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720" windowWidth="27495" windowHeight="11835"/>
  </bookViews>
  <sheets>
    <sheet name="Документ" sheetId="2" r:id="rId1"/>
    <sheet name="Лист1" sheetId="3" r:id="rId2"/>
  </sheets>
  <definedNames>
    <definedName name="_xlnm._FilterDatabase" localSheetId="0" hidden="1">Документ!$A$6:$E$90</definedName>
    <definedName name="_xlnm.Print_Titles" localSheetId="0">Документ!$6:$8</definedName>
  </definedNames>
  <calcPr calcId="144525"/>
</workbook>
</file>

<file path=xl/calcChain.xml><?xml version="1.0" encoding="utf-8"?>
<calcChain xmlns="http://schemas.openxmlformats.org/spreadsheetml/2006/main">
  <c r="E90" i="2" l="1"/>
  <c r="G76" i="2"/>
  <c r="E76" i="2"/>
  <c r="E68" i="2"/>
  <c r="E69" i="2"/>
  <c r="E70" i="2"/>
  <c r="E71" i="2"/>
  <c r="E72" i="2"/>
  <c r="D19" i="3" l="1"/>
  <c r="C19" i="3"/>
  <c r="E20" i="3"/>
  <c r="G16" i="3"/>
  <c r="G15" i="3"/>
  <c r="F15" i="3"/>
  <c r="G14" i="3"/>
  <c r="G12" i="3"/>
  <c r="G62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1" i="2"/>
  <c r="G42" i="2"/>
  <c r="G43" i="2"/>
  <c r="G44" i="2"/>
  <c r="G46" i="2"/>
  <c r="G48" i="2"/>
  <c r="G50" i="2"/>
  <c r="G51" i="2"/>
  <c r="G52" i="2"/>
  <c r="G53" i="2"/>
  <c r="G55" i="2"/>
  <c r="G56" i="2"/>
  <c r="G57" i="2"/>
  <c r="G58" i="2"/>
  <c r="G59" i="2"/>
  <c r="G61" i="2"/>
  <c r="E62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89" i="2" l="1"/>
  <c r="G87" i="2"/>
  <c r="E87" i="2"/>
  <c r="F85" i="2"/>
  <c r="D85" i="2"/>
  <c r="C85" i="2"/>
  <c r="F73" i="2"/>
  <c r="F63" i="2" s="1"/>
  <c r="D73" i="2"/>
  <c r="C73" i="2"/>
  <c r="F67" i="2"/>
  <c r="D67" i="2"/>
  <c r="C67" i="2"/>
  <c r="F6" i="3"/>
  <c r="F17" i="3"/>
  <c r="F19" i="3"/>
  <c r="F25" i="3"/>
  <c r="F30" i="3"/>
  <c r="F36" i="3"/>
  <c r="F39" i="3"/>
  <c r="F44" i="3"/>
  <c r="F47" i="3"/>
  <c r="G8" i="3"/>
  <c r="G9" i="3"/>
  <c r="G10" i="3"/>
  <c r="G11" i="3"/>
  <c r="C63" i="2" l="1"/>
  <c r="C8" i="2" s="1"/>
  <c r="D63" i="2"/>
  <c r="F49" i="3"/>
  <c r="E73" i="2"/>
  <c r="E85" i="2"/>
  <c r="G85" i="2"/>
  <c r="E67" i="2"/>
  <c r="G67" i="2"/>
  <c r="G73" i="2"/>
  <c r="G48" i="3"/>
  <c r="E48" i="3"/>
  <c r="D47" i="3"/>
  <c r="G47" i="3" s="1"/>
  <c r="C47" i="3"/>
  <c r="G46" i="3"/>
  <c r="E46" i="3"/>
  <c r="G45" i="3"/>
  <c r="E45" i="3"/>
  <c r="D44" i="3"/>
  <c r="C44" i="3"/>
  <c r="G43" i="3"/>
  <c r="E43" i="3"/>
  <c r="G42" i="3"/>
  <c r="E42" i="3"/>
  <c r="G41" i="3"/>
  <c r="E41" i="3"/>
  <c r="G40" i="3"/>
  <c r="E40" i="3"/>
  <c r="D39" i="3"/>
  <c r="C39" i="3"/>
  <c r="G38" i="3"/>
  <c r="E38" i="3"/>
  <c r="G37" i="3"/>
  <c r="E37" i="3"/>
  <c r="D36" i="3"/>
  <c r="C36" i="3"/>
  <c r="G35" i="3"/>
  <c r="E35" i="3"/>
  <c r="G34" i="3"/>
  <c r="E34" i="3"/>
  <c r="G33" i="3"/>
  <c r="E33" i="3"/>
  <c r="G32" i="3"/>
  <c r="E32" i="3"/>
  <c r="G31" i="3"/>
  <c r="E31" i="3"/>
  <c r="D30" i="3"/>
  <c r="C30" i="3"/>
  <c r="G29" i="3"/>
  <c r="E29" i="3"/>
  <c r="G28" i="3"/>
  <c r="E28" i="3"/>
  <c r="G27" i="3"/>
  <c r="E27" i="3"/>
  <c r="G26" i="3"/>
  <c r="E26" i="3"/>
  <c r="D25" i="3"/>
  <c r="G25" i="3" s="1"/>
  <c r="C25" i="3"/>
  <c r="G24" i="3"/>
  <c r="E24" i="3"/>
  <c r="G23" i="3"/>
  <c r="E23" i="3"/>
  <c r="G22" i="3"/>
  <c r="E22" i="3"/>
  <c r="E21" i="3"/>
  <c r="G18" i="3"/>
  <c r="E18" i="3"/>
  <c r="D17" i="3"/>
  <c r="G17" i="3" s="1"/>
  <c r="C17" i="3"/>
  <c r="E16" i="3"/>
  <c r="D15" i="3"/>
  <c r="C15" i="3"/>
  <c r="E14" i="3"/>
  <c r="E13" i="3"/>
  <c r="E11" i="3"/>
  <c r="E10" i="3"/>
  <c r="E9" i="3"/>
  <c r="E8" i="3"/>
  <c r="G7" i="3"/>
  <c r="E7" i="3"/>
  <c r="D6" i="3"/>
  <c r="G6" i="3" s="1"/>
  <c r="C6" i="3"/>
  <c r="E19" i="3" l="1"/>
  <c r="C49" i="3"/>
  <c r="E15" i="3"/>
  <c r="E44" i="3"/>
  <c r="E47" i="3"/>
  <c r="E30" i="3"/>
  <c r="E39" i="3"/>
  <c r="G44" i="3"/>
  <c r="G30" i="3"/>
  <c r="G36" i="3"/>
  <c r="G39" i="3"/>
  <c r="E25" i="3"/>
  <c r="E36" i="3"/>
  <c r="D49" i="3"/>
  <c r="E6" i="3"/>
  <c r="E17" i="3"/>
  <c r="G19" i="3"/>
  <c r="G49" i="3" l="1"/>
  <c r="E49" i="3"/>
  <c r="F60" i="2" l="1"/>
  <c r="G60" i="2" s="1"/>
  <c r="F54" i="2"/>
  <c r="G54" i="2" s="1"/>
  <c r="F49" i="2"/>
  <c r="F45" i="2"/>
  <c r="G45" i="2" s="1"/>
  <c r="F40" i="2"/>
  <c r="G40" i="2" s="1"/>
  <c r="F33" i="2"/>
  <c r="G33" i="2" s="1"/>
  <c r="G8" i="2"/>
  <c r="G64" i="2"/>
  <c r="G65" i="2"/>
  <c r="G66" i="2"/>
  <c r="G68" i="2"/>
  <c r="G69" i="2"/>
  <c r="G70" i="2"/>
  <c r="G71" i="2"/>
  <c r="G72" i="2"/>
  <c r="G74" i="2"/>
  <c r="G75" i="2"/>
  <c r="G77" i="2"/>
  <c r="G78" i="2"/>
  <c r="G79" i="2"/>
  <c r="G80" i="2"/>
  <c r="G81" i="2"/>
  <c r="G82" i="2"/>
  <c r="G83" i="2"/>
  <c r="G84" i="2"/>
  <c r="G86" i="2"/>
  <c r="G88" i="2"/>
  <c r="G90" i="2"/>
  <c r="G49" i="2" l="1"/>
  <c r="F9" i="2"/>
  <c r="G9" i="2" s="1"/>
  <c r="E8" i="2"/>
  <c r="E77" i="2" l="1"/>
  <c r="E64" i="2" l="1"/>
  <c r="E65" i="2"/>
  <c r="E66" i="2"/>
  <c r="E74" i="2"/>
  <c r="E75" i="2"/>
  <c r="E78" i="2"/>
  <c r="E79" i="2"/>
  <c r="E80" i="2"/>
  <c r="E81" i="2"/>
  <c r="E82" i="2"/>
  <c r="E83" i="2"/>
  <c r="E84" i="2"/>
  <c r="E86" i="2"/>
  <c r="E88" i="2"/>
  <c r="G63" i="2"/>
  <c r="E63" i="2" l="1"/>
</calcChain>
</file>

<file path=xl/sharedStrings.xml><?xml version="1.0" encoding="utf-8"?>
<sst xmlns="http://schemas.openxmlformats.org/spreadsheetml/2006/main" count="272" uniqueCount="268">
  <si>
    <t xml:space="preserve"> (в рублях)</t>
  </si>
  <si>
    <t>ИТОГО ДОХОДОВ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</si>
  <si>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</si>
  <si>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</si>
  <si>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</si>
  <si>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</si>
  <si>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00010102010010000000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</si>
  <si>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</si>
  <si>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</si>
  <si>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</si>
  <si>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</si>
  <si>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</si>
  <si>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</si>
  <si>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</si>
  <si>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</si>
  <si>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</si>
  <si>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00010300000000000000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</si>
  <si>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</si>
  <si>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</si>
  <si>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</si>
  <si>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</si>
  <si>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</si>
  <si>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</si>
  <si>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</si>
  <si>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</si>
  <si>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</si>
  <si>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00010500000000000000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</si>
  <si>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</si>
  <si>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</si>
  <si>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</si>
  <si>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</si>
  <si>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</si>
  <si>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</si>
  <si>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00010502010020000110</t>
  </si>
  <si>
    <t>Единый сельскохозяйственный налог</t>
  </si>
  <si>
    <t>00010503010010000110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</si>
  <si>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</si>
  <si>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00010504060020000110</t>
  </si>
  <si>
    <t>00010600000000000000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</si>
  <si>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</si>
  <si>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</si>
  <si>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00010601020140000110</t>
  </si>
  <si>
    <t>Земельный налог с организаций, обладающих земельным участком, расположенным в границах муниципальных округов</t>
  </si>
  <si>
    <t>00010606032140000110</t>
  </si>
  <si>
    <t>Земельный налог с физических лиц, обладающих земельным участком, расположенным в границах муниципальных округов</t>
  </si>
  <si>
    <t>00010606042140000110</t>
  </si>
  <si>
    <t>00010800000000000000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</si>
  <si>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</si>
  <si>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</si>
  <si>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</si>
  <si>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</si>
  <si>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</si>
  <si>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</si>
  <si>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00011105012140000120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</si>
  <si>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</si>
  <si>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00011105024140000120</t>
  </si>
  <si>
    <t>Доходы от сдачи в аренду имущества, составляющего казну муниципальных округов (за исключением земельных участков)</t>
  </si>
  <si>
    <t>00011105074140000120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</si>
  <si>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муниципальных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</si>
  <si>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00011105326140000120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</si>
  <si>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округов, и на землях или земельных участках, государственная собственность на которые не разграничена</t>
  </si>
  <si>
    <t>00011109080140000120</t>
  </si>
  <si>
    <t>00011200000000000000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</si>
  <si>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</si>
  <si>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</si>
  <si>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</si>
  <si>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</si>
  <si>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</si>
  <si>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</si>
  <si>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</si>
  <si>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</si>
  <si>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</si>
  <si>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00011300000000000000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</si>
  <si>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</si>
  <si>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муниципальных округов</t>
  </si>
  <si>
    <t>00011301994140000130</t>
  </si>
  <si>
    <t>Прочие доходы от компенсации затрат бюджетов муниципальных округов</t>
  </si>
  <si>
    <t>00011302994140000130</t>
  </si>
  <si>
    <t>00011400000000000000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</si>
  <si>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</si>
  <si>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</si>
  <si>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00011406012140000430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</si>
  <si>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</si>
  <si>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00011406024140000430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</si>
  <si>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</si>
  <si>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00011406312140000430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</si>
  <si>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</si>
  <si>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00011413040140000410</t>
  </si>
  <si>
    <t>00011600000000000000</t>
  </si>
  <si>
    <t>ШТРАФЫ, САНКЦИИ, ВОЗМЕЩЕНИЕ УЩЕРБА</t>
  </si>
  <si>
    <t>00011611050010000140</t>
  </si>
  <si>
    <t>00011700000000000000</t>
  </si>
  <si>
    <t>ПРОЧИЕ НЕНАЛОГОВЫЕ ДОХОДЫ</t>
  </si>
  <si>
    <t>Невыясненные поступления, зачисляемые в бюджеты муниципальных округов</t>
  </si>
  <si>
    <t>00011701040140000180</t>
  </si>
  <si>
    <t>00020200000000000000</t>
  </si>
  <si>
    <t>БЕЗВОЗМЕЗДНЫЕ ПОСТУПЛЕНИЯ ОТ ДРУГИХ БЮДЖЕТОВ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</si>
  <si>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</si>
  <si>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00020215001140000150</t>
  </si>
  <si>
    <t>Дотации бюджетам муниципальных округов на поддержку мер по обеспечению сбалансированности бюджетов</t>
  </si>
  <si>
    <t>00020215002140000150</t>
  </si>
  <si>
    <t>Прочие дотации бюджетам муниципальных округов</t>
  </si>
  <si>
    <t>00020219999140000150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</si>
  <si>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</si>
  <si>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00020225232140000150</t>
  </si>
  <si>
    <t>Субсидии бюджетам муниципальных округов на реализацию мероприятий по обеспечению жильем молодых семей</t>
  </si>
  <si>
    <t>00020225497140000150</t>
  </si>
  <si>
    <t>Субсидии бюджетам муниципальных округов на поддержку отрасли культуры</t>
  </si>
  <si>
    <t>00020225519140000150</t>
  </si>
  <si>
    <t>Субсидии бюджетам муниципальных округов на реализацию программ формирования современной городской среды</t>
  </si>
  <si>
    <t>00020225555140000150</t>
  </si>
  <si>
    <t>Прочие субсидии бюджетам муниципальных округов</t>
  </si>
  <si>
    <t>00020229999140000150</t>
  </si>
  <si>
    <t>Субвенции бюджетам муниципальных округов на выполнение передаваемых полномочий субъектов Российской Федерации</t>
  </si>
  <si>
    <t>00020230024140000150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</si>
  <si>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</si>
  <si>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00020230029140000150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</si>
  <si>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</si>
  <si>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00020235118140000150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</si>
  <si>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</si>
  <si>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00020235120140000150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</si>
  <si>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</si>
  <si>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00020235260140000150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</si>
  <si>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</si>
  <si>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00020235304140000150</t>
  </si>
  <si>
    <t>Субвенции бюджетам муниципальных округов на проведение Всероссийской переписи населения 2020 года</t>
  </si>
  <si>
    <t>00020235469140000150</t>
  </si>
  <si>
    <t>Субвенции бюджетам муниципальных округов на государственную регистрацию актов гражданского состояния</t>
  </si>
  <si>
    <t>00020235930140000150</t>
  </si>
  <si>
    <t>Прочие субвенции бюджетам муниципальных округов</t>
  </si>
  <si>
    <t>00020239999140000150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</si>
  <si>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</si>
  <si>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00020245303140000150</t>
  </si>
  <si>
    <t>Прочие межбюджетные трансферты, передаваемые бюджетам муниципальных округов</t>
  </si>
  <si>
    <t>00020249999140000150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</si>
  <si>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</si>
  <si>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</si>
  <si>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Единая субвенция местным бюджетам из краевого бюджета</t>
  </si>
  <si>
    <t>00011109044140002120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</si>
  <si>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 жилья)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</si>
  <si>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</si>
  <si>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</si>
  <si>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00011602000020000140</t>
  </si>
  <si>
    <t>00011607000000000140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</si>
  <si>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</si>
  <si>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</si>
  <si>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00011610000000000140</t>
  </si>
  <si>
    <t xml:space="preserve">Платежи в целях возмещения причиненного ущерба (убытков)
</t>
  </si>
  <si>
    <t xml:space="preserve">Платежи, уплачиваемые в целях возмещения вреда </t>
  </si>
  <si>
    <t>Код дохода по бюджетной классификации</t>
  </si>
  <si>
    <t>Наименование показателя</t>
  </si>
  <si>
    <t>Фактически исполнено по состоянию на 01.01.2022</t>
  </si>
  <si>
    <t>Темп роста к соответствующему периоду прошлого года, %</t>
  </si>
  <si>
    <t>Единица измерения: руб.</t>
  </si>
  <si>
    <t>Раздел, под-раздел</t>
  </si>
  <si>
    <t>Утвержденные бюджетные назначения                     (в ред. 310-НПА)</t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</si>
  <si>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  <charset val="204"/>
      </rPr>
      <t>01.01.2022</t>
    </r>
    <r>
      <rPr>
        <sz val="12"/>
        <color indexed="8"/>
        <rFont val="Times New Roman"/>
        <family val="1"/>
        <charset val="204"/>
      </rPr>
      <t xml:space="preserve">
</t>
    </r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</si>
  <si>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</si>
  <si>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</si>
  <si>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</si>
  <si>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</si>
  <si>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</si>
  <si>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</si>
  <si>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</si>
  <si>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</si>
  <si>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</si>
  <si>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</si>
  <si>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</si>
  <si>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</si>
  <si>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</si>
  <si>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</si>
  <si>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</si>
  <si>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</si>
  <si>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</si>
  <si>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</si>
  <si>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</si>
  <si>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</si>
  <si>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</si>
  <si>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</si>
  <si>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</si>
  <si>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</si>
  <si>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</si>
  <si>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</si>
  <si>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0406</t>
  </si>
  <si>
    <t>Водное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</si>
  <si>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</si>
  <si>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</si>
  <si>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</si>
  <si>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</si>
  <si>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</si>
  <si>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</si>
  <si>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</si>
  <si>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</si>
  <si>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</si>
  <si>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</si>
  <si>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</si>
  <si>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</si>
  <si>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</si>
  <si>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</si>
  <si>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</si>
  <si>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</si>
  <si>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</si>
  <si>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</si>
  <si>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</si>
  <si>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</si>
  <si>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</si>
  <si>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</si>
  <si>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</si>
  <si>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</si>
  <si>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</si>
  <si>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</si>
  <si>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</si>
  <si>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</si>
  <si>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</si>
  <si>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</si>
  <si>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</si>
  <si>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</si>
  <si>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</si>
  <si>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</si>
  <si>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</si>
  <si>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</si>
  <si>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</si>
  <si>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</si>
  <si>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</si>
  <si>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</si>
  <si>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</si>
  <si>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</si>
  <si>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</si>
  <si>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</si>
  <si>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</si>
  <si>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</si>
  <si>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</si>
  <si>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</si>
  <si>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</si>
  <si>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</si>
  <si>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1200</t>
  </si>
  <si>
    <t>СРЕДСТВА МАССОВОЙ ИНФОРМАЦИИ</t>
  </si>
  <si>
    <t>1202</t>
  </si>
  <si>
    <t>Периодическая печать и издательства</t>
  </si>
  <si>
    <t>ВСЕГО РАСХОДОВ:</t>
  </si>
  <si>
    <t>000 2 02 20000 00 0000 150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</si>
  <si>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</si>
  <si>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</si>
  <si>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</si>
  <si>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 xml:space="preserve">  ПРОЧИЕ БЕЗВОЗМЕЗДНЫЕ ПОСТУПЛЕНИЯ</t>
  </si>
  <si>
    <t>00020230000000000 150</t>
  </si>
  <si>
    <t>00020236900140000 150</t>
  </si>
  <si>
    <t>00020240000000000150</t>
  </si>
  <si>
    <t>00020700000000000000</t>
  </si>
  <si>
    <t>Сведения об исполнении доходов бюджета Чугуевского муниципального округа за 2022 год по состоянию на 01.01.2023</t>
  </si>
  <si>
    <t>Фактически исполнено по состоянию на 01.01.2023</t>
  </si>
  <si>
    <t>00011302064140000130</t>
  </si>
  <si>
    <t>Доходы, поступающие в порядке возмещения расходов, понесенных в связи с эксплуатацией имущества муниципальных округов</t>
  </si>
  <si>
    <t>Инициативные платежи</t>
  </si>
  <si>
    <t>00011715020140000150</t>
  </si>
  <si>
    <t xml:space="preserve">Утвержденные бюджетные назначения на  2022 год </t>
  </si>
  <si>
    <t>Процент исполнения годового плана по состоянию на 01.01.2023</t>
  </si>
  <si>
    <t>Сведения об исполнении расходов бюджета Чугуевского муниципального округа по разделам и подразделам классификации расходов бюджета за 2022 год 
по состоянию на 01.01.2023</t>
  </si>
  <si>
    <t>-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</si>
  <si>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</si>
  <si>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</si>
  <si>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0405</t>
  </si>
  <si>
    <t>Сельское хозяйство и рыболовство</t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</si>
  <si>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  <charset val="204"/>
      </rPr>
      <t>01.01.2023</t>
    </r>
    <r>
      <rPr>
        <sz val="12"/>
        <color indexed="8"/>
        <rFont val="Times New Roman"/>
        <family val="1"/>
        <charset val="204"/>
      </rPr>
      <t xml:space="preserve">
</t>
    </r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</si>
  <si>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</si>
  <si>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00020235082140000150</t>
  </si>
  <si>
    <t>Межбюджетные трансферты, передаваемые бюджетам муниципальных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</si>
  <si>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00020245505140000150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</si>
</sst>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Calibri"/>
      <family val="2"/>
      <scheme val="minor"/>
    </font>
    <font>
      <sz val="8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4">
    <xf numFmtId="0" fontId="0" fillId="0" borderId="0"/>
    <xf numFmtId="0" fontId="1" fillId="0" borderId="1">
      <alignment horizontal="left" wrapText="1"/>
    </xf>
    <xf numFmtId="0" fontId="2" fillId="0" borderId="1"/>
    <xf numFmtId="0" fontId="1" fillId="0" borderId="1">
      <alignment horizontal="right"/>
    </xf>
    <xf numFmtId="0" fontId="3" fillId="0" borderId="1">
      <alignment horizontal="center" wrapText="1"/>
    </xf>
    <xf numFmtId="0" fontId="3" fillId="0" borderId="1">
      <alignment horizontal="center"/>
    </xf>
    <xf numFmtId="0" fontId="1" fillId="0" borderId="2">
      <alignment horizontal="center" vertical="center" wrapText="1"/>
    </xf>
    <xf numFmtId="0" fontId="1" fillId="2" borderId="2">
      <alignment horizontal="center" vertical="center" wrapText="1"/>
    </xf>
    <xf numFmtId="49" fontId="3" fillId="2" borderId="2">
      <alignment horizontal="left" vertical="top" shrinkToFi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49" fontId="3" fillId="0" borderId="2">
      <alignment horizontal="center" vertical="top" shrinkToFit="1"/>
    </xf>
    <xf numFmtId="0" fontId="3" fillId="0" borderId="2">
      <alignment horizontal="left" vertical="top" wrapText="1"/>
    </xf>
    <xf numFmtId="0" fontId="4" fillId="0" borderId="3"/>
    <xf numFmtId="0" fontId="4" fillId="0" borderId="1"/>
    <xf numFmtId="49" fontId="1" fillId="0" borderId="2">
      <alignment horizontal="center" vertical="top" shrinkToFit="1"/>
    </xf>
    <xf numFmtId="0" fontId="1" fillId="0" borderId="2">
      <alignment horizontal="left" vertical="top" wrapText="1"/>
    </xf>
    <xf numFmtId="4" fontId="1" fillId="2" borderId="2">
      <alignment horizontal="right" vertical="top" shrinkToFit="1"/>
    </xf>
    <xf numFmtId="10" fontId="1" fillId="2" borderId="2">
      <alignment horizontal="center" vertical="top" shrinkToFit="1"/>
    </xf>
    <xf numFmtId="49" fontId="3" fillId="2" borderId="1">
      <alignment horizontal="left" vertical="top" shrinkToFit="1"/>
    </xf>
    <xf numFmtId="4" fontId="3" fillId="2" borderId="1">
      <alignment horizontal="right" vertical="top" shrinkToFit="1"/>
    </xf>
    <xf numFmtId="10" fontId="3" fillId="2" borderId="1">
      <alignment horizontal="center" vertical="top" shrinkToFit="1"/>
    </xf>
    <xf numFmtId="0" fontId="1" fillId="0" borderId="1"/>
    <xf numFmtId="0" fontId="6" fillId="0" borderId="0"/>
    <xf numFmtId="0" fontId="6" fillId="0" borderId="0"/>
    <xf numFmtId="0" fontId="6" fillId="0" borderId="0"/>
    <xf numFmtId="0" fontId="2" fillId="0" borderId="1"/>
    <xf numFmtId="0" fontId="2" fillId="0" borderId="1"/>
    <xf numFmtId="0" fontId="5" fillId="3" borderId="1"/>
    <xf numFmtId="49" fontId="1" fillId="0" borderId="2">
      <alignment horizontal="center" vertical="top" wrapText="1"/>
    </xf>
    <xf numFmtId="0" fontId="4" fillId="0" borderId="4"/>
    <xf numFmtId="4" fontId="7" fillId="0" borderId="2">
      <alignment horizontal="right" vertical="top" shrinkToFit="1"/>
    </xf>
    <xf numFmtId="10" fontId="7" fillId="0" borderId="2">
      <alignment horizontal="right" vertical="top" shrinkToFit="1"/>
    </xf>
    <xf numFmtId="4" fontId="13" fillId="0" borderId="14">
      <alignment horizontal="right" shrinkToFit="1"/>
    </xf>
  </cellStyleXfs>
  <cellXfs count="150">
    <xf numFmtId="0" fontId="0" fillId="0" borderId="0" xfId="0"/>
    <xf numFmtId="0" fontId="0" fillId="0" borderId="0" xfId="0" applyProtection="1">
      <protection locked="0"/>
    </xf>
    <xf numFmtId="0" fontId="3" fillId="2" borderId="2" xfId="8" applyNumberFormat="1" applyAlignment="1" applyProtection="1"/>
    <xf numFmtId="0" fontId="12" fillId="0" borderId="0" xfId="0" applyFont="1" applyProtection="1">
      <protection locked="0"/>
    </xf>
    <xf numFmtId="0" fontId="0" fillId="0" borderId="1" xfId="0" applyBorder="1" applyProtection="1">
      <protection locked="0"/>
    </xf>
    <xf numFmtId="1" fontId="1" fillId="0" borderId="5" xfId="15" applyNumberFormat="1" applyBorder="1" applyProtection="1">
      <alignment horizontal="center" vertical="top" shrinkToFit="1"/>
    </xf>
    <xf numFmtId="4" fontId="1" fillId="0" borderId="5" xfId="30" applyNumberFormat="1" applyFont="1" applyBorder="1" applyAlignment="1" applyProtection="1">
      <alignment horizontal="right" vertical="top" shrinkToFit="1"/>
    </xf>
    <xf numFmtId="4" fontId="1" fillId="0" borderId="5" xfId="22" applyNumberFormat="1" applyBorder="1" applyAlignment="1" applyProtection="1">
      <alignment horizontal="right" vertical="top" shrinkToFit="1"/>
    </xf>
    <xf numFmtId="10" fontId="1" fillId="0" borderId="5" xfId="32" applyNumberFormat="1" applyFont="1" applyBorder="1" applyProtection="1">
      <alignment horizontal="right" vertical="top" shrinkToFit="1"/>
    </xf>
    <xf numFmtId="0" fontId="1" fillId="0" borderId="5" xfId="11" applyNumberFormat="1" applyFont="1" applyBorder="1" applyAlignment="1" applyProtection="1">
      <alignment vertical="top" wrapText="1"/>
    </xf>
    <xf numFmtId="49" fontId="1" fillId="0" borderId="5" xfId="15" applyNumberFormat="1" applyBorder="1" applyProtection="1">
      <alignment horizontal="center" vertical="top" shrinkToFit="1"/>
    </xf>
    <xf numFmtId="4" fontId="1" fillId="0" borderId="5" xfId="22" applyNumberFormat="1" applyFont="1" applyBorder="1" applyAlignment="1" applyProtection="1">
      <alignment horizontal="right" vertical="top" shrinkToFit="1"/>
    </xf>
    <xf numFmtId="0" fontId="1" fillId="0" borderId="5" xfId="1" applyNumberFormat="1" applyFont="1" applyBorder="1" applyAlignment="1" applyProtection="1">
      <alignment horizontal="center" vertical="center" wrapText="1"/>
    </xf>
    <xf numFmtId="4" fontId="1" fillId="0" borderId="1" xfId="22" applyNumberFormat="1" applyAlignment="1" applyProtection="1">
      <alignment horizontal="right" vertical="top" shrinkToFit="1"/>
    </xf>
    <xf numFmtId="0" fontId="12" fillId="0" borderId="5" xfId="0" applyFont="1" applyBorder="1" applyProtection="1">
      <protection locked="0"/>
    </xf>
    <xf numFmtId="0" fontId="3" fillId="2" borderId="5" xfId="19" applyNumberFormat="1" applyFont="1" applyBorder="1" applyAlignment="1" applyProtection="1">
      <alignment horizontal="left" vertical="center"/>
    </xf>
    <xf numFmtId="4" fontId="3" fillId="0" borderId="5" xfId="29" applyNumberFormat="1" applyFont="1" applyBorder="1" applyAlignment="1" applyProtection="1">
      <alignment horizontal="right" vertical="center" shrinkToFit="1"/>
    </xf>
    <xf numFmtId="10" fontId="3" fillId="0" borderId="5" xfId="32" applyNumberFormat="1" applyFont="1" applyBorder="1" applyProtection="1">
      <alignment horizontal="right" vertical="top" shrinkToFit="1"/>
    </xf>
    <xf numFmtId="2" fontId="0" fillId="0" borderId="0" xfId="0" applyNumberFormat="1" applyProtection="1">
      <protection locked="0"/>
    </xf>
    <xf numFmtId="1" fontId="4" fillId="4" borderId="5" xfId="30" applyNumberFormat="1" applyFill="1" applyBorder="1" applyAlignment="1" applyProtection="1">
      <alignment horizontal="center" vertical="top" shrinkToFit="1"/>
    </xf>
    <xf numFmtId="0" fontId="3" fillId="4" borderId="5" xfId="12" applyNumberFormat="1" applyFill="1" applyBorder="1" applyAlignment="1" applyProtection="1">
      <alignment vertical="top" wrapText="1"/>
    </xf>
    <xf numFmtId="4" fontId="7" fillId="4" borderId="5" xfId="31" applyNumberFormat="1" applyFill="1" applyBorder="1" applyProtection="1">
      <alignment horizontal="right" vertical="top" shrinkToFit="1"/>
    </xf>
    <xf numFmtId="10" fontId="7" fillId="4" borderId="5" xfId="32" applyNumberFormat="1" applyFill="1" applyBorder="1" applyProtection="1">
      <alignment horizontal="right" vertical="top" shrinkToFit="1"/>
    </xf>
    <xf numFmtId="4" fontId="3" fillId="4" borderId="5" xfId="22" applyNumberFormat="1" applyFont="1" applyFill="1" applyBorder="1" applyAlignment="1" applyProtection="1">
      <alignment horizontal="right" vertical="top" shrinkToFit="1"/>
    </xf>
    <xf numFmtId="49" fontId="3" fillId="4" borderId="5" xfId="15" applyNumberFormat="1" applyFont="1" applyFill="1" applyBorder="1" applyProtection="1">
      <alignment horizontal="center" vertical="top" shrinkToFit="1"/>
    </xf>
    <xf numFmtId="0" fontId="3" fillId="4" borderId="5" xfId="11" applyNumberFormat="1" applyFont="1" applyFill="1" applyBorder="1" applyAlignment="1" applyProtection="1">
      <alignment vertical="top" wrapText="1"/>
    </xf>
    <xf numFmtId="10" fontId="1" fillId="4" borderId="5" xfId="32" applyNumberFormat="1" applyFont="1" applyFill="1" applyBorder="1" applyProtection="1">
      <alignment horizontal="right" vertical="top" shrinkToFit="1"/>
    </xf>
    <xf numFmtId="10" fontId="14" fillId="0" borderId="12" xfId="0" applyNumberFormat="1" applyFont="1" applyBorder="1" applyAlignment="1" applyProtection="1">
      <alignment horizontal="center" vertical="center" wrapText="1"/>
      <protection locked="0"/>
    </xf>
    <xf numFmtId="4" fontId="14" fillId="0" borderId="12" xfId="0" applyNumberFormat="1" applyFont="1" applyBorder="1" applyAlignment="1" applyProtection="1">
      <alignment horizontal="center" vertical="center" wrapText="1"/>
      <protection locked="0"/>
    </xf>
    <xf numFmtId="10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2" xfId="11" applyNumberFormat="1" applyFont="1" applyAlignment="1" applyProtection="1">
      <alignment horizontal="center" vertical="center" shrinkToFit="1"/>
    </xf>
    <xf numFmtId="0" fontId="3" fillId="0" borderId="6" xfId="12" applyNumberFormat="1" applyFont="1" applyBorder="1" applyAlignment="1" applyProtection="1">
      <alignment horizontal="left" vertical="center" wrapText="1"/>
    </xf>
    <xf numFmtId="10" fontId="15" fillId="0" borderId="5" xfId="0" applyNumberFormat="1" applyFont="1" applyBorder="1" applyAlignment="1" applyProtection="1">
      <alignment horizontal="center" vertical="center"/>
      <protection locked="0"/>
    </xf>
    <xf numFmtId="49" fontId="1" fillId="0" borderId="2" xfId="15" applyNumberFormat="1" applyFont="1" applyAlignment="1" applyProtection="1">
      <alignment horizontal="center" vertical="center" shrinkToFit="1"/>
    </xf>
    <xf numFmtId="0" fontId="1" fillId="0" borderId="1" xfId="1" applyNumberFormat="1" applyFont="1" applyAlignment="1" applyProtection="1">
      <alignment horizontal="left" vertical="center" wrapText="1"/>
    </xf>
    <xf numFmtId="0" fontId="1" fillId="0" borderId="2" xfId="6" applyNumberFormat="1" applyFont="1" applyAlignment="1" applyProtection="1">
      <alignment horizontal="center" vertical="center" wrapText="1"/>
    </xf>
    <xf numFmtId="0" fontId="1" fillId="0" borderId="6" xfId="6" applyNumberFormat="1" applyFont="1" applyBorder="1" applyAlignment="1" applyProtection="1">
      <alignment horizontal="center" vertical="center" wrapText="1"/>
    </xf>
    <xf numFmtId="0" fontId="1" fillId="2" borderId="5" xfId="7" applyNumberFormat="1" applyFont="1" applyBorder="1" applyAlignment="1" applyProtection="1">
      <alignment horizontal="center" vertical="center" wrapText="1"/>
    </xf>
    <xf numFmtId="0" fontId="1" fillId="2" borderId="7" xfId="7" applyNumberFormat="1" applyFont="1" applyBorder="1" applyAlignment="1" applyProtection="1">
      <alignment horizontal="center" vertical="center" wrapText="1"/>
    </xf>
    <xf numFmtId="0" fontId="1" fillId="0" borderId="6" xfId="16" applyNumberFormat="1" applyFont="1" applyBorder="1" applyAlignment="1" applyProtection="1">
      <alignment horizontal="left" vertical="center" wrapText="1"/>
    </xf>
    <xf numFmtId="0" fontId="1" fillId="0" borderId="9" xfId="16" applyNumberFormat="1" applyFont="1" applyBorder="1" applyAlignment="1" applyProtection="1">
      <alignment horizontal="left" vertical="center" wrapText="1"/>
    </xf>
    <xf numFmtId="49" fontId="1" fillId="0" borderId="6" xfId="15" applyNumberFormat="1" applyFont="1" applyBorder="1" applyAlignment="1" applyProtection="1">
      <alignment horizontal="center" vertical="center" shrinkToFit="1"/>
    </xf>
    <xf numFmtId="0" fontId="1" fillId="0" borderId="12" xfId="16" applyNumberFormat="1" applyFont="1" applyBorder="1" applyAlignment="1" applyProtection="1">
      <alignment horizontal="left" vertical="center" wrapText="1"/>
    </xf>
    <xf numFmtId="49" fontId="3" fillId="0" borderId="6" xfId="11" applyNumberFormat="1" applyFont="1" applyBorder="1" applyAlignment="1" applyProtection="1">
      <alignment horizontal="center" vertical="center" shrinkToFit="1"/>
    </xf>
    <xf numFmtId="0" fontId="3" fillId="0" borderId="12" xfId="12" applyNumberFormat="1" applyFont="1" applyBorder="1" applyAlignment="1" applyProtection="1">
      <alignment horizontal="left" vertical="center" wrapText="1"/>
    </xf>
    <xf numFmtId="49" fontId="14" fillId="0" borderId="2" xfId="15" applyNumberFormat="1" applyFont="1" applyAlignment="1" applyProtection="1">
      <alignment horizontal="center" vertical="center" shrinkToFit="1"/>
    </xf>
    <xf numFmtId="0" fontId="14" fillId="0" borderId="6" xfId="16" applyNumberFormat="1" applyFont="1" applyBorder="1" applyAlignment="1" applyProtection="1">
      <alignment horizontal="left" vertical="center" wrapText="1"/>
    </xf>
    <xf numFmtId="49" fontId="3" fillId="2" borderId="1" xfId="19" applyNumberFormat="1" applyFont="1" applyBorder="1" applyAlignment="1" applyProtection="1">
      <alignment horizontal="left" vertical="center" shrinkToFit="1"/>
    </xf>
    <xf numFmtId="0" fontId="1" fillId="0" borderId="1" xfId="1" applyNumberFormat="1" applyFont="1" applyBorder="1" applyAlignment="1" applyProtection="1">
      <alignment horizontal="left" vertical="center" wrapText="1"/>
    </xf>
    <xf numFmtId="0" fontId="1" fillId="0" borderId="1" xfId="1" applyNumberFormat="1" applyFont="1" applyAlignment="1" applyProtection="1">
      <alignment horizontal="center" vertical="center" wrapText="1"/>
    </xf>
    <xf numFmtId="10" fontId="14" fillId="0" borderId="1" xfId="0" applyNumberFormat="1" applyFont="1" applyBorder="1" applyAlignment="1" applyProtection="1">
      <alignment horizontal="center" vertical="center"/>
      <protection locked="0"/>
    </xf>
    <xf numFmtId="4" fontId="14" fillId="0" borderId="13" xfId="0" applyNumberFormat="1" applyFont="1" applyBorder="1" applyAlignment="1" applyProtection="1">
      <alignment horizontal="center" vertical="center"/>
      <protection locked="0"/>
    </xf>
    <xf numFmtId="10" fontId="14" fillId="0" borderId="11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4" fontId="14" fillId="0" borderId="1" xfId="0" applyNumberFormat="1" applyFont="1" applyBorder="1" applyAlignment="1" applyProtection="1">
      <alignment horizontal="center" vertical="center"/>
      <protection locked="0"/>
    </xf>
    <xf numFmtId="4" fontId="3" fillId="2" borderId="5" xfId="9" applyNumberFormat="1" applyFont="1" applyBorder="1" applyAlignment="1" applyProtection="1">
      <alignment horizontal="center" vertical="center" shrinkToFit="1"/>
    </xf>
    <xf numFmtId="4" fontId="3" fillId="2" borderId="7" xfId="9" applyNumberFormat="1" applyFont="1" applyBorder="1" applyAlignment="1" applyProtection="1">
      <alignment horizontal="center" vertical="center" shrinkToFit="1"/>
    </xf>
    <xf numFmtId="4" fontId="15" fillId="0" borderId="12" xfId="0" applyNumberFormat="1" applyFont="1" applyBorder="1" applyAlignment="1" applyProtection="1">
      <alignment horizontal="center" vertical="center"/>
      <protection locked="0"/>
    </xf>
    <xf numFmtId="10" fontId="14" fillId="0" borderId="5" xfId="0" applyNumberFormat="1" applyFont="1" applyBorder="1" applyAlignment="1" applyProtection="1">
      <alignment horizontal="center" vertical="center"/>
      <protection locked="0"/>
    </xf>
    <xf numFmtId="0" fontId="3" fillId="0" borderId="1" xfId="14" applyNumberFormat="1" applyFont="1" applyAlignment="1" applyProtection="1">
      <alignment horizontal="center" vertical="center"/>
    </xf>
    <xf numFmtId="0" fontId="3" fillId="0" borderId="1" xfId="2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4" fontId="1" fillId="2" borderId="5" xfId="17" applyNumberFormat="1" applyFont="1" applyBorder="1" applyAlignment="1" applyProtection="1">
      <alignment horizontal="center" vertical="center" shrinkToFit="1"/>
    </xf>
    <xf numFmtId="4" fontId="1" fillId="2" borderId="7" xfId="17" applyNumberFormat="1" applyFont="1" applyBorder="1" applyAlignment="1" applyProtection="1">
      <alignment horizontal="center" vertical="center" shrinkToFit="1"/>
    </xf>
    <xf numFmtId="4" fontId="14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" xfId="14" applyNumberFormat="1" applyFont="1" applyAlignment="1" applyProtection="1">
      <alignment horizontal="center" vertical="center"/>
    </xf>
    <xf numFmtId="0" fontId="1" fillId="0" borderId="1" xfId="2" applyNumberFormat="1" applyFont="1" applyAlignment="1" applyProtection="1">
      <alignment horizontal="center" vertical="center"/>
    </xf>
    <xf numFmtId="4" fontId="14" fillId="2" borderId="5" xfId="17" applyNumberFormat="1" applyFont="1" applyBorder="1" applyAlignment="1" applyProtection="1">
      <alignment horizontal="center" vertical="center" shrinkToFit="1"/>
    </xf>
    <xf numFmtId="4" fontId="14" fillId="2" borderId="7" xfId="17" applyNumberFormat="1" applyFont="1" applyBorder="1" applyAlignment="1" applyProtection="1">
      <alignment horizontal="center" vertical="center" shrinkToFit="1"/>
    </xf>
    <xf numFmtId="0" fontId="14" fillId="0" borderId="1" xfId="14" applyNumberFormat="1" applyFont="1" applyAlignment="1" applyProtection="1">
      <alignment horizontal="center" vertical="center"/>
    </xf>
    <xf numFmtId="0" fontId="14" fillId="0" borderId="1" xfId="2" applyNumberFormat="1" applyFont="1" applyAlignment="1" applyProtection="1">
      <alignment horizontal="center" vertical="center"/>
    </xf>
    <xf numFmtId="10" fontId="14" fillId="4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1" xfId="19" applyNumberFormat="1" applyFont="1" applyAlignment="1" applyProtection="1">
      <alignment horizontal="center" vertical="center" shrinkToFit="1"/>
    </xf>
    <xf numFmtId="4" fontId="3" fillId="2" borderId="1" xfId="20" applyNumberFormat="1" applyFont="1" applyBorder="1" applyAlignment="1" applyProtection="1">
      <alignment horizontal="center" vertical="center" shrinkToFit="1"/>
    </xf>
    <xf numFmtId="0" fontId="1" fillId="0" borderId="1" xfId="22" applyNumberFormat="1" applyFont="1" applyAlignment="1" applyProtection="1">
      <alignment horizontal="center" vertical="center"/>
    </xf>
    <xf numFmtId="0" fontId="1" fillId="0" borderId="1" xfId="22" applyNumberFormat="1" applyFont="1" applyBorder="1" applyAlignment="1" applyProtection="1">
      <alignment horizontal="center" vertical="center"/>
    </xf>
    <xf numFmtId="0" fontId="1" fillId="0" borderId="1" xfId="1" applyNumberFormat="1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" fillId="0" borderId="6" xfId="6" applyNumberFormat="1" applyFont="1" applyBorder="1" applyAlignment="1" applyProtection="1">
      <alignment horizontal="left" vertical="center" wrapText="1"/>
    </xf>
    <xf numFmtId="0" fontId="1" fillId="0" borderId="1" xfId="22" applyNumberFormat="1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/>
      <protection locked="0"/>
    </xf>
    <xf numFmtId="49" fontId="3" fillId="4" borderId="2" xfId="8" applyNumberFormat="1" applyFont="1" applyFill="1" applyAlignment="1" applyProtection="1">
      <alignment horizontal="center" vertical="center" shrinkToFit="1"/>
    </xf>
    <xf numFmtId="49" fontId="3" fillId="4" borderId="6" xfId="8" applyNumberFormat="1" applyFont="1" applyFill="1" applyBorder="1" applyAlignment="1" applyProtection="1">
      <alignment horizontal="left" vertical="center" shrinkToFit="1"/>
    </xf>
    <xf numFmtId="4" fontId="3" fillId="4" borderId="5" xfId="9" applyNumberFormat="1" applyFont="1" applyFill="1" applyBorder="1" applyAlignment="1" applyProtection="1">
      <alignment horizontal="center" vertical="center" shrinkToFit="1"/>
    </xf>
    <xf numFmtId="4" fontId="3" fillId="4" borderId="7" xfId="9" applyNumberFormat="1" applyFont="1" applyFill="1" applyBorder="1" applyAlignment="1" applyProtection="1">
      <alignment horizontal="center" vertical="center" shrinkToFit="1"/>
    </xf>
    <xf numFmtId="10" fontId="14" fillId="4" borderId="12" xfId="0" applyNumberFormat="1" applyFont="1" applyFill="1" applyBorder="1" applyAlignment="1" applyProtection="1">
      <alignment horizontal="center" vertical="center"/>
      <protection locked="0"/>
    </xf>
    <xf numFmtId="4" fontId="15" fillId="4" borderId="12" xfId="0" applyNumberFormat="1" applyFont="1" applyFill="1" applyBorder="1" applyAlignment="1" applyProtection="1">
      <alignment horizontal="center" vertical="center"/>
      <protection locked="0"/>
    </xf>
    <xf numFmtId="4" fontId="1" fillId="2" borderId="1" xfId="17" applyNumberFormat="1" applyFont="1" applyBorder="1" applyAlignment="1" applyProtection="1">
      <alignment horizontal="center" vertical="center" shrinkToFit="1"/>
    </xf>
    <xf numFmtId="0" fontId="16" fillId="0" borderId="1" xfId="14" applyNumberFormat="1" applyFont="1" applyAlignment="1" applyProtection="1">
      <alignment horizontal="center" vertical="center"/>
    </xf>
    <xf numFmtId="0" fontId="16" fillId="0" borderId="1" xfId="2" applyNumberFormat="1" applyFont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17" fillId="0" borderId="1" xfId="14" applyNumberFormat="1" applyFont="1" applyAlignment="1" applyProtection="1">
      <alignment horizontal="center" vertical="center"/>
    </xf>
    <xf numFmtId="0" fontId="17" fillId="0" borderId="1" xfId="2" applyNumberFormat="1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49" fontId="2" fillId="0" borderId="5" xfId="30" applyNumberFormat="1" applyFont="1" applyFill="1" applyBorder="1" applyAlignment="1" applyProtection="1">
      <alignment horizontal="center" vertical="top" shrinkToFit="1"/>
    </xf>
    <xf numFmtId="0" fontId="1" fillId="0" borderId="5" xfId="12" applyNumberFormat="1" applyFont="1" applyFill="1" applyBorder="1" applyAlignment="1" applyProtection="1">
      <alignment vertical="top" wrapText="1"/>
    </xf>
    <xf numFmtId="4" fontId="1" fillId="0" borderId="5" xfId="31" applyNumberFormat="1" applyFont="1" applyFill="1" applyBorder="1" applyProtection="1">
      <alignment horizontal="right" vertical="top" shrinkToFit="1"/>
    </xf>
    <xf numFmtId="10" fontId="1" fillId="0" borderId="5" xfId="32" applyNumberFormat="1" applyFont="1" applyFill="1" applyBorder="1" applyProtection="1">
      <alignment horizontal="right" vertical="top" shrinkToFit="1"/>
    </xf>
    <xf numFmtId="4" fontId="1" fillId="0" borderId="5" xfId="22" applyNumberFormat="1" applyFont="1" applyFill="1" applyBorder="1" applyAlignment="1" applyProtection="1">
      <alignment horizontal="right" vertical="top" shrinkToFit="1"/>
    </xf>
    <xf numFmtId="0" fontId="3" fillId="0" borderId="1" xfId="4" applyNumberFormat="1" applyFont="1" applyAlignment="1" applyProtection="1">
      <alignment horizontal="center" vertical="center" wrapText="1"/>
    </xf>
    <xf numFmtId="0" fontId="3" fillId="0" borderId="1" xfId="4" applyFont="1" applyAlignment="1">
      <alignment horizontal="center" vertical="center" wrapText="1"/>
    </xf>
    <xf numFmtId="0" fontId="3" fillId="0" borderId="1" xfId="5" applyNumberFormat="1" applyFont="1" applyAlignment="1" applyProtection="1">
      <alignment horizontal="center" vertical="center"/>
    </xf>
    <xf numFmtId="0" fontId="3" fillId="0" borderId="1" xfId="5" applyFont="1" applyAlignment="1">
      <alignment horizontal="center" vertical="center"/>
    </xf>
    <xf numFmtId="0" fontId="1" fillId="0" borderId="1" xfId="3" applyNumberFormat="1" applyFont="1" applyAlignment="1" applyProtection="1">
      <alignment horizontal="center" vertical="center"/>
    </xf>
    <xf numFmtId="0" fontId="1" fillId="0" borderId="1" xfId="3" applyFont="1" applyAlignment="1">
      <alignment horizontal="center" vertical="center"/>
    </xf>
    <xf numFmtId="0" fontId="1" fillId="2" borderId="2" xfId="7" applyNumberFormat="1" applyAlignment="1" applyProtection="1">
      <alignment wrapText="1"/>
    </xf>
    <xf numFmtId="0" fontId="1" fillId="2" borderId="2" xfId="7" applyAlignment="1">
      <alignment wrapText="1"/>
    </xf>
    <xf numFmtId="0" fontId="3" fillId="0" borderId="1" xfId="4" applyNumberFormat="1" applyFont="1" applyAlignment="1" applyProtection="1">
      <alignment horizontal="center" vertical="top" wrapText="1"/>
    </xf>
    <xf numFmtId="0" fontId="1" fillId="2" borderId="1" xfId="18" applyNumberFormat="1" applyBorder="1" applyAlignment="1" applyProtection="1">
      <alignment horizontal="right"/>
    </xf>
    <xf numFmtId="0" fontId="1" fillId="0" borderId="5" xfId="1" applyNumberFormat="1" applyBorder="1" applyAlignment="1" applyProtection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8" fillId="0" borderId="5" xfId="1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5" xfId="1" applyNumberFormat="1" applyFont="1" applyBorder="1" applyAlignment="1" applyProtection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10" fontId="14" fillId="0" borderId="12" xfId="14" applyNumberFormat="1" applyFont="1" applyBorder="1" applyAlignment="1" applyProtection="1">
      <alignment horizontal="center" vertical="center"/>
    </xf>
    <xf numFmtId="4" fontId="14" fillId="0" borderId="12" xfId="14" applyNumberFormat="1" applyFont="1" applyBorder="1" applyAlignment="1" applyProtection="1">
      <alignment horizontal="center" vertical="center"/>
    </xf>
    <xf numFmtId="49" fontId="15" fillId="0" borderId="5" xfId="11" applyNumberFormat="1" applyFont="1" applyBorder="1" applyAlignment="1" applyProtection="1">
      <alignment horizontal="center" vertical="center"/>
    </xf>
    <xf numFmtId="0" fontId="15" fillId="2" borderId="5" xfId="9" applyNumberFormat="1" applyFont="1" applyBorder="1" applyAlignment="1" applyProtection="1">
      <alignment horizontal="left" vertical="center" wrapText="1"/>
    </xf>
    <xf numFmtId="4" fontId="15" fillId="2" borderId="5" xfId="17" applyNumberFormat="1" applyFont="1" applyBorder="1" applyAlignment="1" applyProtection="1">
      <alignment horizontal="center" vertical="center" shrinkToFit="1"/>
    </xf>
    <xf numFmtId="10" fontId="15" fillId="0" borderId="12" xfId="14" applyNumberFormat="1" applyFont="1" applyBorder="1" applyAlignment="1" applyProtection="1">
      <alignment horizontal="center" vertical="center"/>
    </xf>
    <xf numFmtId="4" fontId="14" fillId="0" borderId="5" xfId="33" applyNumberFormat="1" applyFont="1" applyBorder="1" applyAlignment="1" applyProtection="1">
      <alignment horizontal="center" vertical="center" shrinkToFit="1"/>
    </xf>
    <xf numFmtId="49" fontId="15" fillId="4" borderId="5" xfId="11" applyNumberFormat="1" applyFont="1" applyFill="1" applyBorder="1" applyAlignment="1" applyProtection="1">
      <alignment horizontal="center" vertical="center"/>
    </xf>
    <xf numFmtId="0" fontId="15" fillId="4" borderId="5" xfId="9" applyNumberFormat="1" applyFont="1" applyFill="1" applyBorder="1" applyAlignment="1" applyProtection="1">
      <alignment horizontal="left" vertical="center" wrapText="1"/>
    </xf>
    <xf numFmtId="4" fontId="15" fillId="4" borderId="5" xfId="17" applyNumberFormat="1" applyFont="1" applyFill="1" applyBorder="1" applyAlignment="1" applyProtection="1">
      <alignment horizontal="center" vertical="center" shrinkToFit="1"/>
    </xf>
    <xf numFmtId="10" fontId="15" fillId="4" borderId="12" xfId="14" applyNumberFormat="1" applyFont="1" applyFill="1" applyBorder="1" applyAlignment="1" applyProtection="1">
      <alignment horizontal="center" vertical="center"/>
    </xf>
    <xf numFmtId="4" fontId="15" fillId="4" borderId="12" xfId="33" applyNumberFormat="1" applyFont="1" applyFill="1" applyBorder="1" applyAlignment="1" applyProtection="1">
      <alignment horizontal="center" vertical="center" shrinkToFit="1"/>
    </xf>
    <xf numFmtId="4" fontId="14" fillId="0" borderId="12" xfId="33" applyNumberFormat="1" applyFont="1" applyBorder="1" applyAlignment="1" applyProtection="1">
      <alignment horizontal="center" vertical="center" shrinkToFit="1"/>
    </xf>
    <xf numFmtId="49" fontId="14" fillId="0" borderId="5" xfId="11" applyNumberFormat="1" applyFont="1" applyBorder="1" applyAlignment="1" applyProtection="1">
      <alignment horizontal="center" vertical="center"/>
    </xf>
    <xf numFmtId="0" fontId="14" fillId="2" borderId="5" xfId="9" applyNumberFormat="1" applyFont="1" applyBorder="1" applyAlignment="1" applyProtection="1">
      <alignment horizontal="left" vertical="center" wrapText="1"/>
    </xf>
    <xf numFmtId="4" fontId="14" fillId="2" borderId="11" xfId="17" applyNumberFormat="1" applyFont="1" applyBorder="1" applyAlignment="1" applyProtection="1">
      <alignment horizontal="center" vertical="center" shrinkToFit="1"/>
    </xf>
    <xf numFmtId="4" fontId="14" fillId="2" borderId="10" xfId="17" applyNumberFormat="1" applyFont="1" applyBorder="1" applyAlignment="1" applyProtection="1">
      <alignment horizontal="center" vertical="center" shrinkToFit="1"/>
    </xf>
    <xf numFmtId="10" fontId="14" fillId="0" borderId="13" xfId="14" applyNumberFormat="1" applyFont="1" applyBorder="1" applyAlignment="1" applyProtection="1">
      <alignment horizontal="center" vertical="center"/>
    </xf>
    <xf numFmtId="49" fontId="14" fillId="0" borderId="8" xfId="15" applyNumberFormat="1" applyFont="1" applyBorder="1" applyAlignment="1" applyProtection="1">
      <alignment horizontal="center" vertical="center" shrinkToFit="1"/>
    </xf>
    <xf numFmtId="0" fontId="14" fillId="0" borderId="9" xfId="16" applyNumberFormat="1" applyFont="1" applyBorder="1" applyAlignment="1" applyProtection="1">
      <alignment horizontal="left" vertical="center" wrapText="1"/>
    </xf>
    <xf numFmtId="4" fontId="14" fillId="0" borderId="11" xfId="33" applyNumberFormat="1" applyFont="1" applyBorder="1" applyAlignment="1" applyProtection="1">
      <alignment horizontal="center" vertical="center" shrinkToFit="1"/>
    </xf>
    <xf numFmtId="10" fontId="14" fillId="0" borderId="5" xfId="14" applyNumberFormat="1" applyFont="1" applyBorder="1" applyAlignment="1" applyProtection="1">
      <alignment horizontal="center" vertical="center"/>
    </xf>
    <xf numFmtId="4" fontId="15" fillId="0" borderId="5" xfId="33" applyNumberFormat="1" applyFont="1" applyBorder="1" applyAlignment="1" applyProtection="1">
      <alignment horizontal="center" vertical="center" shrinkToFit="1"/>
    </xf>
    <xf numFmtId="49" fontId="15" fillId="0" borderId="5" xfId="11" applyNumberFormat="1" applyFont="1" applyBorder="1" applyAlignment="1" applyProtection="1">
      <alignment horizontal="center" vertical="center" shrinkToFit="1"/>
    </xf>
    <xf numFmtId="0" fontId="15" fillId="0" borderId="5" xfId="12" applyNumberFormat="1" applyFont="1" applyBorder="1" applyAlignment="1" applyProtection="1">
      <alignment horizontal="left" vertical="center" wrapText="1"/>
    </xf>
    <xf numFmtId="4" fontId="15" fillId="2" borderId="5" xfId="9" applyNumberFormat="1" applyFont="1" applyBorder="1" applyAlignment="1" applyProtection="1">
      <alignment horizontal="center" vertical="center" shrinkToFit="1"/>
    </xf>
    <xf numFmtId="10" fontId="15" fillId="0" borderId="5" xfId="14" applyNumberFormat="1" applyFont="1" applyBorder="1" applyAlignment="1" applyProtection="1">
      <alignment horizontal="center" vertical="center"/>
    </xf>
    <xf numFmtId="4" fontId="15" fillId="4" borderId="12" xfId="14" applyNumberFormat="1" applyFont="1" applyFill="1" applyBorder="1" applyAlignment="1" applyProtection="1">
      <alignment horizontal="center" vertical="center"/>
    </xf>
    <xf numFmtId="10" fontId="15" fillId="4" borderId="5" xfId="0" applyNumberFormat="1" applyFont="1" applyFill="1" applyBorder="1" applyAlignment="1" applyProtection="1">
      <alignment horizontal="center" vertical="center"/>
      <protection locked="0"/>
    </xf>
    <xf numFmtId="49" fontId="15" fillId="0" borderId="2" xfId="11" applyNumberFormat="1" applyFont="1" applyAlignment="1" applyProtection="1">
      <alignment horizontal="center" vertical="center" shrinkToFit="1"/>
    </xf>
    <xf numFmtId="0" fontId="15" fillId="0" borderId="6" xfId="12" applyNumberFormat="1" applyFont="1" applyBorder="1" applyAlignment="1" applyProtection="1">
      <alignment horizontal="left" vertical="center" wrapText="1"/>
    </xf>
    <xf numFmtId="4" fontId="15" fillId="0" borderId="5" xfId="0" applyNumberFormat="1" applyFont="1" applyBorder="1" applyAlignment="1" applyProtection="1">
      <alignment horizontal="center" vertical="center"/>
      <protection locked="0"/>
    </xf>
    <xf numFmtId="4" fontId="15" fillId="0" borderId="12" xfId="14" applyNumberFormat="1" applyFont="1" applyBorder="1" applyAlignment="1" applyProtection="1">
      <alignment horizontal="center" vertical="center"/>
    </xf>
  </cellXfs>
  <cellStyles count="34">
    <cellStyle name="br" xfId="25"/>
    <cellStyle name="col" xfId="24"/>
    <cellStyle name="style0" xfId="26"/>
    <cellStyle name="td" xfId="27"/>
    <cellStyle name="tr" xfId="23"/>
    <cellStyle name="xl21" xfId="28"/>
    <cellStyle name="xl22" xfId="1"/>
    <cellStyle name="xl23" xfId="6"/>
    <cellStyle name="xl24" xfId="8"/>
    <cellStyle name="xl25" xfId="15"/>
    <cellStyle name="xl26" xfId="19"/>
    <cellStyle name="xl27" xfId="22"/>
    <cellStyle name="xl28" xfId="29"/>
    <cellStyle name="xl29" xfId="7"/>
    <cellStyle name="xl30" xfId="9"/>
    <cellStyle name="xl31" xfId="17"/>
    <cellStyle name="xl32" xfId="20"/>
    <cellStyle name="xl33" xfId="3"/>
    <cellStyle name="xl34" xfId="4"/>
    <cellStyle name="xl35" xfId="5"/>
    <cellStyle name="xl36" xfId="10"/>
    <cellStyle name="xl37" xfId="18"/>
    <cellStyle name="xl38" xfId="21"/>
    <cellStyle name="xl39" xfId="2"/>
    <cellStyle name="xl40" xfId="14"/>
    <cellStyle name="xl41" xfId="11"/>
    <cellStyle name="xl42" xfId="12"/>
    <cellStyle name="xl43" xfId="16"/>
    <cellStyle name="xl44" xfId="30"/>
    <cellStyle name="xl45" xfId="13"/>
    <cellStyle name="xl46" xfId="31"/>
    <cellStyle name="xl48" xfId="32"/>
    <cellStyle name="xl50" xfId="3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2"/>
  <sheetViews>
    <sheetView tabSelected="1" zoomScaleNormal="100" zoomScaleSheetLayoutView="100" workbookViewId="0">
      <pane ySplit="8" topLeftCell="A9" activePane="bottomLeft" state="frozen"/>
      <selection pane="bottomLeft" activeCell="K62" sqref="K62"/>
    </sheetView>
  </sheetViews>
  <sheetFormatPr defaultRowHeight="15.75" outlineLevelRow="3" x14ac:dyDescent="0.25"/>
  <cols>
    <col min="1" max="1" width="26.28515625" style="53" customWidth="1"/>
    <col min="2" max="2" width="38.28515625" style="81" customWidth="1"/>
    <col min="3" max="3" width="20" style="78" customWidth="1"/>
    <col min="4" max="4" width="18.140625" style="77" customWidth="1"/>
    <col min="5" max="5" width="14.28515625" style="50" customWidth="1"/>
    <col min="6" max="6" width="18.28515625" style="64" customWidth="1"/>
    <col min="7" max="7" width="14.28515625" style="58" customWidth="1"/>
    <col min="8" max="16384" width="9.140625" style="53"/>
  </cols>
  <sheetData>
    <row r="1" spans="1:9" ht="1.5" customHeight="1" x14ac:dyDescent="0.25">
      <c r="A1" s="49"/>
      <c r="B1" s="34"/>
      <c r="C1" s="12"/>
      <c r="D1" s="49"/>
      <c r="F1" s="51"/>
      <c r="G1" s="52"/>
    </row>
    <row r="2" spans="1:9" ht="15.75" customHeight="1" x14ac:dyDescent="0.25">
      <c r="A2" s="105"/>
      <c r="B2" s="106"/>
      <c r="C2" s="106"/>
      <c r="D2" s="106"/>
      <c r="F2" s="54"/>
      <c r="G2" s="50"/>
    </row>
    <row r="3" spans="1:9" ht="29.25" customHeight="1" x14ac:dyDescent="0.25">
      <c r="A3" s="101" t="s">
        <v>249</v>
      </c>
      <c r="B3" s="102"/>
      <c r="C3" s="102"/>
      <c r="D3" s="102"/>
      <c r="F3" s="54"/>
      <c r="G3" s="50"/>
    </row>
    <row r="4" spans="1:9" ht="15.75" customHeight="1" x14ac:dyDescent="0.25">
      <c r="A4" s="103"/>
      <c r="B4" s="104"/>
      <c r="C4" s="104"/>
      <c r="D4" s="104"/>
      <c r="F4" s="54"/>
      <c r="G4" s="50"/>
    </row>
    <row r="5" spans="1:9" ht="12.75" customHeight="1" x14ac:dyDescent="0.25">
      <c r="A5" s="105" t="s">
        <v>0</v>
      </c>
      <c r="B5" s="106"/>
      <c r="C5" s="106"/>
      <c r="D5" s="106"/>
      <c r="F5" s="54"/>
      <c r="G5" s="50"/>
    </row>
    <row r="6" spans="1:9" ht="112.5" customHeight="1" x14ac:dyDescent="0.25">
      <c r="A6" s="35" t="s">
        <v>149</v>
      </c>
      <c r="B6" s="36" t="s">
        <v>150</v>
      </c>
      <c r="C6" s="37" t="s">
        <v>255</v>
      </c>
      <c r="D6" s="38" t="s">
        <v>250</v>
      </c>
      <c r="E6" s="27" t="s">
        <v>256</v>
      </c>
      <c r="F6" s="28" t="s">
        <v>151</v>
      </c>
      <c r="G6" s="29" t="s">
        <v>152</v>
      </c>
    </row>
    <row r="7" spans="1:9" ht="16.5" customHeight="1" x14ac:dyDescent="0.25">
      <c r="A7" s="35">
        <v>1</v>
      </c>
      <c r="B7" s="79">
        <v>2</v>
      </c>
      <c r="C7" s="35">
        <v>3</v>
      </c>
      <c r="D7" s="36">
        <v>4</v>
      </c>
      <c r="E7" s="35">
        <v>5</v>
      </c>
      <c r="F7" s="36">
        <v>6</v>
      </c>
      <c r="G7" s="35">
        <v>7</v>
      </c>
    </row>
    <row r="8" spans="1:9" ht="30" customHeight="1" x14ac:dyDescent="0.25">
      <c r="A8" s="82"/>
      <c r="B8" s="83" t="s">
        <v>1</v>
      </c>
      <c r="C8" s="84">
        <f>SUM(C9,C63)</f>
        <v>1649868275.52</v>
      </c>
      <c r="D8" s="85">
        <v>1644549209.0999999</v>
      </c>
      <c r="E8" s="86">
        <f>D8/C8</f>
        <v>0.99677606600543689</v>
      </c>
      <c r="F8" s="87">
        <v>1334058447.3900001</v>
      </c>
      <c r="G8" s="71">
        <f>D8/F8</f>
        <v>1.2327414981835729</v>
      </c>
    </row>
    <row r="9" spans="1:9" s="61" customFormat="1" ht="31.5" x14ac:dyDescent="0.25">
      <c r="A9" s="30" t="s">
        <v>2</v>
      </c>
      <c r="B9" s="31" t="s">
        <v>3</v>
      </c>
      <c r="C9" s="55">
        <v>499799455.63999999</v>
      </c>
      <c r="D9" s="56">
        <v>508933102.64999998</v>
      </c>
      <c r="E9" s="86">
        <f t="shared" ref="E9:E61" si="0">D9/C9</f>
        <v>1.0182746237654545</v>
      </c>
      <c r="F9" s="57">
        <f>SUM(F10,F16,F21,F27,F31,F33,F40,F45,F49,F54,F60,)</f>
        <v>446148814.34000003</v>
      </c>
      <c r="G9" s="32">
        <f t="shared" ref="G9:G77" si="1">D9/F9</f>
        <v>1.1407249919578479</v>
      </c>
      <c r="H9" s="59"/>
      <c r="I9" s="60"/>
    </row>
    <row r="10" spans="1:9" s="61" customFormat="1" ht="31.5" outlineLevel="1" x14ac:dyDescent="0.25">
      <c r="A10" s="30" t="s">
        <v>4</v>
      </c>
      <c r="B10" s="31" t="s">
        <v>5</v>
      </c>
      <c r="C10" s="55">
        <v>342850000</v>
      </c>
      <c r="D10" s="55">
        <v>353478012.56999999</v>
      </c>
      <c r="E10" s="86">
        <f t="shared" si="0"/>
        <v>1.0309990158086626</v>
      </c>
      <c r="F10" s="57">
        <v>316995237.75999999</v>
      </c>
      <c r="G10" s="32">
        <f t="shared" si="1"/>
        <v>1.1150893466659</v>
      </c>
      <c r="H10" s="59"/>
      <c r="I10" s="60"/>
    </row>
    <row r="11" spans="1:9" ht="141.75" outlineLevel="2" x14ac:dyDescent="0.25">
      <c r="A11" s="33" t="s">
        <v>6</v>
      </c>
      <c r="B11" s="39" t="s">
        <v>7</v>
      </c>
      <c r="C11" s="62">
        <v>335664000</v>
      </c>
      <c r="D11" s="63">
        <v>347334530.33999997</v>
      </c>
      <c r="E11" s="86">
        <f t="shared" si="0"/>
        <v>1.0347684897397396</v>
      </c>
      <c r="F11" s="64">
        <v>307629909.26999998</v>
      </c>
      <c r="G11" s="58">
        <f t="shared" si="1"/>
        <v>1.1290661924395398</v>
      </c>
      <c r="H11" s="65"/>
      <c r="I11" s="66"/>
    </row>
    <row r="12" spans="1:9" ht="220.5" outlineLevel="3" x14ac:dyDescent="0.25">
      <c r="A12" s="33" t="s">
        <v>9</v>
      </c>
      <c r="B12" s="39" t="s">
        <v>8</v>
      </c>
      <c r="C12" s="62">
        <v>2386000</v>
      </c>
      <c r="D12" s="63">
        <v>1254492.97</v>
      </c>
      <c r="E12" s="86">
        <f t="shared" si="0"/>
        <v>0.52577240989103102</v>
      </c>
      <c r="F12" s="64">
        <v>1075753.78</v>
      </c>
      <c r="G12" s="58">
        <f t="shared" si="1"/>
        <v>1.1661525093595302</v>
      </c>
      <c r="H12" s="65"/>
      <c r="I12" s="66"/>
    </row>
    <row r="13" spans="1:9" ht="78.75" outlineLevel="3" x14ac:dyDescent="0.25">
      <c r="A13" s="33" t="s">
        <v>11</v>
      </c>
      <c r="B13" s="39" t="s">
        <v>10</v>
      </c>
      <c r="C13" s="62">
        <v>4010000</v>
      </c>
      <c r="D13" s="63">
        <v>4252636.67</v>
      </c>
      <c r="E13" s="86">
        <f t="shared" si="0"/>
        <v>1.0605078977556111</v>
      </c>
      <c r="F13" s="64">
        <v>3854387.7</v>
      </c>
      <c r="G13" s="58">
        <f t="shared" si="1"/>
        <v>1.1033235369654173</v>
      </c>
      <c r="H13" s="65"/>
      <c r="I13" s="66"/>
    </row>
    <row r="14" spans="1:9" ht="102" customHeight="1" outlineLevel="3" x14ac:dyDescent="0.25">
      <c r="A14" s="33" t="s">
        <v>13</v>
      </c>
      <c r="B14" s="40" t="s">
        <v>12</v>
      </c>
      <c r="C14" s="62">
        <v>790000</v>
      </c>
      <c r="D14" s="63">
        <v>540358.09</v>
      </c>
      <c r="E14" s="86">
        <f t="shared" si="0"/>
        <v>0.68399758227848095</v>
      </c>
      <c r="F14" s="64">
        <v>604388.25</v>
      </c>
      <c r="G14" s="58">
        <f t="shared" si="1"/>
        <v>0.89405790069545521</v>
      </c>
      <c r="H14" s="65"/>
      <c r="I14" s="66"/>
    </row>
    <row r="15" spans="1:9" ht="173.25" outlineLevel="3" x14ac:dyDescent="0.25">
      <c r="A15" s="41" t="s">
        <v>15</v>
      </c>
      <c r="B15" s="42" t="s">
        <v>14</v>
      </c>
      <c r="C15" s="62">
        <v>0</v>
      </c>
      <c r="D15" s="63">
        <v>95994.5</v>
      </c>
      <c r="E15" s="86" t="e">
        <f t="shared" si="0"/>
        <v>#DIV/0!</v>
      </c>
      <c r="F15" s="64">
        <v>3830798.76</v>
      </c>
      <c r="G15" s="58">
        <f t="shared" si="1"/>
        <v>2.5058612058232996E-2</v>
      </c>
      <c r="H15" s="65"/>
      <c r="I15" s="66"/>
    </row>
    <row r="16" spans="1:9" s="61" customFormat="1" ht="63" outlineLevel="1" x14ac:dyDescent="0.25">
      <c r="A16" s="43" t="s">
        <v>16</v>
      </c>
      <c r="B16" s="44" t="s">
        <v>17</v>
      </c>
      <c r="C16" s="55">
        <v>33710130</v>
      </c>
      <c r="D16" s="56">
        <v>33174073.609999999</v>
      </c>
      <c r="E16" s="86">
        <f t="shared" si="0"/>
        <v>0.98409806221453311</v>
      </c>
      <c r="F16" s="57">
        <v>26698252.760000002</v>
      </c>
      <c r="G16" s="32">
        <f t="shared" si="1"/>
        <v>1.2425559795321977</v>
      </c>
      <c r="H16" s="59"/>
      <c r="I16" s="60"/>
    </row>
    <row r="17" spans="1:9" ht="204.75" outlineLevel="3" x14ac:dyDescent="0.25">
      <c r="A17" s="41" t="s">
        <v>19</v>
      </c>
      <c r="B17" s="42" t="s">
        <v>18</v>
      </c>
      <c r="C17" s="62">
        <v>15498580</v>
      </c>
      <c r="D17" s="63">
        <v>16630396.65</v>
      </c>
      <c r="E17" s="86">
        <f t="shared" si="0"/>
        <v>1.0730271192586676</v>
      </c>
      <c r="F17" s="64">
        <v>12325504.369999999</v>
      </c>
      <c r="G17" s="58">
        <f t="shared" si="1"/>
        <v>1.3492670280072281</v>
      </c>
      <c r="H17" s="65"/>
      <c r="I17" s="66"/>
    </row>
    <row r="18" spans="1:9" ht="224.25" customHeight="1" outlineLevel="3" x14ac:dyDescent="0.25">
      <c r="A18" s="33" t="s">
        <v>21</v>
      </c>
      <c r="B18" s="39" t="s">
        <v>20</v>
      </c>
      <c r="C18" s="62">
        <v>79470</v>
      </c>
      <c r="D18" s="63">
        <v>89829.96</v>
      </c>
      <c r="E18" s="86">
        <f t="shared" si="0"/>
        <v>1.1303631559078899</v>
      </c>
      <c r="F18" s="64">
        <v>86681.98</v>
      </c>
      <c r="G18" s="58">
        <f t="shared" si="1"/>
        <v>1.0363164293201426</v>
      </c>
      <c r="H18" s="65"/>
      <c r="I18" s="66"/>
    </row>
    <row r="19" spans="1:9" ht="204.75" outlineLevel="3" x14ac:dyDescent="0.25">
      <c r="A19" s="33" t="s">
        <v>23</v>
      </c>
      <c r="B19" s="39" t="s">
        <v>22</v>
      </c>
      <c r="C19" s="62">
        <v>20317230</v>
      </c>
      <c r="D19" s="63">
        <v>18361836.059999999</v>
      </c>
      <c r="E19" s="86">
        <f t="shared" si="0"/>
        <v>0.90375686350944484</v>
      </c>
      <c r="F19" s="64">
        <v>16387881.33</v>
      </c>
      <c r="G19" s="58">
        <f t="shared" si="1"/>
        <v>1.1204521005644845</v>
      </c>
      <c r="H19" s="65"/>
      <c r="I19" s="66"/>
    </row>
    <row r="20" spans="1:9" ht="204.75" outlineLevel="3" x14ac:dyDescent="0.25">
      <c r="A20" s="33" t="s">
        <v>25</v>
      </c>
      <c r="B20" s="39" t="s">
        <v>24</v>
      </c>
      <c r="C20" s="62">
        <v>-2185150</v>
      </c>
      <c r="D20" s="63">
        <v>-1907989.06</v>
      </c>
      <c r="E20" s="86">
        <f t="shared" si="0"/>
        <v>0.87316159531382287</v>
      </c>
      <c r="F20" s="64">
        <v>-2101814.92</v>
      </c>
      <c r="G20" s="58">
        <f t="shared" si="1"/>
        <v>0.90778167089992878</v>
      </c>
      <c r="H20" s="65"/>
      <c r="I20" s="66"/>
    </row>
    <row r="21" spans="1:9" s="61" customFormat="1" ht="31.5" outlineLevel="1" x14ac:dyDescent="0.25">
      <c r="A21" s="30" t="s">
        <v>26</v>
      </c>
      <c r="B21" s="31" t="s">
        <v>27</v>
      </c>
      <c r="C21" s="55">
        <v>41100000</v>
      </c>
      <c r="D21" s="56">
        <v>42888647.530000001</v>
      </c>
      <c r="E21" s="86">
        <f t="shared" si="0"/>
        <v>1.0435194046228711</v>
      </c>
      <c r="F21" s="57">
        <v>13270056.789999999</v>
      </c>
      <c r="G21" s="32">
        <f t="shared" si="1"/>
        <v>3.231986735906049</v>
      </c>
      <c r="H21" s="59"/>
      <c r="I21" s="60"/>
    </row>
    <row r="22" spans="1:9" ht="63" outlineLevel="3" x14ac:dyDescent="0.25">
      <c r="A22" s="33" t="s">
        <v>29</v>
      </c>
      <c r="B22" s="39" t="s">
        <v>28</v>
      </c>
      <c r="C22" s="62">
        <v>23760000</v>
      </c>
      <c r="D22" s="63">
        <v>25485388.940000001</v>
      </c>
      <c r="E22" s="86">
        <f t="shared" si="0"/>
        <v>1.0726173796296297</v>
      </c>
      <c r="F22" s="64">
        <v>553048.99</v>
      </c>
      <c r="G22" s="58">
        <f t="shared" si="1"/>
        <v>46.081611938211843</v>
      </c>
      <c r="H22" s="65"/>
      <c r="I22" s="66"/>
    </row>
    <row r="23" spans="1:9" ht="110.25" outlineLevel="3" x14ac:dyDescent="0.25">
      <c r="A23" s="33" t="s">
        <v>31</v>
      </c>
      <c r="B23" s="39" t="s">
        <v>30</v>
      </c>
      <c r="C23" s="62">
        <v>10940000</v>
      </c>
      <c r="D23" s="63">
        <v>9668243.8399999999</v>
      </c>
      <c r="E23" s="86">
        <f t="shared" si="0"/>
        <v>0.88375172212065811</v>
      </c>
      <c r="F23" s="64">
        <v>265547.81</v>
      </c>
      <c r="G23" s="58">
        <f t="shared" si="1"/>
        <v>36.408674731680144</v>
      </c>
      <c r="H23" s="65"/>
      <c r="I23" s="66"/>
    </row>
    <row r="24" spans="1:9" ht="31.5" outlineLevel="3" x14ac:dyDescent="0.25">
      <c r="A24" s="33" t="s">
        <v>33</v>
      </c>
      <c r="B24" s="39" t="s">
        <v>32</v>
      </c>
      <c r="C24" s="62">
        <v>0</v>
      </c>
      <c r="D24" s="63">
        <v>21436.080000000002</v>
      </c>
      <c r="E24" s="86" t="e">
        <f t="shared" si="0"/>
        <v>#DIV/0!</v>
      </c>
      <c r="F24" s="64">
        <v>2880567.54</v>
      </c>
      <c r="G24" s="58">
        <f t="shared" si="1"/>
        <v>7.4416168697089471E-3</v>
      </c>
      <c r="H24" s="65"/>
      <c r="I24" s="66"/>
    </row>
    <row r="25" spans="1:9" ht="31.5" outlineLevel="3" x14ac:dyDescent="0.25">
      <c r="A25" s="33" t="s">
        <v>35</v>
      </c>
      <c r="B25" s="39" t="s">
        <v>34</v>
      </c>
      <c r="C25" s="62">
        <v>400000</v>
      </c>
      <c r="D25" s="63">
        <v>436403.34</v>
      </c>
      <c r="E25" s="86">
        <f t="shared" si="0"/>
        <v>1.0910083500000001</v>
      </c>
      <c r="F25" s="64">
        <v>2665040.9700000002</v>
      </c>
      <c r="G25" s="58">
        <f t="shared" si="1"/>
        <v>0.16375108109501221</v>
      </c>
      <c r="H25" s="65"/>
      <c r="I25" s="66"/>
    </row>
    <row r="26" spans="1:9" ht="36.75" customHeight="1" outlineLevel="3" x14ac:dyDescent="0.25">
      <c r="A26" s="33" t="s">
        <v>37</v>
      </c>
      <c r="B26" s="39" t="s">
        <v>36</v>
      </c>
      <c r="C26" s="62">
        <v>6000000</v>
      </c>
      <c r="D26" s="63">
        <v>7277175.3300000001</v>
      </c>
      <c r="E26" s="86">
        <f t="shared" si="0"/>
        <v>1.2128625550000001</v>
      </c>
      <c r="F26" s="64">
        <v>6905812.0999999996</v>
      </c>
      <c r="G26" s="58">
        <f t="shared" si="1"/>
        <v>1.0537754611076082</v>
      </c>
      <c r="H26" s="65"/>
      <c r="I26" s="66"/>
    </row>
    <row r="27" spans="1:9" s="61" customFormat="1" outlineLevel="1" x14ac:dyDescent="0.25">
      <c r="A27" s="30" t="s">
        <v>38</v>
      </c>
      <c r="B27" s="31" t="s">
        <v>39</v>
      </c>
      <c r="C27" s="55">
        <v>15350000</v>
      </c>
      <c r="D27" s="56">
        <v>14559382.34</v>
      </c>
      <c r="E27" s="86">
        <f t="shared" si="0"/>
        <v>0.94849396351791526</v>
      </c>
      <c r="F27" s="57">
        <v>17175411.780000001</v>
      </c>
      <c r="G27" s="32">
        <f t="shared" si="1"/>
        <v>0.84768752717496698</v>
      </c>
      <c r="H27" s="59"/>
      <c r="I27" s="60"/>
    </row>
    <row r="28" spans="1:9" ht="78.75" outlineLevel="3" x14ac:dyDescent="0.25">
      <c r="A28" s="33" t="s">
        <v>41</v>
      </c>
      <c r="B28" s="39" t="s">
        <v>40</v>
      </c>
      <c r="C28" s="62">
        <v>7850000</v>
      </c>
      <c r="D28" s="63">
        <v>8070026.6100000003</v>
      </c>
      <c r="E28" s="86">
        <f t="shared" si="0"/>
        <v>1.0280288675159237</v>
      </c>
      <c r="F28" s="64">
        <v>6815608.6299999999</v>
      </c>
      <c r="G28" s="58">
        <f t="shared" si="1"/>
        <v>1.1840507646636982</v>
      </c>
      <c r="H28" s="65"/>
      <c r="I28" s="66"/>
    </row>
    <row r="29" spans="1:9" ht="63" outlineLevel="3" x14ac:dyDescent="0.25">
      <c r="A29" s="33" t="s">
        <v>43</v>
      </c>
      <c r="B29" s="39" t="s">
        <v>42</v>
      </c>
      <c r="C29" s="62">
        <v>5500000</v>
      </c>
      <c r="D29" s="63">
        <v>4261221.3</v>
      </c>
      <c r="E29" s="86">
        <f t="shared" si="0"/>
        <v>0.77476750909090908</v>
      </c>
      <c r="F29" s="64">
        <v>7733366.6699999999</v>
      </c>
      <c r="G29" s="58">
        <f t="shared" si="1"/>
        <v>0.55101762037619761</v>
      </c>
      <c r="H29" s="65"/>
      <c r="I29" s="66"/>
    </row>
    <row r="30" spans="1:9" ht="63" outlineLevel="3" x14ac:dyDescent="0.25">
      <c r="A30" s="33" t="s">
        <v>45</v>
      </c>
      <c r="B30" s="39" t="s">
        <v>44</v>
      </c>
      <c r="C30" s="62">
        <v>2000000</v>
      </c>
      <c r="D30" s="63">
        <v>2228134.4300000002</v>
      </c>
      <c r="E30" s="86">
        <f t="shared" si="0"/>
        <v>1.1140672150000002</v>
      </c>
      <c r="F30" s="64">
        <v>2626436.48</v>
      </c>
      <c r="G30" s="58">
        <f t="shared" si="1"/>
        <v>0.84834887383227342</v>
      </c>
      <c r="H30" s="65"/>
      <c r="I30" s="66"/>
    </row>
    <row r="31" spans="1:9" s="61" customFormat="1" ht="31.5" outlineLevel="1" x14ac:dyDescent="0.25">
      <c r="A31" s="30" t="s">
        <v>46</v>
      </c>
      <c r="B31" s="31" t="s">
        <v>47</v>
      </c>
      <c r="C31" s="55">
        <v>2517250</v>
      </c>
      <c r="D31" s="56">
        <v>2598264.33</v>
      </c>
      <c r="E31" s="86">
        <f t="shared" si="0"/>
        <v>1.032183664713477</v>
      </c>
      <c r="F31" s="57">
        <v>2232338.62</v>
      </c>
      <c r="G31" s="58">
        <f t="shared" si="1"/>
        <v>1.1639203419775088</v>
      </c>
      <c r="H31" s="59"/>
      <c r="I31" s="60"/>
    </row>
    <row r="32" spans="1:9" ht="78.75" outlineLevel="3" x14ac:dyDescent="0.25">
      <c r="A32" s="33" t="s">
        <v>49</v>
      </c>
      <c r="B32" s="39" t="s">
        <v>48</v>
      </c>
      <c r="C32" s="62">
        <v>2517250</v>
      </c>
      <c r="D32" s="63">
        <v>2598264.33</v>
      </c>
      <c r="E32" s="86">
        <f t="shared" si="0"/>
        <v>1.032183664713477</v>
      </c>
      <c r="F32" s="64">
        <v>2232338.62</v>
      </c>
      <c r="G32" s="58">
        <f t="shared" si="1"/>
        <v>1.1639203419775088</v>
      </c>
      <c r="H32" s="65"/>
      <c r="I32" s="66"/>
    </row>
    <row r="33" spans="1:9" s="61" customFormat="1" ht="78" customHeight="1" outlineLevel="1" x14ac:dyDescent="0.25">
      <c r="A33" s="30" t="s">
        <v>50</v>
      </c>
      <c r="B33" s="31" t="s">
        <v>51</v>
      </c>
      <c r="C33" s="55">
        <v>35300000</v>
      </c>
      <c r="D33" s="56">
        <v>36089139.829999998</v>
      </c>
      <c r="E33" s="86">
        <f t="shared" si="0"/>
        <v>1.0223552359773371</v>
      </c>
      <c r="F33" s="57">
        <f>SUM(F34:F39)</f>
        <v>43044187.999999993</v>
      </c>
      <c r="G33" s="32">
        <f t="shared" si="1"/>
        <v>0.83842073708069498</v>
      </c>
      <c r="H33" s="59"/>
      <c r="I33" s="60"/>
    </row>
    <row r="34" spans="1:9" ht="144.75" customHeight="1" outlineLevel="3" x14ac:dyDescent="0.25">
      <c r="A34" s="33" t="s">
        <v>53</v>
      </c>
      <c r="B34" s="39" t="s">
        <v>52</v>
      </c>
      <c r="C34" s="62">
        <v>19325000</v>
      </c>
      <c r="D34" s="63">
        <v>21645163.710000001</v>
      </c>
      <c r="E34" s="86">
        <f t="shared" si="0"/>
        <v>1.1200602178525227</v>
      </c>
      <c r="F34" s="64">
        <v>29943459.739999998</v>
      </c>
      <c r="G34" s="58">
        <f t="shared" si="1"/>
        <v>0.72286782816500283</v>
      </c>
      <c r="H34" s="65"/>
      <c r="I34" s="66"/>
    </row>
    <row r="35" spans="1:9" ht="128.25" customHeight="1" outlineLevel="3" x14ac:dyDescent="0.25">
      <c r="A35" s="33" t="s">
        <v>55</v>
      </c>
      <c r="B35" s="39" t="s">
        <v>54</v>
      </c>
      <c r="C35" s="62">
        <v>1425000</v>
      </c>
      <c r="D35" s="63">
        <v>172613.79</v>
      </c>
      <c r="E35" s="86">
        <f t="shared" si="0"/>
        <v>0.12113248421052632</v>
      </c>
      <c r="F35" s="64">
        <v>154144.95999999999</v>
      </c>
      <c r="G35" s="58">
        <f t="shared" si="1"/>
        <v>1.1198146861240226</v>
      </c>
      <c r="H35" s="65"/>
      <c r="I35" s="66"/>
    </row>
    <row r="36" spans="1:9" ht="283.5" outlineLevel="3" x14ac:dyDescent="0.25">
      <c r="A36" s="45" t="s">
        <v>59</v>
      </c>
      <c r="B36" s="46" t="s">
        <v>58</v>
      </c>
      <c r="C36" s="67">
        <v>0</v>
      </c>
      <c r="D36" s="68">
        <v>0</v>
      </c>
      <c r="E36" s="86" t="e">
        <f t="shared" si="0"/>
        <v>#DIV/0!</v>
      </c>
      <c r="F36" s="64">
        <v>2279.61</v>
      </c>
      <c r="G36" s="58">
        <f t="shared" si="1"/>
        <v>0</v>
      </c>
      <c r="H36" s="69"/>
      <c r="I36" s="70"/>
    </row>
    <row r="37" spans="1:9" ht="63" outlineLevel="3" x14ac:dyDescent="0.25">
      <c r="A37" s="33" t="s">
        <v>57</v>
      </c>
      <c r="B37" s="39" t="s">
        <v>56</v>
      </c>
      <c r="C37" s="62">
        <v>9100000</v>
      </c>
      <c r="D37" s="63">
        <v>9029274.7799999993</v>
      </c>
      <c r="E37" s="86">
        <f t="shared" si="0"/>
        <v>0.99222799780219773</v>
      </c>
      <c r="F37" s="64">
        <v>8143030.0199999996</v>
      </c>
      <c r="G37" s="58">
        <f t="shared" si="1"/>
        <v>1.1088347651701276</v>
      </c>
      <c r="H37" s="65"/>
      <c r="I37" s="66"/>
    </row>
    <row r="38" spans="1:9" ht="173.25" outlineLevel="3" x14ac:dyDescent="0.25">
      <c r="A38" s="45" t="s">
        <v>138</v>
      </c>
      <c r="B38" s="46" t="s">
        <v>139</v>
      </c>
      <c r="C38" s="67">
        <v>5070000</v>
      </c>
      <c r="D38" s="68">
        <v>4875593.1500000004</v>
      </c>
      <c r="E38" s="86">
        <f t="shared" si="0"/>
        <v>0.96165545364891525</v>
      </c>
      <c r="F38" s="64">
        <v>4467144.62</v>
      </c>
      <c r="G38" s="58">
        <f t="shared" si="1"/>
        <v>1.091433916907754</v>
      </c>
      <c r="H38" s="69"/>
      <c r="I38" s="70"/>
    </row>
    <row r="39" spans="1:9" ht="93" customHeight="1" outlineLevel="3" x14ac:dyDescent="0.25">
      <c r="A39" s="45" t="s">
        <v>61</v>
      </c>
      <c r="B39" s="46" t="s">
        <v>60</v>
      </c>
      <c r="C39" s="67">
        <v>380000</v>
      </c>
      <c r="D39" s="68">
        <v>366494.4</v>
      </c>
      <c r="E39" s="86">
        <f t="shared" si="0"/>
        <v>0.96445894736842108</v>
      </c>
      <c r="F39" s="64">
        <v>334129.05</v>
      </c>
      <c r="G39" s="58">
        <f t="shared" si="1"/>
        <v>1.0968648191469734</v>
      </c>
      <c r="H39" s="69"/>
      <c r="I39" s="70"/>
    </row>
    <row r="40" spans="1:9" s="61" customFormat="1" ht="31.5" outlineLevel="1" x14ac:dyDescent="0.25">
      <c r="A40" s="30" t="s">
        <v>62</v>
      </c>
      <c r="B40" s="31" t="s">
        <v>63</v>
      </c>
      <c r="C40" s="55">
        <v>200000</v>
      </c>
      <c r="D40" s="56">
        <v>264557.34000000003</v>
      </c>
      <c r="E40" s="86">
        <f t="shared" si="0"/>
        <v>1.3227867000000002</v>
      </c>
      <c r="F40" s="57">
        <f>SUM(F41:F44)</f>
        <v>465050.87</v>
      </c>
      <c r="G40" s="32">
        <f t="shared" si="1"/>
        <v>0.56887828206836821</v>
      </c>
      <c r="H40" s="59"/>
      <c r="I40" s="60"/>
    </row>
    <row r="41" spans="1:9" ht="25.5" customHeight="1" outlineLevel="3" x14ac:dyDescent="0.25">
      <c r="A41" s="33" t="s">
        <v>65</v>
      </c>
      <c r="B41" s="39" t="s">
        <v>64</v>
      </c>
      <c r="C41" s="62">
        <v>84000</v>
      </c>
      <c r="D41" s="63">
        <v>104949.4</v>
      </c>
      <c r="E41" s="86">
        <f t="shared" si="0"/>
        <v>1.249397619047619</v>
      </c>
      <c r="F41" s="64">
        <v>282643.23</v>
      </c>
      <c r="G41" s="58">
        <f t="shared" si="1"/>
        <v>0.37131404138001112</v>
      </c>
      <c r="H41" s="65"/>
      <c r="I41" s="66"/>
    </row>
    <row r="42" spans="1:9" ht="31.5" outlineLevel="3" x14ac:dyDescent="0.25">
      <c r="A42" s="33" t="s">
        <v>67</v>
      </c>
      <c r="B42" s="39" t="s">
        <v>66</v>
      </c>
      <c r="C42" s="62">
        <v>0</v>
      </c>
      <c r="D42" s="63">
        <v>-59.87</v>
      </c>
      <c r="E42" s="86" t="e">
        <f t="shared" si="0"/>
        <v>#DIV/0!</v>
      </c>
      <c r="F42" s="64">
        <v>0</v>
      </c>
      <c r="G42" s="58" t="e">
        <f t="shared" si="1"/>
        <v>#DIV/0!</v>
      </c>
      <c r="H42" s="65"/>
      <c r="I42" s="66"/>
    </row>
    <row r="43" spans="1:9" ht="31.5" outlineLevel="3" x14ac:dyDescent="0.25">
      <c r="A43" s="33" t="s">
        <v>69</v>
      </c>
      <c r="B43" s="39" t="s">
        <v>68</v>
      </c>
      <c r="C43" s="62">
        <v>116000</v>
      </c>
      <c r="D43" s="63">
        <v>158090.53</v>
      </c>
      <c r="E43" s="86">
        <f t="shared" si="0"/>
        <v>1.3628493965517241</v>
      </c>
      <c r="F43" s="64">
        <v>182407.64</v>
      </c>
      <c r="G43" s="58">
        <f t="shared" si="1"/>
        <v>0.86668809486269316</v>
      </c>
      <c r="H43" s="65"/>
      <c r="I43" s="66"/>
    </row>
    <row r="44" spans="1:9" ht="14.25" customHeight="1" outlineLevel="3" x14ac:dyDescent="0.25">
      <c r="A44" s="33" t="s">
        <v>71</v>
      </c>
      <c r="B44" s="39" t="s">
        <v>70</v>
      </c>
      <c r="C44" s="62">
        <v>0</v>
      </c>
      <c r="D44" s="63">
        <v>1577.28</v>
      </c>
      <c r="E44" s="86" t="e">
        <f t="shared" si="0"/>
        <v>#DIV/0!</v>
      </c>
      <c r="G44" s="58" t="e">
        <f t="shared" si="1"/>
        <v>#DIV/0!</v>
      </c>
      <c r="H44" s="65"/>
      <c r="I44" s="66"/>
    </row>
    <row r="45" spans="1:9" s="61" customFormat="1" ht="63" outlineLevel="1" x14ac:dyDescent="0.25">
      <c r="A45" s="30" t="s">
        <v>72</v>
      </c>
      <c r="B45" s="31" t="s">
        <v>73</v>
      </c>
      <c r="C45" s="55">
        <v>12515870</v>
      </c>
      <c r="D45" s="56">
        <v>12482738.689999999</v>
      </c>
      <c r="E45" s="86">
        <f t="shared" si="0"/>
        <v>0.99735285601400459</v>
      </c>
      <c r="F45" s="57">
        <f>SUM(F46:F48)</f>
        <v>13465714.529999999</v>
      </c>
      <c r="G45" s="32">
        <f t="shared" si="1"/>
        <v>0.92700158333150107</v>
      </c>
      <c r="H45" s="59"/>
      <c r="I45" s="60"/>
    </row>
    <row r="46" spans="1:9" ht="47.25" outlineLevel="3" x14ac:dyDescent="0.25">
      <c r="A46" s="33" t="s">
        <v>75</v>
      </c>
      <c r="B46" s="39" t="s">
        <v>74</v>
      </c>
      <c r="C46" s="62">
        <v>10965870</v>
      </c>
      <c r="D46" s="63">
        <v>10932969.4</v>
      </c>
      <c r="E46" s="86">
        <f t="shared" si="0"/>
        <v>0.99699972733581566</v>
      </c>
      <c r="F46" s="64">
        <v>12296758</v>
      </c>
      <c r="G46" s="58">
        <f t="shared" si="1"/>
        <v>0.8890936456584736</v>
      </c>
      <c r="H46" s="65"/>
      <c r="I46" s="66"/>
    </row>
    <row r="47" spans="1:9" ht="63" outlineLevel="3" x14ac:dyDescent="0.25">
      <c r="A47" s="33" t="s">
        <v>251</v>
      </c>
      <c r="B47" s="39" t="s">
        <v>252</v>
      </c>
      <c r="C47" s="62">
        <v>8000</v>
      </c>
      <c r="D47" s="63">
        <v>7973.32</v>
      </c>
      <c r="E47" s="86">
        <f t="shared" si="0"/>
        <v>0.99666499999999991</v>
      </c>
      <c r="H47" s="65"/>
      <c r="I47" s="66"/>
    </row>
    <row r="48" spans="1:9" ht="47.25" outlineLevel="3" x14ac:dyDescent="0.25">
      <c r="A48" s="33" t="s">
        <v>77</v>
      </c>
      <c r="B48" s="39" t="s">
        <v>76</v>
      </c>
      <c r="C48" s="62">
        <v>1542000</v>
      </c>
      <c r="D48" s="63">
        <v>1541795.97</v>
      </c>
      <c r="E48" s="86">
        <f t="shared" si="0"/>
        <v>0.99986768482490274</v>
      </c>
      <c r="F48" s="64">
        <v>1168956.53</v>
      </c>
      <c r="G48" s="58">
        <f t="shared" si="1"/>
        <v>1.3189506456668667</v>
      </c>
      <c r="H48" s="65"/>
      <c r="I48" s="66"/>
    </row>
    <row r="49" spans="1:9" s="61" customFormat="1" ht="47.25" outlineLevel="1" x14ac:dyDescent="0.25">
      <c r="A49" s="30" t="s">
        <v>78</v>
      </c>
      <c r="B49" s="31" t="s">
        <v>79</v>
      </c>
      <c r="C49" s="55">
        <v>9862000</v>
      </c>
      <c r="D49" s="56">
        <v>6958004.5099999998</v>
      </c>
      <c r="E49" s="86">
        <f t="shared" si="0"/>
        <v>0.70553685966335422</v>
      </c>
      <c r="F49" s="57">
        <f>SUM(F50:F53)</f>
        <v>10829041.82</v>
      </c>
      <c r="G49" s="32">
        <f t="shared" si="1"/>
        <v>0.6425318717625933</v>
      </c>
      <c r="H49" s="59"/>
      <c r="I49" s="60"/>
    </row>
    <row r="50" spans="1:9" ht="94.5" outlineLevel="3" x14ac:dyDescent="0.25">
      <c r="A50" s="33" t="s">
        <v>81</v>
      </c>
      <c r="B50" s="39" t="s">
        <v>80</v>
      </c>
      <c r="C50" s="62">
        <v>2030000</v>
      </c>
      <c r="D50" s="63">
        <v>1521694.45</v>
      </c>
      <c r="E50" s="86">
        <f t="shared" si="0"/>
        <v>0.74960317733990145</v>
      </c>
      <c r="F50" s="64">
        <v>3472682.46</v>
      </c>
      <c r="G50" s="58">
        <f t="shared" si="1"/>
        <v>0.43818992019212721</v>
      </c>
      <c r="H50" s="65"/>
      <c r="I50" s="66"/>
    </row>
    <row r="51" spans="1:9" ht="110.25" outlineLevel="3" x14ac:dyDescent="0.25">
      <c r="A51" s="33" t="s">
        <v>83</v>
      </c>
      <c r="B51" s="39" t="s">
        <v>82</v>
      </c>
      <c r="C51" s="62">
        <v>4500000</v>
      </c>
      <c r="D51" s="63">
        <v>4954342.57</v>
      </c>
      <c r="E51" s="86">
        <f t="shared" si="0"/>
        <v>1.1009650155555557</v>
      </c>
      <c r="F51" s="64">
        <v>7074541.25</v>
      </c>
      <c r="G51" s="58">
        <f t="shared" si="1"/>
        <v>0.70030584244596783</v>
      </c>
      <c r="H51" s="65"/>
      <c r="I51" s="66"/>
    </row>
    <row r="52" spans="1:9" ht="157.5" outlineLevel="3" x14ac:dyDescent="0.25">
      <c r="A52" s="33" t="s">
        <v>85</v>
      </c>
      <c r="B52" s="39" t="s">
        <v>84</v>
      </c>
      <c r="C52" s="62">
        <v>0</v>
      </c>
      <c r="D52" s="63">
        <v>481967.49</v>
      </c>
      <c r="E52" s="86" t="e">
        <f t="shared" si="0"/>
        <v>#DIV/0!</v>
      </c>
      <c r="F52" s="64">
        <v>281818.11</v>
      </c>
      <c r="G52" s="58">
        <f t="shared" si="1"/>
        <v>1.7102076584077581</v>
      </c>
      <c r="H52" s="65"/>
      <c r="I52" s="66"/>
    </row>
    <row r="53" spans="1:9" ht="94.5" outlineLevel="3" x14ac:dyDescent="0.25">
      <c r="A53" s="33" t="s">
        <v>87</v>
      </c>
      <c r="B53" s="39" t="s">
        <v>86</v>
      </c>
      <c r="C53" s="62">
        <v>3332000</v>
      </c>
      <c r="D53" s="63">
        <v>0</v>
      </c>
      <c r="E53" s="86">
        <f t="shared" si="0"/>
        <v>0</v>
      </c>
      <c r="F53" s="64">
        <v>0</v>
      </c>
      <c r="G53" s="58" t="e">
        <f t="shared" si="1"/>
        <v>#DIV/0!</v>
      </c>
      <c r="H53" s="65"/>
      <c r="I53" s="66"/>
    </row>
    <row r="54" spans="1:9" s="61" customFormat="1" ht="31.5" outlineLevel="1" x14ac:dyDescent="0.25">
      <c r="A54" s="30" t="s">
        <v>88</v>
      </c>
      <c r="B54" s="31" t="s">
        <v>89</v>
      </c>
      <c r="C54" s="55">
        <v>6384000</v>
      </c>
      <c r="D54" s="56">
        <v>6398968.4400000004</v>
      </c>
      <c r="E54" s="86">
        <f t="shared" si="0"/>
        <v>1.0023446804511278</v>
      </c>
      <c r="F54" s="57">
        <f>SUM(F55:F59)</f>
        <v>1977088.1</v>
      </c>
      <c r="G54" s="32">
        <f t="shared" si="1"/>
        <v>3.2365621137469796</v>
      </c>
      <c r="H54" s="59"/>
      <c r="I54" s="60"/>
    </row>
    <row r="55" spans="1:9" ht="30.75" customHeight="1" outlineLevel="3" x14ac:dyDescent="0.25">
      <c r="A55" s="45" t="s">
        <v>140</v>
      </c>
      <c r="B55" s="46" t="s">
        <v>141</v>
      </c>
      <c r="C55" s="67">
        <v>650000</v>
      </c>
      <c r="D55" s="68">
        <v>1182399.73</v>
      </c>
      <c r="E55" s="86">
        <f t="shared" si="0"/>
        <v>1.8190765076923077</v>
      </c>
      <c r="F55" s="64">
        <v>959941.35</v>
      </c>
      <c r="G55" s="58">
        <f t="shared" si="1"/>
        <v>1.2317416371323102</v>
      </c>
      <c r="H55" s="69"/>
      <c r="I55" s="70"/>
    </row>
    <row r="56" spans="1:9" ht="78.75" outlineLevel="3" x14ac:dyDescent="0.25">
      <c r="A56" s="33" t="s">
        <v>142</v>
      </c>
      <c r="B56" s="39" t="s">
        <v>144</v>
      </c>
      <c r="C56" s="62">
        <v>130000</v>
      </c>
      <c r="D56" s="63">
        <v>162675.45000000001</v>
      </c>
      <c r="E56" s="86">
        <f t="shared" si="0"/>
        <v>1.2513496153846155</v>
      </c>
      <c r="F56" s="64">
        <v>122163.41</v>
      </c>
      <c r="G56" s="58">
        <f t="shared" si="1"/>
        <v>1.3316217188108943</v>
      </c>
      <c r="H56" s="65"/>
      <c r="I56" s="66"/>
    </row>
    <row r="57" spans="1:9" ht="204.75" outlineLevel="3" x14ac:dyDescent="0.25">
      <c r="A57" s="33" t="s">
        <v>143</v>
      </c>
      <c r="B57" s="39" t="s">
        <v>145</v>
      </c>
      <c r="C57" s="62">
        <v>4964000</v>
      </c>
      <c r="D57" s="63">
        <v>4678624.29</v>
      </c>
      <c r="E57" s="86">
        <f t="shared" si="0"/>
        <v>0.94251093674456088</v>
      </c>
      <c r="F57" s="64">
        <v>752856.67</v>
      </c>
      <c r="G57" s="58">
        <f t="shared" si="1"/>
        <v>6.2144953700151184</v>
      </c>
      <c r="H57" s="65"/>
      <c r="I57" s="66"/>
    </row>
    <row r="58" spans="1:9" ht="47.25" outlineLevel="3" x14ac:dyDescent="0.25">
      <c r="A58" s="33" t="s">
        <v>146</v>
      </c>
      <c r="B58" s="39" t="s">
        <v>147</v>
      </c>
      <c r="C58" s="62">
        <v>60000</v>
      </c>
      <c r="D58" s="63">
        <v>135291.97</v>
      </c>
      <c r="E58" s="86">
        <f t="shared" si="0"/>
        <v>2.2548661666666665</v>
      </c>
      <c r="F58" s="64">
        <v>87389.67</v>
      </c>
      <c r="G58" s="58">
        <f t="shared" si="1"/>
        <v>1.5481460222930239</v>
      </c>
      <c r="H58" s="65"/>
      <c r="I58" s="66"/>
    </row>
    <row r="59" spans="1:9" ht="31.5" outlineLevel="3" x14ac:dyDescent="0.25">
      <c r="A59" s="33" t="s">
        <v>90</v>
      </c>
      <c r="B59" s="39" t="s">
        <v>148</v>
      </c>
      <c r="C59" s="62">
        <v>580000</v>
      </c>
      <c r="D59" s="63">
        <v>239977</v>
      </c>
      <c r="E59" s="86">
        <f t="shared" si="0"/>
        <v>0.41375344827586208</v>
      </c>
      <c r="F59" s="64">
        <v>54737</v>
      </c>
      <c r="G59" s="58">
        <f t="shared" si="1"/>
        <v>4.3841825456272723</v>
      </c>
      <c r="H59" s="65"/>
      <c r="I59" s="66"/>
    </row>
    <row r="60" spans="1:9" s="61" customFormat="1" ht="31.5" outlineLevel="1" x14ac:dyDescent="0.25">
      <c r="A60" s="30" t="s">
        <v>91</v>
      </c>
      <c r="B60" s="31" t="s">
        <v>92</v>
      </c>
      <c r="C60" s="55">
        <v>10205.64</v>
      </c>
      <c r="D60" s="56">
        <v>41313.46</v>
      </c>
      <c r="E60" s="86">
        <f t="shared" si="0"/>
        <v>4.0481008540375711</v>
      </c>
      <c r="F60" s="57">
        <f>SUM(F61)</f>
        <v>-3566.69</v>
      </c>
      <c r="G60" s="58">
        <f t="shared" si="1"/>
        <v>-11.583137306578367</v>
      </c>
      <c r="H60" s="59"/>
      <c r="I60" s="60"/>
    </row>
    <row r="61" spans="1:9" ht="47.25" outlineLevel="3" x14ac:dyDescent="0.25">
      <c r="A61" s="33" t="s">
        <v>94</v>
      </c>
      <c r="B61" s="39" t="s">
        <v>93</v>
      </c>
      <c r="C61" s="62">
        <v>0</v>
      </c>
      <c r="D61" s="63">
        <v>31107.82</v>
      </c>
      <c r="E61" s="86" t="e">
        <f t="shared" si="0"/>
        <v>#DIV/0!</v>
      </c>
      <c r="F61" s="64">
        <v>-3566.69</v>
      </c>
      <c r="G61" s="58">
        <f t="shared" si="1"/>
        <v>-8.7217616333351096</v>
      </c>
      <c r="H61" s="65"/>
      <c r="I61" s="66"/>
    </row>
    <row r="62" spans="1:9" outlineLevel="3" x14ac:dyDescent="0.25">
      <c r="A62" s="33" t="s">
        <v>254</v>
      </c>
      <c r="B62" s="39" t="s">
        <v>253</v>
      </c>
      <c r="C62" s="62">
        <v>10205.64</v>
      </c>
      <c r="D62" s="88">
        <v>10205.64</v>
      </c>
      <c r="E62" s="86">
        <f>D62/C62</f>
        <v>1</v>
      </c>
      <c r="F62" s="64">
        <v>0</v>
      </c>
      <c r="G62" s="58" t="e">
        <f t="shared" si="1"/>
        <v>#DIV/0!</v>
      </c>
      <c r="H62" s="65"/>
      <c r="I62" s="66"/>
    </row>
    <row r="63" spans="1:9" s="91" customFormat="1" ht="78.75" outlineLevel="1" x14ac:dyDescent="0.25">
      <c r="A63" s="146" t="s">
        <v>95</v>
      </c>
      <c r="B63" s="147" t="s">
        <v>96</v>
      </c>
      <c r="C63" s="148">
        <f t="shared" ref="C63:D63" si="2">C64+C65+C66+C67+C73+C85+C89+C90</f>
        <v>1150068819.8799999</v>
      </c>
      <c r="D63" s="148">
        <f t="shared" si="2"/>
        <v>1135616106.4499998</v>
      </c>
      <c r="E63" s="122">
        <f>D63/C63</f>
        <v>0.9874331751455464</v>
      </c>
      <c r="F63" s="149">
        <f>F64+F65+F66+F67+F73+F85+F89+F90</f>
        <v>887909633.05000019</v>
      </c>
      <c r="G63" s="32">
        <f t="shared" si="1"/>
        <v>1.2789771212968142</v>
      </c>
      <c r="H63" s="89"/>
      <c r="I63" s="90"/>
    </row>
    <row r="64" spans="1:9" s="94" customFormat="1" ht="78.75" outlineLevel="3" x14ac:dyDescent="0.25">
      <c r="A64" s="45" t="s">
        <v>98</v>
      </c>
      <c r="B64" s="46" t="s">
        <v>97</v>
      </c>
      <c r="C64" s="67">
        <v>74882261</v>
      </c>
      <c r="D64" s="68">
        <v>74882261</v>
      </c>
      <c r="E64" s="117">
        <f t="shared" ref="E64:E90" si="3">D64/C64</f>
        <v>1</v>
      </c>
      <c r="F64" s="118">
        <v>50515906</v>
      </c>
      <c r="G64" s="58">
        <f t="shared" si="1"/>
        <v>1.4823501532368835</v>
      </c>
      <c r="H64" s="92"/>
      <c r="I64" s="93"/>
    </row>
    <row r="65" spans="1:9" s="94" customFormat="1" ht="63" outlineLevel="3" x14ac:dyDescent="0.25">
      <c r="A65" s="45" t="s">
        <v>100</v>
      </c>
      <c r="B65" s="46" t="s">
        <v>99</v>
      </c>
      <c r="C65" s="67">
        <v>7490530</v>
      </c>
      <c r="D65" s="68">
        <v>7490530</v>
      </c>
      <c r="E65" s="117">
        <f t="shared" si="3"/>
        <v>1</v>
      </c>
      <c r="F65" s="118">
        <v>29894330</v>
      </c>
      <c r="G65" s="58">
        <f t="shared" si="1"/>
        <v>0.25056691352507315</v>
      </c>
      <c r="H65" s="92"/>
      <c r="I65" s="93"/>
    </row>
    <row r="66" spans="1:9" s="94" customFormat="1" ht="31.5" outlineLevel="3" x14ac:dyDescent="0.25">
      <c r="A66" s="45" t="s">
        <v>102</v>
      </c>
      <c r="B66" s="46" t="s">
        <v>101</v>
      </c>
      <c r="C66" s="67">
        <v>48500288.310000002</v>
      </c>
      <c r="D66" s="68">
        <v>48500288.310000002</v>
      </c>
      <c r="E66" s="117">
        <f t="shared" si="3"/>
        <v>1</v>
      </c>
      <c r="F66" s="118">
        <v>42621000</v>
      </c>
      <c r="G66" s="58">
        <f t="shared" si="1"/>
        <v>1.1379434623777012</v>
      </c>
      <c r="H66" s="92"/>
      <c r="I66" s="93"/>
    </row>
    <row r="67" spans="1:9" s="94" customFormat="1" ht="47.25" outlineLevel="3" x14ac:dyDescent="0.25">
      <c r="A67" s="119" t="s">
        <v>240</v>
      </c>
      <c r="B67" s="120" t="s">
        <v>241</v>
      </c>
      <c r="C67" s="121">
        <f>SUM(C68:C72)</f>
        <v>433785478.81999999</v>
      </c>
      <c r="D67" s="121">
        <f>SUM(D68:D72)</f>
        <v>428611248.77999997</v>
      </c>
      <c r="E67" s="122">
        <f t="shared" si="3"/>
        <v>0.98807191505332281</v>
      </c>
      <c r="F67" s="121">
        <f>SUM(F68:F72)</f>
        <v>313175119.71000004</v>
      </c>
      <c r="G67" s="32">
        <f t="shared" si="1"/>
        <v>1.3685992973416716</v>
      </c>
      <c r="H67" s="92"/>
      <c r="I67" s="93"/>
    </row>
    <row r="68" spans="1:9" s="94" customFormat="1" ht="133.5" customHeight="1" outlineLevel="3" x14ac:dyDescent="0.25">
      <c r="A68" s="45" t="s">
        <v>104</v>
      </c>
      <c r="B68" s="46" t="s">
        <v>103</v>
      </c>
      <c r="C68" s="67">
        <v>0</v>
      </c>
      <c r="D68" s="68">
        <v>0</v>
      </c>
      <c r="E68" s="117" t="e">
        <f t="shared" si="3"/>
        <v>#DIV/0!</v>
      </c>
      <c r="F68" s="123">
        <v>169933679.72999999</v>
      </c>
      <c r="G68" s="58">
        <f t="shared" si="1"/>
        <v>0</v>
      </c>
      <c r="H68" s="92"/>
      <c r="I68" s="93"/>
    </row>
    <row r="69" spans="1:9" s="94" customFormat="1" ht="78.75" outlineLevel="3" x14ac:dyDescent="0.25">
      <c r="A69" s="45" t="s">
        <v>106</v>
      </c>
      <c r="B69" s="46" t="s">
        <v>105</v>
      </c>
      <c r="C69" s="67">
        <v>5270309.16</v>
      </c>
      <c r="D69" s="68">
        <v>5036850</v>
      </c>
      <c r="E69" s="117">
        <f t="shared" si="3"/>
        <v>0.95570294779443254</v>
      </c>
      <c r="F69" s="123">
        <v>2645370</v>
      </c>
      <c r="G69" s="58">
        <f t="shared" si="1"/>
        <v>1.9040247678018576</v>
      </c>
      <c r="H69" s="92"/>
      <c r="I69" s="93"/>
    </row>
    <row r="70" spans="1:9" s="94" customFormat="1" ht="47.25" outlineLevel="3" x14ac:dyDescent="0.25">
      <c r="A70" s="45" t="s">
        <v>108</v>
      </c>
      <c r="B70" s="46" t="s">
        <v>107</v>
      </c>
      <c r="C70" s="67">
        <v>129968959.79000001</v>
      </c>
      <c r="D70" s="68">
        <v>129139814.95999999</v>
      </c>
      <c r="E70" s="117">
        <f t="shared" si="3"/>
        <v>0.9936204395931173</v>
      </c>
      <c r="F70" s="123">
        <v>49800484.700000003</v>
      </c>
      <c r="G70" s="58">
        <f t="shared" si="1"/>
        <v>2.5931437362094587</v>
      </c>
      <c r="H70" s="92"/>
      <c r="I70" s="93"/>
    </row>
    <row r="71" spans="1:9" s="94" customFormat="1" ht="78.75" outlineLevel="3" x14ac:dyDescent="0.25">
      <c r="A71" s="45" t="s">
        <v>110</v>
      </c>
      <c r="B71" s="46" t="s">
        <v>109</v>
      </c>
      <c r="C71" s="67">
        <v>6768858.3399999999</v>
      </c>
      <c r="D71" s="68">
        <v>6768858.3399999999</v>
      </c>
      <c r="E71" s="117">
        <f t="shared" si="3"/>
        <v>1</v>
      </c>
      <c r="F71" s="123">
        <v>6982522.1799999997</v>
      </c>
      <c r="G71" s="58">
        <f t="shared" si="1"/>
        <v>0.96940019172269931</v>
      </c>
      <c r="H71" s="92"/>
      <c r="I71" s="93"/>
    </row>
    <row r="72" spans="1:9" s="94" customFormat="1" ht="30.75" customHeight="1" outlineLevel="3" x14ac:dyDescent="0.25">
      <c r="A72" s="45" t="s">
        <v>112</v>
      </c>
      <c r="B72" s="46" t="s">
        <v>111</v>
      </c>
      <c r="C72" s="67">
        <v>291777351.52999997</v>
      </c>
      <c r="D72" s="68">
        <v>287665725.48000002</v>
      </c>
      <c r="E72" s="117">
        <f t="shared" si="3"/>
        <v>0.98590834405604233</v>
      </c>
      <c r="F72" s="123">
        <v>83813063.099999994</v>
      </c>
      <c r="G72" s="58">
        <f t="shared" si="1"/>
        <v>3.4322301899022234</v>
      </c>
      <c r="H72" s="92"/>
      <c r="I72" s="93"/>
    </row>
    <row r="73" spans="1:9" s="94" customFormat="1" ht="31.5" outlineLevel="3" x14ac:dyDescent="0.25">
      <c r="A73" s="124" t="s">
        <v>245</v>
      </c>
      <c r="B73" s="125" t="s">
        <v>242</v>
      </c>
      <c r="C73" s="126">
        <f>SUM(C74:C84)</f>
        <v>496493358.63999999</v>
      </c>
      <c r="D73" s="126">
        <f>SUM(D74:D84)</f>
        <v>491642899.52999997</v>
      </c>
      <c r="E73" s="127">
        <f t="shared" si="3"/>
        <v>0.99023056597718362</v>
      </c>
      <c r="F73" s="128">
        <f>SUM(F74:F84)</f>
        <v>416894976.42000002</v>
      </c>
      <c r="G73" s="71">
        <f t="shared" si="1"/>
        <v>1.1792967709802655</v>
      </c>
      <c r="H73" s="92"/>
      <c r="I73" s="93"/>
    </row>
    <row r="74" spans="1:9" s="94" customFormat="1" ht="81.75" customHeight="1" outlineLevel="3" x14ac:dyDescent="0.25">
      <c r="A74" s="45" t="s">
        <v>114</v>
      </c>
      <c r="B74" s="46" t="s">
        <v>113</v>
      </c>
      <c r="C74" s="67">
        <v>458647897.08999997</v>
      </c>
      <c r="D74" s="68">
        <v>454584335.57999998</v>
      </c>
      <c r="E74" s="117">
        <f t="shared" si="3"/>
        <v>0.99114012832985343</v>
      </c>
      <c r="F74" s="123">
        <v>397938446.74000001</v>
      </c>
      <c r="G74" s="58">
        <f t="shared" si="1"/>
        <v>1.1423483689602139</v>
      </c>
      <c r="H74" s="92"/>
      <c r="I74" s="93"/>
    </row>
    <row r="75" spans="1:9" s="94" customFormat="1" ht="124.5" customHeight="1" outlineLevel="3" x14ac:dyDescent="0.25">
      <c r="A75" s="45" t="s">
        <v>116</v>
      </c>
      <c r="B75" s="46" t="s">
        <v>115</v>
      </c>
      <c r="C75" s="67">
        <v>3485607.55</v>
      </c>
      <c r="D75" s="68">
        <v>3432610.63</v>
      </c>
      <c r="E75" s="117">
        <f t="shared" si="3"/>
        <v>0.98479549999827143</v>
      </c>
      <c r="F75" s="123">
        <v>3308263.44</v>
      </c>
      <c r="G75" s="58">
        <f t="shared" si="1"/>
        <v>1.0375868464695182</v>
      </c>
      <c r="H75" s="92"/>
      <c r="I75" s="93"/>
    </row>
    <row r="76" spans="1:9" s="94" customFormat="1" ht="124.5" customHeight="1" outlineLevel="3" x14ac:dyDescent="0.25">
      <c r="A76" s="45" t="s">
        <v>265</v>
      </c>
      <c r="B76" s="46" t="s">
        <v>264</v>
      </c>
      <c r="C76" s="67">
        <v>15795150</v>
      </c>
      <c r="D76" s="68">
        <v>15795150</v>
      </c>
      <c r="E76" s="117">
        <f t="shared" si="3"/>
        <v>1</v>
      </c>
      <c r="F76" s="129">
        <v>0</v>
      </c>
      <c r="G76" s="58" t="e">
        <f t="shared" si="1"/>
        <v>#DIV/0!</v>
      </c>
      <c r="H76" s="92"/>
      <c r="I76" s="93"/>
    </row>
    <row r="77" spans="1:9" s="94" customFormat="1" ht="78.75" outlineLevel="3" x14ac:dyDescent="0.25">
      <c r="A77" s="45" t="s">
        <v>118</v>
      </c>
      <c r="B77" s="46" t="s">
        <v>117</v>
      </c>
      <c r="C77" s="67">
        <v>733588</v>
      </c>
      <c r="D77" s="68">
        <v>733588</v>
      </c>
      <c r="E77" s="117">
        <f t="shared" si="3"/>
        <v>1</v>
      </c>
      <c r="F77" s="118">
        <v>667166</v>
      </c>
      <c r="G77" s="58">
        <f t="shared" si="1"/>
        <v>1.0995584307353792</v>
      </c>
      <c r="H77" s="92"/>
      <c r="I77" s="93"/>
    </row>
    <row r="78" spans="1:9" s="94" customFormat="1" ht="115.5" customHeight="1" outlineLevel="3" x14ac:dyDescent="0.25">
      <c r="A78" s="45" t="s">
        <v>120</v>
      </c>
      <c r="B78" s="46" t="s">
        <v>119</v>
      </c>
      <c r="C78" s="67">
        <v>221777</v>
      </c>
      <c r="D78" s="68">
        <v>221777</v>
      </c>
      <c r="E78" s="117">
        <f t="shared" si="3"/>
        <v>1</v>
      </c>
      <c r="F78" s="123">
        <v>33107.199999999997</v>
      </c>
      <c r="G78" s="58">
        <f t="shared" ref="G78:G90" si="4">D78/F78</f>
        <v>6.6987543495070563</v>
      </c>
      <c r="H78" s="92"/>
      <c r="I78" s="93"/>
    </row>
    <row r="79" spans="1:9" s="94" customFormat="1" ht="78.75" outlineLevel="3" x14ac:dyDescent="0.25">
      <c r="A79" s="45" t="s">
        <v>122</v>
      </c>
      <c r="B79" s="46" t="s">
        <v>121</v>
      </c>
      <c r="C79" s="67">
        <v>0</v>
      </c>
      <c r="D79" s="68">
        <v>0</v>
      </c>
      <c r="E79" s="117" t="e">
        <f t="shared" si="3"/>
        <v>#DIV/0!</v>
      </c>
      <c r="F79" s="123">
        <v>317290.26</v>
      </c>
      <c r="G79" s="58">
        <f t="shared" si="4"/>
        <v>0</v>
      </c>
      <c r="H79" s="92"/>
      <c r="I79" s="93"/>
    </row>
    <row r="80" spans="1:9" s="94" customFormat="1" ht="110.25" outlineLevel="3" x14ac:dyDescent="0.25">
      <c r="A80" s="45" t="s">
        <v>124</v>
      </c>
      <c r="B80" s="46" t="s">
        <v>123</v>
      </c>
      <c r="C80" s="67">
        <v>13650100</v>
      </c>
      <c r="D80" s="68">
        <v>12916579.32</v>
      </c>
      <c r="E80" s="117">
        <f t="shared" si="3"/>
        <v>0.94626261492589803</v>
      </c>
      <c r="F80" s="123">
        <v>10677003.48</v>
      </c>
      <c r="G80" s="58">
        <f t="shared" si="4"/>
        <v>1.2097569645074238</v>
      </c>
      <c r="H80" s="92"/>
      <c r="I80" s="93"/>
    </row>
    <row r="81" spans="1:9" s="94" customFormat="1" ht="63" outlineLevel="3" x14ac:dyDescent="0.25">
      <c r="A81" s="45" t="s">
        <v>126</v>
      </c>
      <c r="B81" s="46" t="s">
        <v>125</v>
      </c>
      <c r="C81" s="67">
        <v>0</v>
      </c>
      <c r="D81" s="68">
        <v>0</v>
      </c>
      <c r="E81" s="117" t="e">
        <f t="shared" si="3"/>
        <v>#DIV/0!</v>
      </c>
      <c r="F81" s="118">
        <v>269511.3</v>
      </c>
      <c r="G81" s="58">
        <f t="shared" si="4"/>
        <v>0</v>
      </c>
      <c r="H81" s="92"/>
      <c r="I81" s="93"/>
    </row>
    <row r="82" spans="1:9" s="94" customFormat="1" ht="63" outlineLevel="3" x14ac:dyDescent="0.25">
      <c r="A82" s="45" t="s">
        <v>128</v>
      </c>
      <c r="B82" s="46" t="s">
        <v>127</v>
      </c>
      <c r="C82" s="67">
        <v>1509632</v>
      </c>
      <c r="D82" s="68">
        <v>1509632</v>
      </c>
      <c r="E82" s="117">
        <f t="shared" si="3"/>
        <v>1</v>
      </c>
      <c r="F82" s="123">
        <v>1395192</v>
      </c>
      <c r="G82" s="58">
        <f t="shared" si="4"/>
        <v>1.0820245528930785</v>
      </c>
      <c r="H82" s="92"/>
      <c r="I82" s="93"/>
    </row>
    <row r="83" spans="1:9" s="94" customFormat="1" ht="31.5" outlineLevel="3" x14ac:dyDescent="0.25">
      <c r="A83" s="45" t="s">
        <v>246</v>
      </c>
      <c r="B83" s="46" t="s">
        <v>137</v>
      </c>
      <c r="C83" s="67">
        <v>2096028</v>
      </c>
      <c r="D83" s="68">
        <v>2096028</v>
      </c>
      <c r="E83" s="117">
        <f t="shared" si="3"/>
        <v>1</v>
      </c>
      <c r="F83" s="118">
        <v>2016764</v>
      </c>
      <c r="G83" s="58">
        <f t="shared" si="4"/>
        <v>1.0393025658926875</v>
      </c>
      <c r="H83" s="92"/>
      <c r="I83" s="93"/>
    </row>
    <row r="84" spans="1:9" s="94" customFormat="1" ht="34.5" customHeight="1" outlineLevel="3" x14ac:dyDescent="0.25">
      <c r="A84" s="45" t="s">
        <v>130</v>
      </c>
      <c r="B84" s="46" t="s">
        <v>129</v>
      </c>
      <c r="C84" s="67">
        <v>353579</v>
      </c>
      <c r="D84" s="68">
        <v>353199</v>
      </c>
      <c r="E84" s="117">
        <f t="shared" si="3"/>
        <v>0.99892527553955413</v>
      </c>
      <c r="F84" s="118">
        <v>272232</v>
      </c>
      <c r="G84" s="58">
        <f t="shared" si="4"/>
        <v>1.2974191131094066</v>
      </c>
      <c r="H84" s="92"/>
      <c r="I84" s="93"/>
    </row>
    <row r="85" spans="1:9" s="94" customFormat="1" ht="34.5" customHeight="1" outlineLevel="3" x14ac:dyDescent="0.25">
      <c r="A85" s="124" t="s">
        <v>247</v>
      </c>
      <c r="B85" s="125" t="s">
        <v>243</v>
      </c>
      <c r="C85" s="126">
        <f>SUM(C86:C88)</f>
        <v>88276903.109999999</v>
      </c>
      <c r="D85" s="126">
        <f>SUM(D86:D88)</f>
        <v>84024433.570000008</v>
      </c>
      <c r="E85" s="127">
        <f t="shared" si="3"/>
        <v>0.95182806158592725</v>
      </c>
      <c r="F85" s="144">
        <f>SUM(F86:F88)</f>
        <v>34897381.590000004</v>
      </c>
      <c r="G85" s="145">
        <f t="shared" si="4"/>
        <v>2.4077575377196085</v>
      </c>
      <c r="H85" s="92"/>
      <c r="I85" s="93"/>
    </row>
    <row r="86" spans="1:9" s="94" customFormat="1" ht="141.75" outlineLevel="3" x14ac:dyDescent="0.25">
      <c r="A86" s="45" t="s">
        <v>132</v>
      </c>
      <c r="B86" s="46" t="s">
        <v>131</v>
      </c>
      <c r="C86" s="67">
        <v>24934903.109999999</v>
      </c>
      <c r="D86" s="68">
        <v>24305893.550000001</v>
      </c>
      <c r="E86" s="117">
        <f t="shared" si="3"/>
        <v>0.97477393205719987</v>
      </c>
      <c r="F86" s="123">
        <v>24897381.59</v>
      </c>
      <c r="G86" s="58">
        <f t="shared" si="4"/>
        <v>0.97624296202145333</v>
      </c>
      <c r="H86" s="92"/>
      <c r="I86" s="93"/>
    </row>
    <row r="87" spans="1:9" s="94" customFormat="1" ht="141.75" outlineLevel="3" x14ac:dyDescent="0.25">
      <c r="A87" s="130" t="s">
        <v>267</v>
      </c>
      <c r="B87" s="131" t="s">
        <v>266</v>
      </c>
      <c r="C87" s="132">
        <v>63342000</v>
      </c>
      <c r="D87" s="133">
        <v>59718540.020000003</v>
      </c>
      <c r="E87" s="134">
        <f t="shared" si="3"/>
        <v>0.94279530201130379</v>
      </c>
      <c r="F87" s="123">
        <v>0</v>
      </c>
      <c r="G87" s="58" t="e">
        <f t="shared" si="4"/>
        <v>#DIV/0!</v>
      </c>
      <c r="H87" s="92"/>
      <c r="I87" s="93"/>
    </row>
    <row r="88" spans="1:9" s="94" customFormat="1" ht="47.25" outlineLevel="3" x14ac:dyDescent="0.25">
      <c r="A88" s="135" t="s">
        <v>134</v>
      </c>
      <c r="B88" s="136" t="s">
        <v>133</v>
      </c>
      <c r="C88" s="132">
        <v>0</v>
      </c>
      <c r="D88" s="133">
        <v>0</v>
      </c>
      <c r="E88" s="134" t="e">
        <f t="shared" si="3"/>
        <v>#DIV/0!</v>
      </c>
      <c r="F88" s="137">
        <v>10000000</v>
      </c>
      <c r="G88" s="52">
        <f t="shared" si="4"/>
        <v>0</v>
      </c>
      <c r="H88" s="92"/>
      <c r="I88" s="93"/>
    </row>
    <row r="89" spans="1:9" s="94" customFormat="1" ht="31.5" outlineLevel="3" x14ac:dyDescent="0.25">
      <c r="A89" s="119" t="s">
        <v>248</v>
      </c>
      <c r="B89" s="120" t="s">
        <v>244</v>
      </c>
      <c r="C89" s="67">
        <v>640000</v>
      </c>
      <c r="D89" s="67">
        <v>642000</v>
      </c>
      <c r="E89" s="138">
        <f t="shared" si="3"/>
        <v>1.003125</v>
      </c>
      <c r="F89" s="139">
        <v>0</v>
      </c>
      <c r="G89" s="58"/>
      <c r="H89" s="92"/>
      <c r="I89" s="93"/>
    </row>
    <row r="90" spans="1:9" s="91" customFormat="1" ht="94.5" outlineLevel="1" x14ac:dyDescent="0.25">
      <c r="A90" s="140" t="s">
        <v>135</v>
      </c>
      <c r="B90" s="141" t="s">
        <v>136</v>
      </c>
      <c r="C90" s="142">
        <v>0</v>
      </c>
      <c r="D90" s="142">
        <v>-177554.74</v>
      </c>
      <c r="E90" s="143" t="e">
        <f t="shared" si="3"/>
        <v>#DIV/0!</v>
      </c>
      <c r="F90" s="142">
        <v>-89080.67</v>
      </c>
      <c r="G90" s="32">
        <f t="shared" si="4"/>
        <v>1.9931904418770088</v>
      </c>
      <c r="H90" s="89"/>
      <c r="I90" s="90"/>
    </row>
    <row r="91" spans="1:9" ht="12.75" customHeight="1" x14ac:dyDescent="0.25">
      <c r="A91" s="72"/>
      <c r="B91" s="47"/>
      <c r="C91" s="73"/>
      <c r="D91" s="73"/>
      <c r="F91" s="54"/>
      <c r="G91" s="50"/>
    </row>
    <row r="92" spans="1:9" ht="12.75" customHeight="1" x14ac:dyDescent="0.25">
      <c r="A92" s="74"/>
      <c r="B92" s="80"/>
      <c r="C92" s="75"/>
      <c r="D92" s="75"/>
      <c r="F92" s="54"/>
      <c r="G92" s="50"/>
    </row>
    <row r="93" spans="1:9" ht="12.75" customHeight="1" x14ac:dyDescent="0.25">
      <c r="A93" s="49"/>
      <c r="B93" s="48"/>
      <c r="C93" s="76"/>
      <c r="D93" s="76"/>
      <c r="F93" s="54"/>
      <c r="G93" s="50"/>
    </row>
    <row r="94" spans="1:9" x14ac:dyDescent="0.25">
      <c r="C94" s="77"/>
      <c r="F94" s="54"/>
      <c r="G94" s="50"/>
    </row>
    <row r="95" spans="1:9" x14ac:dyDescent="0.25">
      <c r="C95" s="77"/>
      <c r="F95" s="54"/>
      <c r="G95" s="50"/>
    </row>
    <row r="96" spans="1:9" x14ac:dyDescent="0.25">
      <c r="C96" s="77"/>
      <c r="F96" s="54"/>
      <c r="G96" s="50"/>
    </row>
    <row r="97" spans="3:7" x14ac:dyDescent="0.25">
      <c r="C97" s="77"/>
      <c r="F97" s="54"/>
      <c r="G97" s="50"/>
    </row>
    <row r="98" spans="3:7" x14ac:dyDescent="0.25">
      <c r="C98" s="77"/>
      <c r="F98" s="54"/>
      <c r="G98" s="50"/>
    </row>
    <row r="99" spans="3:7" x14ac:dyDescent="0.25">
      <c r="C99" s="77"/>
      <c r="F99" s="54"/>
      <c r="G99" s="50"/>
    </row>
    <row r="100" spans="3:7" x14ac:dyDescent="0.25">
      <c r="C100" s="77"/>
      <c r="F100" s="54"/>
      <c r="G100" s="50"/>
    </row>
    <row r="101" spans="3:7" x14ac:dyDescent="0.25">
      <c r="C101" s="77"/>
      <c r="F101" s="54"/>
      <c r="G101" s="50"/>
    </row>
    <row r="102" spans="3:7" x14ac:dyDescent="0.25">
      <c r="C102" s="77"/>
      <c r="F102" s="54"/>
      <c r="G102" s="50"/>
    </row>
    <row r="103" spans="3:7" x14ac:dyDescent="0.25">
      <c r="C103" s="77"/>
      <c r="F103" s="54"/>
      <c r="G103" s="50"/>
    </row>
    <row r="104" spans="3:7" x14ac:dyDescent="0.25">
      <c r="C104" s="77"/>
      <c r="F104" s="54"/>
      <c r="G104" s="50"/>
    </row>
    <row r="105" spans="3:7" x14ac:dyDescent="0.25">
      <c r="C105" s="77"/>
      <c r="F105" s="54"/>
      <c r="G105" s="50"/>
    </row>
    <row r="106" spans="3:7" x14ac:dyDescent="0.25">
      <c r="C106" s="77"/>
      <c r="F106" s="54"/>
      <c r="G106" s="50"/>
    </row>
    <row r="107" spans="3:7" x14ac:dyDescent="0.25">
      <c r="C107" s="77"/>
      <c r="F107" s="54"/>
      <c r="G107" s="50"/>
    </row>
    <row r="108" spans="3:7" x14ac:dyDescent="0.25">
      <c r="C108" s="77"/>
      <c r="F108" s="54"/>
      <c r="G108" s="50"/>
    </row>
    <row r="109" spans="3:7" x14ac:dyDescent="0.25">
      <c r="C109" s="77"/>
      <c r="F109" s="54"/>
      <c r="G109" s="50"/>
    </row>
    <row r="110" spans="3:7" x14ac:dyDescent="0.25">
      <c r="C110" s="77"/>
      <c r="F110" s="54"/>
      <c r="G110" s="50"/>
    </row>
    <row r="111" spans="3:7" x14ac:dyDescent="0.25">
      <c r="C111" s="77"/>
      <c r="F111" s="54"/>
      <c r="G111" s="50"/>
    </row>
    <row r="112" spans="3:7" x14ac:dyDescent="0.25">
      <c r="C112" s="77"/>
      <c r="F112" s="54"/>
      <c r="G112" s="50"/>
    </row>
    <row r="113" spans="3:7" x14ac:dyDescent="0.25">
      <c r="C113" s="77"/>
      <c r="F113" s="54"/>
      <c r="G113" s="50"/>
    </row>
    <row r="114" spans="3:7" x14ac:dyDescent="0.25">
      <c r="C114" s="77"/>
      <c r="F114" s="54"/>
      <c r="G114" s="50"/>
    </row>
    <row r="115" spans="3:7" x14ac:dyDescent="0.25">
      <c r="C115" s="77"/>
      <c r="F115" s="54"/>
      <c r="G115" s="50"/>
    </row>
    <row r="116" spans="3:7" x14ac:dyDescent="0.25">
      <c r="C116" s="77"/>
      <c r="F116" s="54"/>
      <c r="G116" s="50"/>
    </row>
    <row r="117" spans="3:7" x14ac:dyDescent="0.25">
      <c r="C117" s="77"/>
      <c r="F117" s="54"/>
      <c r="G117" s="50"/>
    </row>
    <row r="118" spans="3:7" x14ac:dyDescent="0.25">
      <c r="C118" s="77"/>
      <c r="F118" s="54"/>
      <c r="G118" s="50"/>
    </row>
    <row r="119" spans="3:7" x14ac:dyDescent="0.25">
      <c r="C119" s="77"/>
      <c r="F119" s="54"/>
      <c r="G119" s="50"/>
    </row>
    <row r="120" spans="3:7" x14ac:dyDescent="0.25">
      <c r="C120" s="77"/>
      <c r="F120" s="54"/>
      <c r="G120" s="50"/>
    </row>
    <row r="121" spans="3:7" x14ac:dyDescent="0.25">
      <c r="C121" s="77"/>
      <c r="F121" s="54"/>
      <c r="G121" s="50"/>
    </row>
    <row r="122" spans="3:7" x14ac:dyDescent="0.25">
      <c r="C122" s="77"/>
      <c r="F122" s="54"/>
      <c r="G122" s="50"/>
    </row>
    <row r="123" spans="3:7" x14ac:dyDescent="0.25">
      <c r="C123" s="77"/>
      <c r="F123" s="54"/>
      <c r="G123" s="50"/>
    </row>
    <row r="124" spans="3:7" x14ac:dyDescent="0.25">
      <c r="C124" s="77"/>
      <c r="F124" s="54"/>
      <c r="G124" s="50"/>
    </row>
    <row r="125" spans="3:7" x14ac:dyDescent="0.25">
      <c r="C125" s="77"/>
      <c r="F125" s="54"/>
      <c r="G125" s="50"/>
    </row>
    <row r="126" spans="3:7" x14ac:dyDescent="0.25">
      <c r="C126" s="77"/>
      <c r="F126" s="54"/>
      <c r="G126" s="50"/>
    </row>
    <row r="127" spans="3:7" x14ac:dyDescent="0.25">
      <c r="C127" s="77"/>
      <c r="F127" s="54"/>
      <c r="G127" s="50"/>
    </row>
    <row r="128" spans="3:7" x14ac:dyDescent="0.25">
      <c r="C128" s="77"/>
      <c r="F128" s="54"/>
      <c r="G128" s="50"/>
    </row>
    <row r="129" spans="3:7" x14ac:dyDescent="0.25">
      <c r="C129" s="77"/>
      <c r="F129" s="54"/>
      <c r="G129" s="50"/>
    </row>
    <row r="130" spans="3:7" x14ac:dyDescent="0.25">
      <c r="C130" s="77"/>
      <c r="F130" s="54"/>
      <c r="G130" s="50"/>
    </row>
    <row r="131" spans="3:7" x14ac:dyDescent="0.25">
      <c r="C131" s="77"/>
      <c r="F131" s="54"/>
      <c r="G131" s="50"/>
    </row>
    <row r="132" spans="3:7" x14ac:dyDescent="0.25">
      <c r="C132" s="77"/>
      <c r="F132" s="54"/>
      <c r="G132" s="50"/>
    </row>
    <row r="133" spans="3:7" x14ac:dyDescent="0.25">
      <c r="C133" s="77"/>
      <c r="F133" s="54"/>
      <c r="G133" s="50"/>
    </row>
    <row r="134" spans="3:7" x14ac:dyDescent="0.25">
      <c r="C134" s="77"/>
      <c r="F134" s="54"/>
      <c r="G134" s="50"/>
    </row>
    <row r="135" spans="3:7" x14ac:dyDescent="0.25">
      <c r="C135" s="77"/>
      <c r="F135" s="54"/>
      <c r="G135" s="50"/>
    </row>
    <row r="136" spans="3:7" x14ac:dyDescent="0.25">
      <c r="C136" s="77"/>
      <c r="F136" s="54"/>
      <c r="G136" s="50"/>
    </row>
    <row r="137" spans="3:7" x14ac:dyDescent="0.25">
      <c r="C137" s="77"/>
      <c r="F137" s="54"/>
      <c r="G137" s="50"/>
    </row>
    <row r="138" spans="3:7" x14ac:dyDescent="0.25">
      <c r="C138" s="77"/>
      <c r="F138" s="54"/>
      <c r="G138" s="50"/>
    </row>
    <row r="139" spans="3:7" x14ac:dyDescent="0.25">
      <c r="C139" s="77"/>
      <c r="F139" s="54"/>
      <c r="G139" s="50"/>
    </row>
    <row r="140" spans="3:7" x14ac:dyDescent="0.25">
      <c r="C140" s="77"/>
      <c r="F140" s="54"/>
      <c r="G140" s="50"/>
    </row>
    <row r="141" spans="3:7" x14ac:dyDescent="0.25">
      <c r="C141" s="77"/>
      <c r="F141" s="54"/>
      <c r="G141" s="50"/>
    </row>
    <row r="142" spans="3:7" x14ac:dyDescent="0.25">
      <c r="C142" s="77"/>
      <c r="F142" s="54"/>
      <c r="G142" s="50"/>
    </row>
    <row r="143" spans="3:7" x14ac:dyDescent="0.25">
      <c r="C143" s="77"/>
      <c r="F143" s="54"/>
      <c r="G143" s="50"/>
    </row>
    <row r="144" spans="3:7" x14ac:dyDescent="0.25">
      <c r="C144" s="77"/>
      <c r="F144" s="54"/>
      <c r="G144" s="50"/>
    </row>
    <row r="145" spans="3:7" x14ac:dyDescent="0.25">
      <c r="C145" s="77"/>
      <c r="F145" s="54"/>
      <c r="G145" s="50"/>
    </row>
    <row r="146" spans="3:7" x14ac:dyDescent="0.25">
      <c r="C146" s="77"/>
      <c r="F146" s="54"/>
      <c r="G146" s="50"/>
    </row>
    <row r="147" spans="3:7" x14ac:dyDescent="0.25">
      <c r="C147" s="77"/>
      <c r="F147" s="54"/>
      <c r="G147" s="50"/>
    </row>
    <row r="148" spans="3:7" x14ac:dyDescent="0.25">
      <c r="C148" s="77"/>
      <c r="F148" s="54"/>
      <c r="G148" s="50"/>
    </row>
    <row r="149" spans="3:7" x14ac:dyDescent="0.25">
      <c r="C149" s="77"/>
      <c r="F149" s="54"/>
      <c r="G149" s="50"/>
    </row>
    <row r="150" spans="3:7" x14ac:dyDescent="0.25">
      <c r="C150" s="77"/>
      <c r="F150" s="54"/>
      <c r="G150" s="50"/>
    </row>
    <row r="151" spans="3:7" x14ac:dyDescent="0.25">
      <c r="C151" s="77"/>
      <c r="F151" s="54"/>
      <c r="G151" s="50"/>
    </row>
    <row r="152" spans="3:7" x14ac:dyDescent="0.25">
      <c r="C152" s="77"/>
      <c r="F152" s="54"/>
      <c r="G152" s="50"/>
    </row>
    <row r="153" spans="3:7" x14ac:dyDescent="0.25">
      <c r="C153" s="77"/>
      <c r="F153" s="54"/>
      <c r="G153" s="50"/>
    </row>
    <row r="154" spans="3:7" x14ac:dyDescent="0.25">
      <c r="C154" s="77"/>
      <c r="F154" s="54"/>
      <c r="G154" s="50"/>
    </row>
    <row r="155" spans="3:7" x14ac:dyDescent="0.25">
      <c r="C155" s="77"/>
      <c r="F155" s="54"/>
      <c r="G155" s="50"/>
    </row>
    <row r="156" spans="3:7" x14ac:dyDescent="0.25">
      <c r="C156" s="77"/>
      <c r="F156" s="54"/>
      <c r="G156" s="50"/>
    </row>
    <row r="157" spans="3:7" x14ac:dyDescent="0.25">
      <c r="C157" s="77"/>
      <c r="F157" s="54"/>
      <c r="G157" s="50"/>
    </row>
    <row r="158" spans="3:7" x14ac:dyDescent="0.25">
      <c r="C158" s="77"/>
      <c r="F158" s="54"/>
      <c r="G158" s="50"/>
    </row>
    <row r="159" spans="3:7" x14ac:dyDescent="0.25">
      <c r="C159" s="77"/>
      <c r="F159" s="54"/>
      <c r="G159" s="50"/>
    </row>
    <row r="160" spans="3:7" x14ac:dyDescent="0.25">
      <c r="C160" s="77"/>
      <c r="F160" s="54"/>
      <c r="G160" s="50"/>
    </row>
    <row r="161" spans="3:7" x14ac:dyDescent="0.25">
      <c r="C161" s="77"/>
      <c r="F161" s="54"/>
      <c r="G161" s="50"/>
    </row>
    <row r="162" spans="3:7" x14ac:dyDescent="0.25">
      <c r="C162" s="77"/>
      <c r="F162" s="54"/>
      <c r="G162" s="50"/>
    </row>
    <row r="163" spans="3:7" x14ac:dyDescent="0.25">
      <c r="C163" s="77"/>
      <c r="F163" s="54"/>
      <c r="G163" s="50"/>
    </row>
    <row r="164" spans="3:7" x14ac:dyDescent="0.25">
      <c r="C164" s="77"/>
      <c r="F164" s="54"/>
      <c r="G164" s="50"/>
    </row>
    <row r="165" spans="3:7" x14ac:dyDescent="0.25">
      <c r="C165" s="77"/>
      <c r="F165" s="54"/>
      <c r="G165" s="50"/>
    </row>
    <row r="166" spans="3:7" x14ac:dyDescent="0.25">
      <c r="C166" s="77"/>
      <c r="F166" s="54"/>
      <c r="G166" s="50"/>
    </row>
    <row r="167" spans="3:7" x14ac:dyDescent="0.25">
      <c r="C167" s="77"/>
      <c r="F167" s="54"/>
      <c r="G167" s="50"/>
    </row>
    <row r="168" spans="3:7" x14ac:dyDescent="0.25">
      <c r="C168" s="77"/>
      <c r="F168" s="54"/>
      <c r="G168" s="50"/>
    </row>
    <row r="169" spans="3:7" x14ac:dyDescent="0.25">
      <c r="C169" s="77"/>
      <c r="F169" s="54"/>
      <c r="G169" s="50"/>
    </row>
    <row r="170" spans="3:7" x14ac:dyDescent="0.25">
      <c r="C170" s="77"/>
      <c r="F170" s="54"/>
      <c r="G170" s="50"/>
    </row>
    <row r="171" spans="3:7" x14ac:dyDescent="0.25">
      <c r="C171" s="77"/>
      <c r="F171" s="54"/>
      <c r="G171" s="50"/>
    </row>
    <row r="172" spans="3:7" x14ac:dyDescent="0.25">
      <c r="C172" s="77"/>
      <c r="F172" s="54"/>
      <c r="G172" s="50"/>
    </row>
    <row r="173" spans="3:7" x14ac:dyDescent="0.25">
      <c r="C173" s="77"/>
      <c r="F173" s="54"/>
      <c r="G173" s="50"/>
    </row>
    <row r="174" spans="3:7" x14ac:dyDescent="0.25">
      <c r="C174" s="77"/>
      <c r="F174" s="54"/>
      <c r="G174" s="50"/>
    </row>
    <row r="175" spans="3:7" x14ac:dyDescent="0.25">
      <c r="C175" s="77"/>
      <c r="F175" s="54"/>
      <c r="G175" s="50"/>
    </row>
    <row r="176" spans="3:7" x14ac:dyDescent="0.25">
      <c r="C176" s="77"/>
      <c r="F176" s="54"/>
      <c r="G176" s="50"/>
    </row>
    <row r="177" spans="3:7" x14ac:dyDescent="0.25">
      <c r="C177" s="77"/>
      <c r="F177" s="54"/>
      <c r="G177" s="50"/>
    </row>
    <row r="178" spans="3:7" x14ac:dyDescent="0.25">
      <c r="C178" s="77"/>
      <c r="F178" s="54"/>
      <c r="G178" s="50"/>
    </row>
    <row r="179" spans="3:7" x14ac:dyDescent="0.25">
      <c r="C179" s="77"/>
      <c r="F179" s="54"/>
      <c r="G179" s="50"/>
    </row>
    <row r="180" spans="3:7" x14ac:dyDescent="0.25">
      <c r="C180" s="77"/>
      <c r="F180" s="54"/>
      <c r="G180" s="50"/>
    </row>
    <row r="181" spans="3:7" x14ac:dyDescent="0.25">
      <c r="C181" s="77"/>
      <c r="F181" s="54"/>
      <c r="G181" s="50"/>
    </row>
    <row r="182" spans="3:7" x14ac:dyDescent="0.25">
      <c r="C182" s="77"/>
      <c r="F182" s="54"/>
      <c r="G182" s="50"/>
    </row>
    <row r="183" spans="3:7" x14ac:dyDescent="0.25">
      <c r="C183" s="77"/>
      <c r="F183" s="54"/>
      <c r="G183" s="50"/>
    </row>
    <row r="184" spans="3:7" x14ac:dyDescent="0.25">
      <c r="C184" s="77"/>
      <c r="F184" s="54"/>
      <c r="G184" s="50"/>
    </row>
    <row r="185" spans="3:7" x14ac:dyDescent="0.25">
      <c r="C185" s="77"/>
      <c r="F185" s="54"/>
      <c r="G185" s="50"/>
    </row>
    <row r="186" spans="3:7" x14ac:dyDescent="0.25">
      <c r="C186" s="77"/>
      <c r="F186" s="54"/>
      <c r="G186" s="50"/>
    </row>
    <row r="187" spans="3:7" x14ac:dyDescent="0.25">
      <c r="C187" s="77"/>
      <c r="F187" s="54"/>
      <c r="G187" s="50"/>
    </row>
    <row r="188" spans="3:7" x14ac:dyDescent="0.25">
      <c r="C188" s="77"/>
      <c r="F188" s="54"/>
      <c r="G188" s="50"/>
    </row>
    <row r="189" spans="3:7" x14ac:dyDescent="0.25">
      <c r="C189" s="77"/>
      <c r="F189" s="54"/>
      <c r="G189" s="50"/>
    </row>
    <row r="190" spans="3:7" x14ac:dyDescent="0.25">
      <c r="C190" s="77"/>
      <c r="F190" s="54"/>
      <c r="G190" s="50"/>
    </row>
    <row r="191" spans="3:7" x14ac:dyDescent="0.25">
      <c r="C191" s="77"/>
      <c r="F191" s="54"/>
      <c r="G191" s="50"/>
    </row>
    <row r="192" spans="3:7" x14ac:dyDescent="0.25">
      <c r="C192" s="77"/>
      <c r="F192" s="54"/>
      <c r="G192" s="50"/>
    </row>
    <row r="193" spans="3:7" x14ac:dyDescent="0.25">
      <c r="C193" s="77"/>
      <c r="F193" s="54"/>
      <c r="G193" s="50"/>
    </row>
    <row r="194" spans="3:7" x14ac:dyDescent="0.25">
      <c r="C194" s="77"/>
      <c r="F194" s="54"/>
      <c r="G194" s="50"/>
    </row>
    <row r="195" spans="3:7" x14ac:dyDescent="0.25">
      <c r="C195" s="77"/>
      <c r="F195" s="54"/>
      <c r="G195" s="50"/>
    </row>
    <row r="196" spans="3:7" x14ac:dyDescent="0.25">
      <c r="C196" s="77"/>
      <c r="F196" s="54"/>
      <c r="G196" s="50"/>
    </row>
    <row r="197" spans="3:7" x14ac:dyDescent="0.25">
      <c r="C197" s="77"/>
      <c r="F197" s="54"/>
      <c r="G197" s="50"/>
    </row>
    <row r="198" spans="3:7" x14ac:dyDescent="0.25">
      <c r="C198" s="77"/>
      <c r="F198" s="54"/>
      <c r="G198" s="50"/>
    </row>
    <row r="199" spans="3:7" x14ac:dyDescent="0.25">
      <c r="C199" s="77"/>
      <c r="F199" s="54"/>
      <c r="G199" s="50"/>
    </row>
    <row r="200" spans="3:7" x14ac:dyDescent="0.25">
      <c r="C200" s="77"/>
      <c r="F200" s="54"/>
      <c r="G200" s="50"/>
    </row>
    <row r="201" spans="3:7" x14ac:dyDescent="0.25">
      <c r="C201" s="77"/>
      <c r="F201" s="54"/>
      <c r="G201" s="50"/>
    </row>
    <row r="202" spans="3:7" x14ac:dyDescent="0.25">
      <c r="C202" s="77"/>
      <c r="F202" s="54"/>
      <c r="G202" s="50"/>
    </row>
    <row r="203" spans="3:7" x14ac:dyDescent="0.25">
      <c r="C203" s="77"/>
      <c r="F203" s="54"/>
      <c r="G203" s="50"/>
    </row>
    <row r="204" spans="3:7" x14ac:dyDescent="0.25">
      <c r="C204" s="77"/>
      <c r="F204" s="54"/>
      <c r="G204" s="50"/>
    </row>
    <row r="205" spans="3:7" x14ac:dyDescent="0.25">
      <c r="C205" s="77"/>
      <c r="F205" s="54"/>
      <c r="G205" s="50"/>
    </row>
    <row r="206" spans="3:7" x14ac:dyDescent="0.25">
      <c r="C206" s="77"/>
      <c r="F206" s="54"/>
      <c r="G206" s="50"/>
    </row>
    <row r="207" spans="3:7" x14ac:dyDescent="0.25">
      <c r="C207" s="77"/>
      <c r="F207" s="54"/>
      <c r="G207" s="50"/>
    </row>
    <row r="208" spans="3:7" x14ac:dyDescent="0.25">
      <c r="C208" s="77"/>
      <c r="F208" s="54"/>
      <c r="G208" s="50"/>
    </row>
    <row r="209" spans="3:7" x14ac:dyDescent="0.25">
      <c r="C209" s="77"/>
      <c r="F209" s="54"/>
      <c r="G209" s="50"/>
    </row>
    <row r="210" spans="3:7" x14ac:dyDescent="0.25">
      <c r="C210" s="77"/>
      <c r="F210" s="54"/>
      <c r="G210" s="50"/>
    </row>
    <row r="211" spans="3:7" x14ac:dyDescent="0.25">
      <c r="C211" s="77"/>
      <c r="F211" s="54"/>
      <c r="G211" s="50"/>
    </row>
    <row r="212" spans="3:7" x14ac:dyDescent="0.25">
      <c r="C212" s="77"/>
      <c r="F212" s="54"/>
      <c r="G212" s="50"/>
    </row>
    <row r="213" spans="3:7" x14ac:dyDescent="0.25">
      <c r="C213" s="77"/>
      <c r="F213" s="54"/>
      <c r="G213" s="50"/>
    </row>
    <row r="214" spans="3:7" x14ac:dyDescent="0.25">
      <c r="C214" s="77"/>
      <c r="F214" s="54"/>
      <c r="G214" s="50"/>
    </row>
    <row r="215" spans="3:7" x14ac:dyDescent="0.25">
      <c r="C215" s="77"/>
      <c r="F215" s="54"/>
      <c r="G215" s="50"/>
    </row>
    <row r="216" spans="3:7" x14ac:dyDescent="0.25">
      <c r="C216" s="77"/>
      <c r="F216" s="54"/>
      <c r="G216" s="50"/>
    </row>
    <row r="217" spans="3:7" x14ac:dyDescent="0.25">
      <c r="C217" s="77"/>
      <c r="F217" s="54"/>
      <c r="G217" s="50"/>
    </row>
    <row r="218" spans="3:7" x14ac:dyDescent="0.25">
      <c r="C218" s="77"/>
      <c r="F218" s="54"/>
      <c r="G218" s="50"/>
    </row>
    <row r="219" spans="3:7" x14ac:dyDescent="0.25">
      <c r="C219" s="77"/>
      <c r="F219" s="54"/>
      <c r="G219" s="50"/>
    </row>
    <row r="220" spans="3:7" x14ac:dyDescent="0.25">
      <c r="C220" s="77"/>
      <c r="F220" s="54"/>
      <c r="G220" s="50"/>
    </row>
    <row r="221" spans="3:7" x14ac:dyDescent="0.25">
      <c r="C221" s="77"/>
      <c r="F221" s="54"/>
      <c r="G221" s="50"/>
    </row>
    <row r="222" spans="3:7" x14ac:dyDescent="0.25">
      <c r="C222" s="77"/>
      <c r="F222" s="54"/>
      <c r="G222" s="50"/>
    </row>
    <row r="223" spans="3:7" x14ac:dyDescent="0.25">
      <c r="C223" s="77"/>
      <c r="F223" s="54"/>
      <c r="G223" s="50"/>
    </row>
    <row r="224" spans="3:7" x14ac:dyDescent="0.25">
      <c r="C224" s="77"/>
      <c r="F224" s="54"/>
      <c r="G224" s="50"/>
    </row>
    <row r="225" spans="3:7" x14ac:dyDescent="0.25">
      <c r="C225" s="77"/>
      <c r="F225" s="54"/>
      <c r="G225" s="50"/>
    </row>
    <row r="226" spans="3:7" x14ac:dyDescent="0.25">
      <c r="C226" s="77"/>
      <c r="F226" s="54"/>
      <c r="G226" s="50"/>
    </row>
    <row r="227" spans="3:7" x14ac:dyDescent="0.25">
      <c r="C227" s="77"/>
      <c r="F227" s="54"/>
      <c r="G227" s="50"/>
    </row>
    <row r="228" spans="3:7" x14ac:dyDescent="0.25">
      <c r="C228" s="77"/>
      <c r="F228" s="54"/>
      <c r="G228" s="50"/>
    </row>
    <row r="229" spans="3:7" x14ac:dyDescent="0.25">
      <c r="C229" s="77"/>
      <c r="F229" s="54"/>
      <c r="G229" s="50"/>
    </row>
    <row r="230" spans="3:7" x14ac:dyDescent="0.25">
      <c r="C230" s="77"/>
      <c r="F230" s="54"/>
      <c r="G230" s="50"/>
    </row>
    <row r="231" spans="3:7" x14ac:dyDescent="0.25">
      <c r="C231" s="77"/>
      <c r="F231" s="54"/>
      <c r="G231" s="50"/>
    </row>
    <row r="232" spans="3:7" x14ac:dyDescent="0.25">
      <c r="C232" s="77"/>
      <c r="F232" s="54"/>
      <c r="G232" s="50"/>
    </row>
    <row r="233" spans="3:7" x14ac:dyDescent="0.25">
      <c r="C233" s="77"/>
      <c r="F233" s="54"/>
      <c r="G233" s="50"/>
    </row>
    <row r="234" spans="3:7" x14ac:dyDescent="0.25">
      <c r="C234" s="77"/>
      <c r="F234" s="54"/>
      <c r="G234" s="50"/>
    </row>
    <row r="235" spans="3:7" x14ac:dyDescent="0.25">
      <c r="C235" s="77"/>
      <c r="F235" s="54"/>
      <c r="G235" s="50"/>
    </row>
    <row r="236" spans="3:7" x14ac:dyDescent="0.25">
      <c r="C236" s="77"/>
      <c r="F236" s="54"/>
      <c r="G236" s="50"/>
    </row>
    <row r="237" spans="3:7" x14ac:dyDescent="0.25">
      <c r="C237" s="77"/>
      <c r="F237" s="54"/>
      <c r="G237" s="50"/>
    </row>
    <row r="238" spans="3:7" x14ac:dyDescent="0.25">
      <c r="C238" s="77"/>
      <c r="F238" s="54"/>
      <c r="G238" s="50"/>
    </row>
    <row r="239" spans="3:7" x14ac:dyDescent="0.25">
      <c r="C239" s="77"/>
      <c r="F239" s="54"/>
      <c r="G239" s="50"/>
    </row>
    <row r="240" spans="3:7" x14ac:dyDescent="0.25">
      <c r="C240" s="77"/>
      <c r="F240" s="54"/>
      <c r="G240" s="50"/>
    </row>
    <row r="241" spans="3:7" x14ac:dyDescent="0.25">
      <c r="C241" s="77"/>
      <c r="F241" s="54"/>
      <c r="G241" s="50"/>
    </row>
    <row r="242" spans="3:7" x14ac:dyDescent="0.25">
      <c r="C242" s="77"/>
      <c r="F242" s="54"/>
      <c r="G242" s="50"/>
    </row>
    <row r="243" spans="3:7" x14ac:dyDescent="0.25">
      <c r="C243" s="77"/>
      <c r="F243" s="54"/>
      <c r="G243" s="50"/>
    </row>
    <row r="244" spans="3:7" x14ac:dyDescent="0.25">
      <c r="C244" s="77"/>
      <c r="F244" s="54"/>
      <c r="G244" s="50"/>
    </row>
    <row r="245" spans="3:7" x14ac:dyDescent="0.25">
      <c r="C245" s="77"/>
      <c r="F245" s="54"/>
      <c r="G245" s="50"/>
    </row>
    <row r="246" spans="3:7" x14ac:dyDescent="0.25">
      <c r="C246" s="77"/>
      <c r="F246" s="54"/>
      <c r="G246" s="50"/>
    </row>
    <row r="247" spans="3:7" x14ac:dyDescent="0.25">
      <c r="C247" s="77"/>
      <c r="F247" s="54"/>
      <c r="G247" s="50"/>
    </row>
    <row r="248" spans="3:7" x14ac:dyDescent="0.25">
      <c r="C248" s="77"/>
      <c r="F248" s="54"/>
      <c r="G248" s="50"/>
    </row>
    <row r="249" spans="3:7" x14ac:dyDescent="0.25">
      <c r="C249" s="77"/>
      <c r="F249" s="54"/>
      <c r="G249" s="50"/>
    </row>
    <row r="250" spans="3:7" x14ac:dyDescent="0.25">
      <c r="C250" s="77"/>
      <c r="F250" s="54"/>
      <c r="G250" s="50"/>
    </row>
    <row r="251" spans="3:7" x14ac:dyDescent="0.25">
      <c r="C251" s="77"/>
      <c r="F251" s="54"/>
      <c r="G251" s="50"/>
    </row>
    <row r="252" spans="3:7" x14ac:dyDescent="0.25">
      <c r="C252" s="77"/>
      <c r="F252" s="54"/>
      <c r="G252" s="50"/>
    </row>
    <row r="253" spans="3:7" x14ac:dyDescent="0.25">
      <c r="C253" s="77"/>
      <c r="F253" s="54"/>
      <c r="G253" s="50"/>
    </row>
    <row r="254" spans="3:7" x14ac:dyDescent="0.25">
      <c r="C254" s="77"/>
      <c r="F254" s="54"/>
      <c r="G254" s="50"/>
    </row>
    <row r="255" spans="3:7" x14ac:dyDescent="0.25">
      <c r="C255" s="77"/>
      <c r="F255" s="54"/>
      <c r="G255" s="50"/>
    </row>
    <row r="256" spans="3:7" x14ac:dyDescent="0.25">
      <c r="C256" s="77"/>
      <c r="F256" s="54"/>
      <c r="G256" s="50"/>
    </row>
    <row r="257" spans="3:7" x14ac:dyDescent="0.25">
      <c r="C257" s="77"/>
      <c r="F257" s="54"/>
      <c r="G257" s="50"/>
    </row>
    <row r="258" spans="3:7" x14ac:dyDescent="0.25">
      <c r="C258" s="77"/>
      <c r="F258" s="54"/>
      <c r="G258" s="50"/>
    </row>
    <row r="259" spans="3:7" x14ac:dyDescent="0.25">
      <c r="C259" s="77"/>
      <c r="F259" s="54"/>
      <c r="G259" s="50"/>
    </row>
    <row r="260" spans="3:7" x14ac:dyDescent="0.25">
      <c r="C260" s="77"/>
      <c r="F260" s="54"/>
      <c r="G260" s="50"/>
    </row>
    <row r="261" spans="3:7" x14ac:dyDescent="0.25">
      <c r="C261" s="77"/>
      <c r="F261" s="54"/>
      <c r="G261" s="50"/>
    </row>
    <row r="262" spans="3:7" x14ac:dyDescent="0.25">
      <c r="C262" s="77"/>
      <c r="F262" s="54"/>
      <c r="G262" s="50"/>
    </row>
    <row r="263" spans="3:7" x14ac:dyDescent="0.25">
      <c r="C263" s="77"/>
      <c r="F263" s="54"/>
      <c r="G263" s="50"/>
    </row>
    <row r="264" spans="3:7" x14ac:dyDescent="0.25">
      <c r="C264" s="77"/>
      <c r="F264" s="54"/>
      <c r="G264" s="50"/>
    </row>
    <row r="265" spans="3:7" x14ac:dyDescent="0.25">
      <c r="C265" s="77"/>
      <c r="F265" s="54"/>
      <c r="G265" s="50"/>
    </row>
    <row r="266" spans="3:7" x14ac:dyDescent="0.25">
      <c r="C266" s="77"/>
      <c r="F266" s="54"/>
      <c r="G266" s="50"/>
    </row>
    <row r="267" spans="3:7" x14ac:dyDescent="0.25">
      <c r="C267" s="77"/>
      <c r="F267" s="54"/>
      <c r="G267" s="50"/>
    </row>
    <row r="268" spans="3:7" x14ac:dyDescent="0.25">
      <c r="C268" s="77"/>
      <c r="F268" s="54"/>
      <c r="G268" s="50"/>
    </row>
    <row r="269" spans="3:7" x14ac:dyDescent="0.25">
      <c r="C269" s="77"/>
      <c r="F269" s="54"/>
      <c r="G269" s="50"/>
    </row>
    <row r="270" spans="3:7" x14ac:dyDescent="0.25">
      <c r="C270" s="77"/>
      <c r="F270" s="54"/>
      <c r="G270" s="50"/>
    </row>
    <row r="271" spans="3:7" x14ac:dyDescent="0.25">
      <c r="C271" s="77"/>
      <c r="F271" s="54"/>
      <c r="G271" s="50"/>
    </row>
    <row r="272" spans="3:7" x14ac:dyDescent="0.25">
      <c r="C272" s="77"/>
      <c r="F272" s="54"/>
      <c r="G272" s="50"/>
    </row>
    <row r="273" spans="3:7" x14ac:dyDescent="0.25">
      <c r="C273" s="77"/>
      <c r="F273" s="54"/>
      <c r="G273" s="50"/>
    </row>
    <row r="274" spans="3:7" x14ac:dyDescent="0.25">
      <c r="C274" s="77"/>
      <c r="F274" s="54"/>
      <c r="G274" s="50"/>
    </row>
    <row r="275" spans="3:7" x14ac:dyDescent="0.25">
      <c r="C275" s="77"/>
      <c r="F275" s="54"/>
      <c r="G275" s="50"/>
    </row>
    <row r="276" spans="3:7" x14ac:dyDescent="0.25">
      <c r="C276" s="77"/>
      <c r="F276" s="54"/>
      <c r="G276" s="50"/>
    </row>
    <row r="277" spans="3:7" x14ac:dyDescent="0.25">
      <c r="C277" s="77"/>
      <c r="F277" s="54"/>
      <c r="G277" s="50"/>
    </row>
    <row r="278" spans="3:7" x14ac:dyDescent="0.25">
      <c r="C278" s="77"/>
      <c r="F278" s="54"/>
      <c r="G278" s="50"/>
    </row>
    <row r="279" spans="3:7" x14ac:dyDescent="0.25">
      <c r="C279" s="77"/>
      <c r="F279" s="54"/>
      <c r="G279" s="50"/>
    </row>
    <row r="280" spans="3:7" x14ac:dyDescent="0.25">
      <c r="C280" s="77"/>
      <c r="F280" s="54"/>
      <c r="G280" s="50"/>
    </row>
    <row r="281" spans="3:7" x14ac:dyDescent="0.25">
      <c r="C281" s="77"/>
      <c r="F281" s="54"/>
      <c r="G281" s="50"/>
    </row>
    <row r="282" spans="3:7" x14ac:dyDescent="0.25">
      <c r="C282" s="77"/>
      <c r="F282" s="54"/>
      <c r="G282" s="50"/>
    </row>
    <row r="283" spans="3:7" x14ac:dyDescent="0.25">
      <c r="C283" s="77"/>
      <c r="F283" s="54"/>
      <c r="G283" s="50"/>
    </row>
    <row r="284" spans="3:7" x14ac:dyDescent="0.25">
      <c r="C284" s="77"/>
      <c r="F284" s="54"/>
      <c r="G284" s="50"/>
    </row>
    <row r="285" spans="3:7" x14ac:dyDescent="0.25">
      <c r="C285" s="77"/>
      <c r="F285" s="54"/>
      <c r="G285" s="50"/>
    </row>
    <row r="286" spans="3:7" x14ac:dyDescent="0.25">
      <c r="C286" s="77"/>
      <c r="F286" s="54"/>
      <c r="G286" s="50"/>
    </row>
    <row r="287" spans="3:7" x14ac:dyDescent="0.25">
      <c r="C287" s="77"/>
      <c r="F287" s="54"/>
      <c r="G287" s="50"/>
    </row>
    <row r="288" spans="3:7" x14ac:dyDescent="0.25">
      <c r="C288" s="77"/>
      <c r="F288" s="54"/>
      <c r="G288" s="50"/>
    </row>
    <row r="289" spans="3:7" x14ac:dyDescent="0.25">
      <c r="C289" s="77"/>
      <c r="F289" s="54"/>
      <c r="G289" s="50"/>
    </row>
    <row r="290" spans="3:7" x14ac:dyDescent="0.25">
      <c r="C290" s="77"/>
      <c r="F290" s="54"/>
      <c r="G290" s="50"/>
    </row>
    <row r="291" spans="3:7" x14ac:dyDescent="0.25">
      <c r="C291" s="77"/>
      <c r="F291" s="54"/>
      <c r="G291" s="50"/>
    </row>
    <row r="292" spans="3:7" x14ac:dyDescent="0.25">
      <c r="C292" s="77"/>
      <c r="F292" s="54"/>
      <c r="G292" s="50"/>
    </row>
    <row r="293" spans="3:7" x14ac:dyDescent="0.25">
      <c r="C293" s="77"/>
      <c r="F293" s="54"/>
      <c r="G293" s="50"/>
    </row>
    <row r="294" spans="3:7" x14ac:dyDescent="0.25">
      <c r="C294" s="77"/>
      <c r="F294" s="54"/>
      <c r="G294" s="50"/>
    </row>
    <row r="295" spans="3:7" x14ac:dyDescent="0.25">
      <c r="C295" s="77"/>
      <c r="F295" s="54"/>
      <c r="G295" s="50"/>
    </row>
    <row r="296" spans="3:7" x14ac:dyDescent="0.25">
      <c r="C296" s="77"/>
      <c r="F296" s="54"/>
      <c r="G296" s="50"/>
    </row>
    <row r="297" spans="3:7" x14ac:dyDescent="0.25">
      <c r="C297" s="77"/>
      <c r="F297" s="54"/>
      <c r="G297" s="50"/>
    </row>
    <row r="298" spans="3:7" x14ac:dyDescent="0.25">
      <c r="C298" s="77"/>
      <c r="F298" s="54"/>
      <c r="G298" s="50"/>
    </row>
    <row r="299" spans="3:7" x14ac:dyDescent="0.25">
      <c r="C299" s="77"/>
      <c r="F299" s="54"/>
      <c r="G299" s="50"/>
    </row>
    <row r="300" spans="3:7" x14ac:dyDescent="0.25">
      <c r="C300" s="77"/>
      <c r="F300" s="54"/>
      <c r="G300" s="50"/>
    </row>
    <row r="301" spans="3:7" x14ac:dyDescent="0.25">
      <c r="C301" s="77"/>
      <c r="F301" s="54"/>
      <c r="G301" s="50"/>
    </row>
    <row r="302" spans="3:7" x14ac:dyDescent="0.25">
      <c r="C302" s="77"/>
      <c r="F302" s="54"/>
      <c r="G302" s="50"/>
    </row>
    <row r="303" spans="3:7" x14ac:dyDescent="0.25">
      <c r="C303" s="77"/>
      <c r="F303" s="54"/>
      <c r="G303" s="50"/>
    </row>
    <row r="304" spans="3:7" x14ac:dyDescent="0.25">
      <c r="C304" s="77"/>
      <c r="F304" s="54"/>
      <c r="G304" s="50"/>
    </row>
    <row r="305" spans="3:7" x14ac:dyDescent="0.25">
      <c r="C305" s="77"/>
      <c r="F305" s="54"/>
      <c r="G305" s="50"/>
    </row>
    <row r="306" spans="3:7" x14ac:dyDescent="0.25">
      <c r="C306" s="77"/>
      <c r="F306" s="54"/>
      <c r="G306" s="50"/>
    </row>
    <row r="307" spans="3:7" x14ac:dyDescent="0.25">
      <c r="C307" s="77"/>
      <c r="F307" s="54"/>
      <c r="G307" s="50"/>
    </row>
    <row r="308" spans="3:7" x14ac:dyDescent="0.25">
      <c r="C308" s="77"/>
      <c r="F308" s="54"/>
      <c r="G308" s="50"/>
    </row>
    <row r="309" spans="3:7" x14ac:dyDescent="0.25">
      <c r="C309" s="77"/>
      <c r="F309" s="54"/>
      <c r="G309" s="50"/>
    </row>
    <row r="310" spans="3:7" x14ac:dyDescent="0.25">
      <c r="C310" s="77"/>
      <c r="F310" s="54"/>
      <c r="G310" s="50"/>
    </row>
    <row r="311" spans="3:7" x14ac:dyDescent="0.25">
      <c r="C311" s="77"/>
      <c r="F311" s="54"/>
      <c r="G311" s="50"/>
    </row>
    <row r="312" spans="3:7" x14ac:dyDescent="0.25">
      <c r="C312" s="77"/>
      <c r="F312" s="54"/>
      <c r="G312" s="50"/>
    </row>
    <row r="313" spans="3:7" x14ac:dyDescent="0.25">
      <c r="C313" s="77"/>
      <c r="F313" s="54"/>
      <c r="G313" s="50"/>
    </row>
    <row r="314" spans="3:7" x14ac:dyDescent="0.25">
      <c r="C314" s="77"/>
      <c r="F314" s="54"/>
      <c r="G314" s="50"/>
    </row>
    <row r="315" spans="3:7" x14ac:dyDescent="0.25">
      <c r="C315" s="77"/>
      <c r="F315" s="54"/>
      <c r="G315" s="50"/>
    </row>
    <row r="316" spans="3:7" x14ac:dyDescent="0.25">
      <c r="C316" s="77"/>
      <c r="F316" s="54"/>
      <c r="G316" s="50"/>
    </row>
    <row r="317" spans="3:7" x14ac:dyDescent="0.25">
      <c r="C317" s="77"/>
      <c r="F317" s="54"/>
      <c r="G317" s="50"/>
    </row>
    <row r="318" spans="3:7" x14ac:dyDescent="0.25">
      <c r="C318" s="77"/>
      <c r="F318" s="54"/>
      <c r="G318" s="50"/>
    </row>
    <row r="319" spans="3:7" x14ac:dyDescent="0.25">
      <c r="C319" s="77"/>
      <c r="F319" s="54"/>
      <c r="G319" s="50"/>
    </row>
    <row r="320" spans="3:7" x14ac:dyDescent="0.25">
      <c r="C320" s="77"/>
      <c r="F320" s="54"/>
      <c r="G320" s="50"/>
    </row>
    <row r="321" spans="3:7" x14ac:dyDescent="0.25">
      <c r="C321" s="77"/>
      <c r="F321" s="54"/>
      <c r="G321" s="50"/>
    </row>
    <row r="322" spans="3:7" x14ac:dyDescent="0.25">
      <c r="C322" s="77"/>
      <c r="F322" s="54"/>
      <c r="G322" s="50"/>
    </row>
    <row r="323" spans="3:7" x14ac:dyDescent="0.25">
      <c r="C323" s="77"/>
      <c r="F323" s="54"/>
      <c r="G323" s="50"/>
    </row>
    <row r="324" spans="3:7" x14ac:dyDescent="0.25">
      <c r="C324" s="77"/>
      <c r="F324" s="54"/>
      <c r="G324" s="50"/>
    </row>
    <row r="325" spans="3:7" x14ac:dyDescent="0.25">
      <c r="C325" s="77"/>
      <c r="F325" s="54"/>
      <c r="G325" s="50"/>
    </row>
    <row r="326" spans="3:7" x14ac:dyDescent="0.25">
      <c r="C326" s="77"/>
      <c r="F326" s="54"/>
      <c r="G326" s="50"/>
    </row>
    <row r="327" spans="3:7" x14ac:dyDescent="0.25">
      <c r="C327" s="77"/>
      <c r="F327" s="54"/>
      <c r="G327" s="50"/>
    </row>
    <row r="328" spans="3:7" x14ac:dyDescent="0.25">
      <c r="C328" s="77"/>
      <c r="F328" s="54"/>
      <c r="G328" s="50"/>
    </row>
    <row r="329" spans="3:7" x14ac:dyDescent="0.25">
      <c r="C329" s="77"/>
      <c r="F329" s="54"/>
      <c r="G329" s="50"/>
    </row>
    <row r="330" spans="3:7" x14ac:dyDescent="0.25">
      <c r="C330" s="77"/>
      <c r="F330" s="54"/>
      <c r="G330" s="50"/>
    </row>
    <row r="331" spans="3:7" x14ac:dyDescent="0.25">
      <c r="C331" s="77"/>
      <c r="F331" s="54"/>
      <c r="G331" s="50"/>
    </row>
    <row r="332" spans="3:7" x14ac:dyDescent="0.25">
      <c r="C332" s="77"/>
      <c r="F332" s="54"/>
      <c r="G332" s="50"/>
    </row>
    <row r="333" spans="3:7" x14ac:dyDescent="0.25">
      <c r="C333" s="77"/>
      <c r="F333" s="54"/>
      <c r="G333" s="50"/>
    </row>
    <row r="334" spans="3:7" x14ac:dyDescent="0.25">
      <c r="C334" s="77"/>
      <c r="F334" s="54"/>
      <c r="G334" s="50"/>
    </row>
    <row r="335" spans="3:7" x14ac:dyDescent="0.25">
      <c r="C335" s="77"/>
      <c r="F335" s="54"/>
      <c r="G335" s="50"/>
    </row>
    <row r="336" spans="3:7" x14ac:dyDescent="0.25">
      <c r="C336" s="77"/>
      <c r="F336" s="54"/>
      <c r="G336" s="50"/>
    </row>
    <row r="337" spans="3:7" x14ac:dyDescent="0.25">
      <c r="C337" s="77"/>
      <c r="F337" s="54"/>
      <c r="G337" s="50"/>
    </row>
    <row r="338" spans="3:7" x14ac:dyDescent="0.25">
      <c r="C338" s="77"/>
      <c r="F338" s="54"/>
      <c r="G338" s="50"/>
    </row>
    <row r="339" spans="3:7" x14ac:dyDescent="0.25">
      <c r="C339" s="77"/>
      <c r="F339" s="54"/>
      <c r="G339" s="50"/>
    </row>
    <row r="340" spans="3:7" x14ac:dyDescent="0.25">
      <c r="C340" s="77"/>
      <c r="F340" s="54"/>
      <c r="G340" s="50"/>
    </row>
    <row r="341" spans="3:7" x14ac:dyDescent="0.25">
      <c r="C341" s="77"/>
      <c r="F341" s="54"/>
      <c r="G341" s="50"/>
    </row>
    <row r="342" spans="3:7" x14ac:dyDescent="0.25">
      <c r="C342" s="77"/>
      <c r="F342" s="54"/>
      <c r="G342" s="50"/>
    </row>
  </sheetData>
  <mergeCells count="4">
    <mergeCell ref="A3:D3"/>
    <mergeCell ref="A4:D4"/>
    <mergeCell ref="A5:D5"/>
    <mergeCell ref="A2:D2"/>
  </mergeCells>
  <pageMargins left="0.39374999999999999" right="0.39374999999999999" top="0.59027779999999996" bottom="0.59027779999999996" header="0.39374999999999999" footer="0.39374999999999999"/>
  <pageSetup paperSize="9" scale="64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zoomScaleNormal="100" zoomScaleSheetLayoutView="100" workbookViewId="0">
      <selection activeCell="E4" sqref="E4:E5"/>
    </sheetView>
  </sheetViews>
  <sheetFormatPr defaultRowHeight="15" outlineLevelRow="1" x14ac:dyDescent="0.25"/>
  <cols>
    <col min="1" max="1" width="9.140625" style="1"/>
    <col min="2" max="2" width="73.28515625" style="1" customWidth="1"/>
    <col min="3" max="3" width="18.5703125" style="1" customWidth="1"/>
    <col min="4" max="4" width="19" style="1" customWidth="1"/>
    <col min="5" max="5" width="15.7109375" style="1" customWidth="1"/>
    <col min="6" max="6" width="19" style="1" customWidth="1"/>
    <col min="7" max="7" width="18.7109375" style="1" customWidth="1"/>
    <col min="8" max="16384" width="9.140625" style="1"/>
  </cols>
  <sheetData>
    <row r="1" spans="1:7" ht="12.75" customHeight="1" x14ac:dyDescent="0.25">
      <c r="B1" s="107"/>
      <c r="C1" s="108"/>
      <c r="D1" s="2"/>
      <c r="E1" s="2"/>
      <c r="F1" s="2"/>
      <c r="G1" s="2"/>
    </row>
    <row r="2" spans="1:7" ht="35.25" customHeight="1" x14ac:dyDescent="0.25">
      <c r="B2" s="109" t="s">
        <v>257</v>
      </c>
      <c r="C2" s="109"/>
      <c r="D2" s="109"/>
      <c r="E2" s="109"/>
      <c r="F2" s="109"/>
      <c r="G2" s="109"/>
    </row>
    <row r="3" spans="1:7" ht="20.25" customHeight="1" x14ac:dyDescent="0.25">
      <c r="A3" s="4"/>
      <c r="B3" s="110" t="s">
        <v>153</v>
      </c>
      <c r="C3" s="110"/>
      <c r="D3" s="110"/>
      <c r="E3" s="110"/>
      <c r="F3" s="110"/>
      <c r="G3" s="110"/>
    </row>
    <row r="4" spans="1:7" ht="26.25" customHeight="1" x14ac:dyDescent="0.25">
      <c r="A4" s="111" t="s">
        <v>154</v>
      </c>
      <c r="B4" s="111" t="s">
        <v>150</v>
      </c>
      <c r="C4" s="113" t="s">
        <v>155</v>
      </c>
      <c r="D4" s="114" t="s">
        <v>263</v>
      </c>
      <c r="E4" s="115" t="s">
        <v>256</v>
      </c>
      <c r="F4" s="114" t="s">
        <v>156</v>
      </c>
      <c r="G4" s="114" t="s">
        <v>152</v>
      </c>
    </row>
    <row r="5" spans="1:7" ht="87" customHeight="1" x14ac:dyDescent="0.25">
      <c r="A5" s="112"/>
      <c r="B5" s="112"/>
      <c r="C5" s="112"/>
      <c r="D5" s="114"/>
      <c r="E5" s="116"/>
      <c r="F5" s="114"/>
      <c r="G5" s="114"/>
    </row>
    <row r="6" spans="1:7" ht="15.75" x14ac:dyDescent="0.25">
      <c r="A6" s="19" t="s">
        <v>157</v>
      </c>
      <c r="B6" s="20" t="s">
        <v>158</v>
      </c>
      <c r="C6" s="21">
        <f>SUM(C7:C14)</f>
        <v>164165246.28</v>
      </c>
      <c r="D6" s="21">
        <f>SUM(D7:D14)</f>
        <v>158276858.84999999</v>
      </c>
      <c r="E6" s="22">
        <f>D6/C6</f>
        <v>0.96413133983329957</v>
      </c>
      <c r="F6" s="23">
        <f>SUM(F7:F14)</f>
        <v>148079398.18000001</v>
      </c>
      <c r="G6" s="22">
        <f>D6/F6</f>
        <v>1.0688648170868733</v>
      </c>
    </row>
    <row r="7" spans="1:7" ht="31.5" outlineLevel="1" x14ac:dyDescent="0.25">
      <c r="A7" s="5" t="s">
        <v>159</v>
      </c>
      <c r="B7" s="9" t="s">
        <v>160</v>
      </c>
      <c r="C7" s="6">
        <v>2603900</v>
      </c>
      <c r="D7" s="6">
        <v>2577315.46</v>
      </c>
      <c r="E7" s="8">
        <f t="shared" ref="E7:E49" si="0">D7/C7</f>
        <v>0.98979049118629747</v>
      </c>
      <c r="F7" s="7">
        <v>2524699.09</v>
      </c>
      <c r="G7" s="8">
        <f t="shared" ref="G7:G49" si="1">D7/F7</f>
        <v>1.0208406499643488</v>
      </c>
    </row>
    <row r="8" spans="1:7" ht="47.25" outlineLevel="1" x14ac:dyDescent="0.25">
      <c r="A8" s="5" t="s">
        <v>161</v>
      </c>
      <c r="B8" s="9" t="s">
        <v>162</v>
      </c>
      <c r="C8" s="6">
        <v>2215050</v>
      </c>
      <c r="D8" s="6">
        <v>2175513.0299999998</v>
      </c>
      <c r="E8" s="8">
        <f t="shared" si="0"/>
        <v>0.98215075506196237</v>
      </c>
      <c r="F8" s="7">
        <v>1778201.04</v>
      </c>
      <c r="G8" s="8">
        <f t="shared" si="1"/>
        <v>1.2234347979011415</v>
      </c>
    </row>
    <row r="9" spans="1:7" ht="47.25" outlineLevel="1" x14ac:dyDescent="0.25">
      <c r="A9" s="5" t="s">
        <v>163</v>
      </c>
      <c r="B9" s="9" t="s">
        <v>164</v>
      </c>
      <c r="C9" s="6">
        <v>72131100</v>
      </c>
      <c r="D9" s="6">
        <v>71724426.420000002</v>
      </c>
      <c r="E9" s="8">
        <f t="shared" si="0"/>
        <v>0.99436202165224152</v>
      </c>
      <c r="F9" s="7">
        <v>65147218.759999998</v>
      </c>
      <c r="G9" s="8">
        <f t="shared" si="1"/>
        <v>1.1009591473771152</v>
      </c>
    </row>
    <row r="10" spans="1:7" ht="15.75" outlineLevel="1" x14ac:dyDescent="0.25">
      <c r="A10" s="5" t="s">
        <v>165</v>
      </c>
      <c r="B10" s="9" t="s">
        <v>166</v>
      </c>
      <c r="C10" s="6">
        <v>221777</v>
      </c>
      <c r="D10" s="6">
        <v>221777</v>
      </c>
      <c r="E10" s="8">
        <f t="shared" si="0"/>
        <v>1</v>
      </c>
      <c r="F10" s="7">
        <v>33107.199999999997</v>
      </c>
      <c r="G10" s="8">
        <f t="shared" si="1"/>
        <v>6.6987543495070563</v>
      </c>
    </row>
    <row r="11" spans="1:7" ht="31.5" outlineLevel="1" x14ac:dyDescent="0.25">
      <c r="A11" s="5" t="s">
        <v>167</v>
      </c>
      <c r="B11" s="9" t="s">
        <v>168</v>
      </c>
      <c r="C11" s="6">
        <v>10796080.34</v>
      </c>
      <c r="D11" s="6">
        <v>10779315.24</v>
      </c>
      <c r="E11" s="8">
        <f t="shared" si="0"/>
        <v>0.99844711233410477</v>
      </c>
      <c r="F11" s="7">
        <v>9140652.0999999996</v>
      </c>
      <c r="G11" s="8">
        <f t="shared" si="1"/>
        <v>1.1792720171463478</v>
      </c>
    </row>
    <row r="12" spans="1:7" ht="15.75" outlineLevel="1" x14ac:dyDescent="0.25">
      <c r="A12" s="5" t="s">
        <v>169</v>
      </c>
      <c r="B12" s="9" t="s">
        <v>170</v>
      </c>
      <c r="C12" s="6">
        <v>0</v>
      </c>
      <c r="D12" s="6">
        <v>0</v>
      </c>
      <c r="E12" s="8" t="s">
        <v>258</v>
      </c>
      <c r="F12" s="7">
        <v>770000</v>
      </c>
      <c r="G12" s="8">
        <f t="shared" si="1"/>
        <v>0</v>
      </c>
    </row>
    <row r="13" spans="1:7" ht="15.75" outlineLevel="1" x14ac:dyDescent="0.25">
      <c r="A13" s="5" t="s">
        <v>171</v>
      </c>
      <c r="B13" s="9" t="s">
        <v>172</v>
      </c>
      <c r="C13" s="6">
        <v>3078525.23</v>
      </c>
      <c r="D13" s="6">
        <v>0</v>
      </c>
      <c r="E13" s="8">
        <f t="shared" si="0"/>
        <v>0</v>
      </c>
      <c r="F13" s="7">
        <v>0</v>
      </c>
      <c r="G13" s="8" t="s">
        <v>258</v>
      </c>
    </row>
    <row r="14" spans="1:7" ht="15.75" outlineLevel="1" x14ac:dyDescent="0.25">
      <c r="A14" s="5" t="s">
        <v>173</v>
      </c>
      <c r="B14" s="9" t="s">
        <v>174</v>
      </c>
      <c r="C14" s="6">
        <v>73118813.709999993</v>
      </c>
      <c r="D14" s="6">
        <v>70798511.700000003</v>
      </c>
      <c r="E14" s="8">
        <f t="shared" si="0"/>
        <v>0.96826668962105089</v>
      </c>
      <c r="F14" s="7">
        <v>68685519.989999995</v>
      </c>
      <c r="G14" s="8">
        <f t="shared" si="1"/>
        <v>1.0307632774754802</v>
      </c>
    </row>
    <row r="15" spans="1:7" s="3" customFormat="1" ht="15.75" outlineLevel="1" x14ac:dyDescent="0.25">
      <c r="A15" s="24" t="s">
        <v>175</v>
      </c>
      <c r="B15" s="25" t="s">
        <v>176</v>
      </c>
      <c r="C15" s="23">
        <f>C16</f>
        <v>1373588</v>
      </c>
      <c r="D15" s="23">
        <f>D16</f>
        <v>1373588</v>
      </c>
      <c r="E15" s="22">
        <f t="shared" si="0"/>
        <v>1</v>
      </c>
      <c r="F15" s="23">
        <f>F16</f>
        <v>667166</v>
      </c>
      <c r="G15" s="22">
        <f t="shared" si="1"/>
        <v>2.0588399288932591</v>
      </c>
    </row>
    <row r="16" spans="1:7" ht="15.75" outlineLevel="1" x14ac:dyDescent="0.25">
      <c r="A16" s="10" t="s">
        <v>177</v>
      </c>
      <c r="B16" s="9" t="s">
        <v>178</v>
      </c>
      <c r="C16" s="6">
        <v>1373588</v>
      </c>
      <c r="D16" s="6">
        <v>1373588</v>
      </c>
      <c r="E16" s="8">
        <f t="shared" si="0"/>
        <v>1</v>
      </c>
      <c r="F16" s="11">
        <v>667166</v>
      </c>
      <c r="G16" s="8">
        <f t="shared" si="1"/>
        <v>2.0588399288932591</v>
      </c>
    </row>
    <row r="17" spans="1:7" ht="31.5" x14ac:dyDescent="0.25">
      <c r="A17" s="19" t="s">
        <v>179</v>
      </c>
      <c r="B17" s="20" t="s">
        <v>180</v>
      </c>
      <c r="C17" s="21">
        <f>C18</f>
        <v>15227810.789999999</v>
      </c>
      <c r="D17" s="21">
        <f>D18</f>
        <v>14425949.6</v>
      </c>
      <c r="E17" s="22">
        <f t="shared" si="0"/>
        <v>0.94734231984767137</v>
      </c>
      <c r="F17" s="23">
        <f>F18</f>
        <v>874630.47</v>
      </c>
      <c r="G17" s="22">
        <f t="shared" si="1"/>
        <v>16.493765189772088</v>
      </c>
    </row>
    <row r="18" spans="1:7" ht="32.25" customHeight="1" outlineLevel="1" x14ac:dyDescent="0.25">
      <c r="A18" s="10" t="s">
        <v>259</v>
      </c>
      <c r="B18" s="9" t="s">
        <v>260</v>
      </c>
      <c r="C18" s="6">
        <v>15227810.789999999</v>
      </c>
      <c r="D18" s="6">
        <v>14425949.6</v>
      </c>
      <c r="E18" s="8">
        <f t="shared" si="0"/>
        <v>0.94734231984767137</v>
      </c>
      <c r="F18" s="13">
        <v>874630.47</v>
      </c>
      <c r="G18" s="8">
        <f t="shared" si="1"/>
        <v>16.493765189772088</v>
      </c>
    </row>
    <row r="19" spans="1:7" ht="15.75" x14ac:dyDescent="0.25">
      <c r="A19" s="19" t="s">
        <v>181</v>
      </c>
      <c r="B19" s="20" t="s">
        <v>182</v>
      </c>
      <c r="C19" s="21">
        <f>SUM(C20:C24)</f>
        <v>295531058.16000003</v>
      </c>
      <c r="D19" s="21">
        <f>SUM(D20:D24)</f>
        <v>271590422.18000001</v>
      </c>
      <c r="E19" s="22">
        <f t="shared" si="0"/>
        <v>0.91899113369316809</v>
      </c>
      <c r="F19" s="23">
        <f>SUM(F21:F24)</f>
        <v>78158873.700000003</v>
      </c>
      <c r="G19" s="22">
        <f t="shared" si="1"/>
        <v>3.4748507664331911</v>
      </c>
    </row>
    <row r="20" spans="1:7" s="95" customFormat="1" ht="15.75" customHeight="1" x14ac:dyDescent="0.25">
      <c r="A20" s="96" t="s">
        <v>261</v>
      </c>
      <c r="B20" s="97" t="s">
        <v>262</v>
      </c>
      <c r="C20" s="98">
        <v>2000845.89</v>
      </c>
      <c r="D20" s="98">
        <v>1898715.76</v>
      </c>
      <c r="E20" s="8">
        <f t="shared" si="0"/>
        <v>0.9489565235831332</v>
      </c>
      <c r="F20" s="100">
        <v>0</v>
      </c>
      <c r="G20" s="99"/>
    </row>
    <row r="21" spans="1:7" ht="15.75" outlineLevel="1" x14ac:dyDescent="0.25">
      <c r="A21" s="5" t="s">
        <v>183</v>
      </c>
      <c r="B21" s="9" t="s">
        <v>184</v>
      </c>
      <c r="C21" s="6">
        <v>18081079.949999999</v>
      </c>
      <c r="D21" s="6">
        <v>18081079.949999999</v>
      </c>
      <c r="E21" s="8">
        <f t="shared" si="0"/>
        <v>1</v>
      </c>
      <c r="F21" s="7">
        <v>0</v>
      </c>
      <c r="G21" s="8"/>
    </row>
    <row r="22" spans="1:7" ht="15.75" outlineLevel="1" x14ac:dyDescent="0.25">
      <c r="A22" s="5" t="s">
        <v>185</v>
      </c>
      <c r="B22" s="9" t="s">
        <v>186</v>
      </c>
      <c r="C22" s="6">
        <v>4611387.08</v>
      </c>
      <c r="D22" s="6">
        <v>4593387</v>
      </c>
      <c r="E22" s="8">
        <f t="shared" si="0"/>
        <v>0.99609660180597981</v>
      </c>
      <c r="F22" s="7">
        <v>5053387.08</v>
      </c>
      <c r="G22" s="8">
        <f t="shared" si="1"/>
        <v>0.90897192858616327</v>
      </c>
    </row>
    <row r="23" spans="1:7" ht="15.75" outlineLevel="1" x14ac:dyDescent="0.25">
      <c r="A23" s="5" t="s">
        <v>187</v>
      </c>
      <c r="B23" s="9" t="s">
        <v>188</v>
      </c>
      <c r="C23" s="6">
        <v>270707165.69</v>
      </c>
      <c r="D23" s="6">
        <v>246886659.91999999</v>
      </c>
      <c r="E23" s="8">
        <f t="shared" si="0"/>
        <v>0.91200637150005093</v>
      </c>
      <c r="F23" s="7">
        <v>72878366.620000005</v>
      </c>
      <c r="G23" s="8">
        <f t="shared" si="1"/>
        <v>3.3876535845995059</v>
      </c>
    </row>
    <row r="24" spans="1:7" ht="15.75" outlineLevel="1" x14ac:dyDescent="0.25">
      <c r="A24" s="5" t="s">
        <v>189</v>
      </c>
      <c r="B24" s="9" t="s">
        <v>190</v>
      </c>
      <c r="C24" s="6">
        <v>130579.55</v>
      </c>
      <c r="D24" s="6">
        <v>130579.55</v>
      </c>
      <c r="E24" s="8">
        <f t="shared" si="0"/>
        <v>1</v>
      </c>
      <c r="F24" s="7">
        <v>227120</v>
      </c>
      <c r="G24" s="8">
        <f t="shared" si="1"/>
        <v>0.57493637724550894</v>
      </c>
    </row>
    <row r="25" spans="1:7" ht="15.75" x14ac:dyDescent="0.25">
      <c r="A25" s="19" t="s">
        <v>191</v>
      </c>
      <c r="B25" s="20" t="s">
        <v>192</v>
      </c>
      <c r="C25" s="21">
        <f>SUM(C26:C29)</f>
        <v>67567661.560000002</v>
      </c>
      <c r="D25" s="21">
        <f>SUM(D26:D29)</f>
        <v>64971232.669999994</v>
      </c>
      <c r="E25" s="22">
        <f t="shared" si="0"/>
        <v>0.96157290588346933</v>
      </c>
      <c r="F25" s="23">
        <f>SUM(F26:F29)</f>
        <v>35484034.479999997</v>
      </c>
      <c r="G25" s="22">
        <f t="shared" si="1"/>
        <v>1.8309990287778573</v>
      </c>
    </row>
    <row r="26" spans="1:7" ht="15.75" outlineLevel="1" x14ac:dyDescent="0.25">
      <c r="A26" s="5" t="s">
        <v>193</v>
      </c>
      <c r="B26" s="9" t="s">
        <v>194</v>
      </c>
      <c r="C26" s="6">
        <v>9888171.5500000007</v>
      </c>
      <c r="D26" s="6">
        <v>9480059.1699999999</v>
      </c>
      <c r="E26" s="8">
        <f t="shared" si="0"/>
        <v>0.95872721484084678</v>
      </c>
      <c r="F26" s="7">
        <v>3029268.18</v>
      </c>
      <c r="G26" s="8">
        <f t="shared" si="1"/>
        <v>3.1294882482144581</v>
      </c>
    </row>
    <row r="27" spans="1:7" ht="15.75" outlineLevel="1" x14ac:dyDescent="0.25">
      <c r="A27" s="5" t="s">
        <v>195</v>
      </c>
      <c r="B27" s="9" t="s">
        <v>196</v>
      </c>
      <c r="C27" s="6">
        <v>25966557.379999999</v>
      </c>
      <c r="D27" s="6">
        <v>25371029.800000001</v>
      </c>
      <c r="E27" s="8">
        <f t="shared" si="0"/>
        <v>0.97706559359082823</v>
      </c>
      <c r="F27" s="7">
        <v>5201427.55</v>
      </c>
      <c r="G27" s="8">
        <f t="shared" si="1"/>
        <v>4.8777051215487948</v>
      </c>
    </row>
    <row r="28" spans="1:7" ht="15.75" outlineLevel="1" x14ac:dyDescent="0.25">
      <c r="A28" s="5" t="s">
        <v>197</v>
      </c>
      <c r="B28" s="9" t="s">
        <v>198</v>
      </c>
      <c r="C28" s="6">
        <v>31712740.870000001</v>
      </c>
      <c r="D28" s="6">
        <v>30119951.940000001</v>
      </c>
      <c r="E28" s="8">
        <f t="shared" si="0"/>
        <v>0.94977447907989676</v>
      </c>
      <c r="F28" s="7">
        <v>22656648.899999999</v>
      </c>
      <c r="G28" s="8">
        <f t="shared" si="1"/>
        <v>1.3294089550904415</v>
      </c>
    </row>
    <row r="29" spans="1:7" ht="19.5" customHeight="1" outlineLevel="1" x14ac:dyDescent="0.25">
      <c r="A29" s="5" t="s">
        <v>199</v>
      </c>
      <c r="B29" s="9" t="s">
        <v>200</v>
      </c>
      <c r="C29" s="6">
        <v>191.76</v>
      </c>
      <c r="D29" s="6">
        <v>191.76</v>
      </c>
      <c r="E29" s="8">
        <f t="shared" si="0"/>
        <v>1</v>
      </c>
      <c r="F29" s="7">
        <v>4596689.8499999996</v>
      </c>
      <c r="G29" s="8">
        <f t="shared" si="1"/>
        <v>4.1716975966955878E-5</v>
      </c>
    </row>
    <row r="30" spans="1:7" ht="15.75" x14ac:dyDescent="0.25">
      <c r="A30" s="19" t="s">
        <v>201</v>
      </c>
      <c r="B30" s="20" t="s">
        <v>202</v>
      </c>
      <c r="C30" s="21">
        <f>SUM(C31:C35)</f>
        <v>805212272.81000006</v>
      </c>
      <c r="D30" s="21">
        <f>SUM(D31:D35)</f>
        <v>791940865.41999996</v>
      </c>
      <c r="E30" s="22">
        <f t="shared" si="0"/>
        <v>0.98351812579348052</v>
      </c>
      <c r="F30" s="23">
        <f>SUM(F31:F35)</f>
        <v>864385542.84000015</v>
      </c>
      <c r="G30" s="22">
        <f t="shared" si="1"/>
        <v>0.9161893925458563</v>
      </c>
    </row>
    <row r="31" spans="1:7" ht="15.75" outlineLevel="1" x14ac:dyDescent="0.25">
      <c r="A31" s="5" t="s">
        <v>203</v>
      </c>
      <c r="B31" s="9" t="s">
        <v>204</v>
      </c>
      <c r="C31" s="6">
        <v>189266432.25999999</v>
      </c>
      <c r="D31" s="6">
        <v>185442751.24000001</v>
      </c>
      <c r="E31" s="8">
        <f t="shared" si="0"/>
        <v>0.97979736303822063</v>
      </c>
      <c r="F31" s="7">
        <v>316738495.31</v>
      </c>
      <c r="G31" s="8">
        <f t="shared" si="1"/>
        <v>0.58547588621491198</v>
      </c>
    </row>
    <row r="32" spans="1:7" ht="15.75" outlineLevel="1" x14ac:dyDescent="0.25">
      <c r="A32" s="5" t="s">
        <v>205</v>
      </c>
      <c r="B32" s="9" t="s">
        <v>206</v>
      </c>
      <c r="C32" s="6">
        <v>535980996.77999997</v>
      </c>
      <c r="D32" s="6">
        <v>526841157.76999998</v>
      </c>
      <c r="E32" s="8">
        <f t="shared" si="0"/>
        <v>0.98294745697159192</v>
      </c>
      <c r="F32" s="7">
        <v>474042860.61000001</v>
      </c>
      <c r="G32" s="8">
        <f t="shared" si="1"/>
        <v>1.1113787413485332</v>
      </c>
    </row>
    <row r="33" spans="1:7" ht="15.75" outlineLevel="1" x14ac:dyDescent="0.25">
      <c r="A33" s="5" t="s">
        <v>207</v>
      </c>
      <c r="B33" s="9" t="s">
        <v>208</v>
      </c>
      <c r="C33" s="6">
        <v>41779248.700000003</v>
      </c>
      <c r="D33" s="6">
        <v>41776719.960000001</v>
      </c>
      <c r="E33" s="8">
        <f t="shared" si="0"/>
        <v>0.99993947377995807</v>
      </c>
      <c r="F33" s="7">
        <v>38321663.219999999</v>
      </c>
      <c r="G33" s="8">
        <f t="shared" si="1"/>
        <v>1.0901593628691151</v>
      </c>
    </row>
    <row r="34" spans="1:7" ht="15.75" outlineLevel="1" x14ac:dyDescent="0.25">
      <c r="A34" s="5" t="s">
        <v>209</v>
      </c>
      <c r="B34" s="9" t="s">
        <v>210</v>
      </c>
      <c r="C34" s="6">
        <v>4857432.45</v>
      </c>
      <c r="D34" s="6">
        <v>4857409.2699999996</v>
      </c>
      <c r="E34" s="8">
        <f t="shared" si="0"/>
        <v>0.99999522793157924</v>
      </c>
      <c r="F34" s="7">
        <v>2695291.63</v>
      </c>
      <c r="G34" s="8">
        <f t="shared" si="1"/>
        <v>1.8021831908408368</v>
      </c>
    </row>
    <row r="35" spans="1:7" ht="15.75" outlineLevel="1" x14ac:dyDescent="0.25">
      <c r="A35" s="5" t="s">
        <v>211</v>
      </c>
      <c r="B35" s="9" t="s">
        <v>212</v>
      </c>
      <c r="C35" s="6">
        <v>33328162.620000001</v>
      </c>
      <c r="D35" s="6">
        <v>33022827.18</v>
      </c>
      <c r="E35" s="8">
        <f t="shared" si="0"/>
        <v>0.99083851565772274</v>
      </c>
      <c r="F35" s="7">
        <v>32587232.07</v>
      </c>
      <c r="G35" s="8">
        <f t="shared" si="1"/>
        <v>1.0133670484521149</v>
      </c>
    </row>
    <row r="36" spans="1:7" ht="15.75" x14ac:dyDescent="0.25">
      <c r="A36" s="19" t="s">
        <v>213</v>
      </c>
      <c r="B36" s="20" t="s">
        <v>214</v>
      </c>
      <c r="C36" s="21">
        <f>SUM(C37:C38)</f>
        <v>189120130.41</v>
      </c>
      <c r="D36" s="21">
        <f>SUM(D37:D38)</f>
        <v>188081292.31</v>
      </c>
      <c r="E36" s="22">
        <f t="shared" si="0"/>
        <v>0.99450699352973237</v>
      </c>
      <c r="F36" s="23">
        <f>SUM(F37:F38)</f>
        <v>110958380.40000001</v>
      </c>
      <c r="G36" s="22">
        <f t="shared" si="1"/>
        <v>1.6950616224928243</v>
      </c>
    </row>
    <row r="37" spans="1:7" ht="15.75" outlineLevel="1" x14ac:dyDescent="0.25">
      <c r="A37" s="5" t="s">
        <v>215</v>
      </c>
      <c r="B37" s="9" t="s">
        <v>216</v>
      </c>
      <c r="C37" s="6">
        <v>54260517.520000003</v>
      </c>
      <c r="D37" s="6">
        <v>54054990.789999999</v>
      </c>
      <c r="E37" s="8">
        <f t="shared" si="0"/>
        <v>0.99621222318927849</v>
      </c>
      <c r="F37" s="7">
        <v>48120018.359999999</v>
      </c>
      <c r="G37" s="8">
        <f t="shared" si="1"/>
        <v>1.1233368696079609</v>
      </c>
    </row>
    <row r="38" spans="1:7" ht="15.75" outlineLevel="1" x14ac:dyDescent="0.25">
      <c r="A38" s="5" t="s">
        <v>217</v>
      </c>
      <c r="B38" s="9" t="s">
        <v>218</v>
      </c>
      <c r="C38" s="6">
        <v>134859612.88999999</v>
      </c>
      <c r="D38" s="6">
        <v>134026301.52</v>
      </c>
      <c r="E38" s="8">
        <f t="shared" si="0"/>
        <v>0.99382089750858404</v>
      </c>
      <c r="F38" s="7">
        <v>62838362.039999999</v>
      </c>
      <c r="G38" s="8">
        <f t="shared" si="1"/>
        <v>2.1328738873665269</v>
      </c>
    </row>
    <row r="39" spans="1:7" ht="15.75" x14ac:dyDescent="0.25">
      <c r="A39" s="19" t="s">
        <v>219</v>
      </c>
      <c r="B39" s="20" t="s">
        <v>220</v>
      </c>
      <c r="C39" s="21">
        <f>SUM(C40:C43)</f>
        <v>61691482.830000006</v>
      </c>
      <c r="D39" s="21">
        <f>SUM(D40:D43)</f>
        <v>58569442.710000001</v>
      </c>
      <c r="E39" s="22">
        <f t="shared" si="0"/>
        <v>0.94939268798898468</v>
      </c>
      <c r="F39" s="23">
        <f>SUM(F40:F43)</f>
        <v>53648869.109999999</v>
      </c>
      <c r="G39" s="22">
        <f t="shared" si="1"/>
        <v>1.0917181234503006</v>
      </c>
    </row>
    <row r="40" spans="1:7" ht="15.75" outlineLevel="1" x14ac:dyDescent="0.25">
      <c r="A40" s="5" t="s">
        <v>221</v>
      </c>
      <c r="B40" s="9" t="s">
        <v>222</v>
      </c>
      <c r="C40" s="6">
        <v>3000000</v>
      </c>
      <c r="D40" s="6">
        <v>2981645.7</v>
      </c>
      <c r="E40" s="8">
        <f t="shared" si="0"/>
        <v>0.9938819000000001</v>
      </c>
      <c r="F40" s="6">
        <v>3018954.96</v>
      </c>
      <c r="G40" s="8">
        <f t="shared" si="1"/>
        <v>0.98764166392200836</v>
      </c>
    </row>
    <row r="41" spans="1:7" ht="15.75" outlineLevel="1" x14ac:dyDescent="0.25">
      <c r="A41" s="5" t="s">
        <v>223</v>
      </c>
      <c r="B41" s="9" t="s">
        <v>224</v>
      </c>
      <c r="C41" s="6">
        <v>7365202.0300000003</v>
      </c>
      <c r="D41" s="6">
        <v>5039799.83</v>
      </c>
      <c r="E41" s="8">
        <f t="shared" si="0"/>
        <v>0.684271770071187</v>
      </c>
      <c r="F41" s="6">
        <v>4729388.63</v>
      </c>
      <c r="G41" s="8">
        <f t="shared" si="1"/>
        <v>1.0656345300174666</v>
      </c>
    </row>
    <row r="42" spans="1:7" ht="15.75" outlineLevel="1" x14ac:dyDescent="0.25">
      <c r="A42" s="5" t="s">
        <v>225</v>
      </c>
      <c r="B42" s="9" t="s">
        <v>226</v>
      </c>
      <c r="C42" s="6">
        <v>50852543.020000003</v>
      </c>
      <c r="D42" s="6">
        <v>50077359.399999999</v>
      </c>
      <c r="E42" s="8">
        <f t="shared" si="0"/>
        <v>0.98475624670933115</v>
      </c>
      <c r="F42" s="6">
        <v>45536625.520000003</v>
      </c>
      <c r="G42" s="8">
        <f t="shared" si="1"/>
        <v>1.0997160819043492</v>
      </c>
    </row>
    <row r="43" spans="1:7" ht="15.75" outlineLevel="1" x14ac:dyDescent="0.25">
      <c r="A43" s="5" t="s">
        <v>227</v>
      </c>
      <c r="B43" s="9" t="s">
        <v>228</v>
      </c>
      <c r="C43" s="6">
        <v>473737.78</v>
      </c>
      <c r="D43" s="6">
        <v>470637.78</v>
      </c>
      <c r="E43" s="8">
        <f t="shared" si="0"/>
        <v>0.99345629559035797</v>
      </c>
      <c r="F43" s="6">
        <v>363900</v>
      </c>
      <c r="G43" s="8">
        <f t="shared" si="1"/>
        <v>1.2933162407254741</v>
      </c>
    </row>
    <row r="44" spans="1:7" ht="15.75" x14ac:dyDescent="0.25">
      <c r="A44" s="19" t="s">
        <v>229</v>
      </c>
      <c r="B44" s="20" t="s">
        <v>230</v>
      </c>
      <c r="C44" s="21">
        <f>SUM(C45:C46)</f>
        <v>129696791.97</v>
      </c>
      <c r="D44" s="21">
        <f>SUM(D45:D46)</f>
        <v>125978440.69</v>
      </c>
      <c r="E44" s="22">
        <f t="shared" si="0"/>
        <v>0.97133042981618167</v>
      </c>
      <c r="F44" s="23">
        <f>SUM(F45:F46)</f>
        <v>51824875.729999997</v>
      </c>
      <c r="G44" s="22">
        <f t="shared" si="1"/>
        <v>2.4308488716177381</v>
      </c>
    </row>
    <row r="45" spans="1:7" ht="15.75" outlineLevel="1" x14ac:dyDescent="0.25">
      <c r="A45" s="5" t="s">
        <v>231</v>
      </c>
      <c r="B45" s="9" t="s">
        <v>232</v>
      </c>
      <c r="C45" s="6">
        <v>2212947.87</v>
      </c>
      <c r="D45" s="6">
        <v>2159202.44</v>
      </c>
      <c r="E45" s="8">
        <f t="shared" si="0"/>
        <v>0.97571319653363542</v>
      </c>
      <c r="F45" s="6">
        <v>1617872.94</v>
      </c>
      <c r="G45" s="8">
        <f t="shared" si="1"/>
        <v>1.3345933333924234</v>
      </c>
    </row>
    <row r="46" spans="1:7" ht="15.75" outlineLevel="1" x14ac:dyDescent="0.25">
      <c r="A46" s="5" t="s">
        <v>233</v>
      </c>
      <c r="B46" s="9" t="s">
        <v>234</v>
      </c>
      <c r="C46" s="6">
        <v>127483844.09999999</v>
      </c>
      <c r="D46" s="6">
        <v>123819238.25</v>
      </c>
      <c r="E46" s="8">
        <f t="shared" si="0"/>
        <v>0.97125435088758827</v>
      </c>
      <c r="F46" s="6">
        <v>50207002.789999999</v>
      </c>
      <c r="G46" s="8">
        <f t="shared" si="1"/>
        <v>2.4661746642773457</v>
      </c>
    </row>
    <row r="47" spans="1:7" ht="15.75" x14ac:dyDescent="0.25">
      <c r="A47" s="19" t="s">
        <v>235</v>
      </c>
      <c r="B47" s="20" t="s">
        <v>236</v>
      </c>
      <c r="C47" s="21">
        <f>C48</f>
        <v>3450804.02</v>
      </c>
      <c r="D47" s="21">
        <f>D48</f>
        <v>3450804.02</v>
      </c>
      <c r="E47" s="26">
        <f t="shared" si="0"/>
        <v>1</v>
      </c>
      <c r="F47" s="23">
        <f>F48</f>
        <v>2598305</v>
      </c>
      <c r="G47" s="22">
        <f t="shared" si="1"/>
        <v>1.3280981332060708</v>
      </c>
    </row>
    <row r="48" spans="1:7" ht="15.75" outlineLevel="1" x14ac:dyDescent="0.25">
      <c r="A48" s="5" t="s">
        <v>237</v>
      </c>
      <c r="B48" s="9" t="s">
        <v>238</v>
      </c>
      <c r="C48" s="6">
        <v>3450804.02</v>
      </c>
      <c r="D48" s="6">
        <v>3450804.02</v>
      </c>
      <c r="E48" s="8">
        <f t="shared" si="0"/>
        <v>1</v>
      </c>
      <c r="F48" s="6">
        <v>2598305</v>
      </c>
      <c r="G48" s="8">
        <f t="shared" si="1"/>
        <v>1.3280981332060708</v>
      </c>
    </row>
    <row r="49" spans="1:7" ht="17.25" customHeight="1" x14ac:dyDescent="0.25">
      <c r="A49" s="14"/>
      <c r="B49" s="15" t="s">
        <v>239</v>
      </c>
      <c r="C49" s="16">
        <f>C6+C15+C17+C19+C25+C30+C36+C39+C44+C47</f>
        <v>1733036846.8299999</v>
      </c>
      <c r="D49" s="16">
        <f>D6+D15+D17+D19+D25+D30+D36+D39+D44+D47</f>
        <v>1678658896.45</v>
      </c>
      <c r="E49" s="17">
        <f t="shared" si="0"/>
        <v>0.96862273847237246</v>
      </c>
      <c r="F49" s="16">
        <f>F6+F15+F17+F19+F25+F30+F36+F39+F44+F47</f>
        <v>1346680075.9100001</v>
      </c>
      <c r="G49" s="17">
        <f t="shared" si="1"/>
        <v>1.2465164714905803</v>
      </c>
    </row>
    <row r="52" spans="1:7" x14ac:dyDescent="0.25">
      <c r="D52" s="18"/>
    </row>
    <row r="53" spans="1:7" x14ac:dyDescent="0.25">
      <c r="D53" s="18"/>
    </row>
    <row r="54" spans="1:7" x14ac:dyDescent="0.25">
      <c r="D54" s="18"/>
    </row>
    <row r="55" spans="1:7" x14ac:dyDescent="0.25">
      <c r="D55" s="18"/>
    </row>
    <row r="56" spans="1:7" x14ac:dyDescent="0.25">
      <c r="D56" s="18"/>
    </row>
    <row r="57" spans="1:7" x14ac:dyDescent="0.25">
      <c r="D57" s="18"/>
    </row>
    <row r="58" spans="1:7" x14ac:dyDescent="0.25">
      <c r="D58" s="18"/>
    </row>
    <row r="59" spans="1:7" x14ac:dyDescent="0.25">
      <c r="D59" s="18"/>
    </row>
    <row r="60" spans="1:7" x14ac:dyDescent="0.25">
      <c r="D60" s="18"/>
    </row>
  </sheetData>
  <mergeCells count="10">
    <mergeCell ref="B1:C1"/>
    <mergeCell ref="B2:G2"/>
    <mergeCell ref="B3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5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Отчет об испол. квартал, год (Прил2, доходы)&lt;/VariantName&gt;&#10;  &lt;VariantLink&gt;18510108&lt;/VariantLink&gt;&#10;  &lt;SvodReportLink xsi:nil=&quot;true&quot; /&gt;&#10;  &lt;ReportLink&gt;222353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4F44671E-7A4B-421A-B43A-F77BC070D44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</vt:lpstr>
      <vt:lpstr>Лист1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budg5</cp:lastModifiedBy>
  <cp:lastPrinted>2022-03-28T01:59:38Z</cp:lastPrinted>
  <dcterms:created xsi:type="dcterms:W3CDTF">2022-03-14T21:43:06Z</dcterms:created>
  <dcterms:modified xsi:type="dcterms:W3CDTF">2023-03-24T04:37:20Z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Название отчета">
    <vt:lpwstr>Отчет об испол. квартал год (Прил2 доходы)(3).xlsx</vt:lpwstr>
  </property>
  <property fmtid="{D5CDD505-2E9C-101B-9397-08002B2CF9AE}" pid="4" name="Версия клиента">
    <vt:lpwstr>21.1.12.6210 (.NET 4.0)</vt:lpwstr>
  </property>
  <property fmtid="{D5CDD505-2E9C-101B-9397-08002B2CF9AE}" pid="5" name="Версия базы">
    <vt:lpwstr>21.1.1422.58104429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f31budget2021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SQR_god_otch_pr12.XLT</vt:lpwstr>
  </property>
  <property fmtid="{D5CDD505-2E9C-101B-9397-08002B2CF9AE}" pid="11" name="Локальная база">
    <vt:lpwstr>не используется</vt:lpwstr>
  </property>
</Properties>
</file>