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24226"/>
  <mc:AlternateContent xmlns:mc="http://schemas.openxmlformats.org/markup-compatibility/2006">
    <mc:Choice Requires="x15">
      <x15ac:absPath xmlns:x15ac="http://schemas.microsoft.com/office/spreadsheetml/2010/11/ac" url="D:\Отчеты отв. исполнтелей  по МП за 2022 год\отчеты в 2022 году\"/>
    </mc:Choice>
  </mc:AlternateContent>
  <xr:revisionPtr revIDLastSave="0" documentId="13_ncr:1_{074DCB47-F4E4-4E43-84D5-2F80E5944E2B}" xr6:coauthVersionLast="45" xr6:coauthVersionMax="45" xr10:uidLastSave="{00000000-0000-0000-0000-000000000000}"/>
  <bookViews>
    <workbookView xWindow="-120" yWindow="-120" windowWidth="29040" windowHeight="15840" firstSheet="1" activeTab="2" xr2:uid="{00000000-000D-0000-FFFF-FFFF00000000}"/>
  </bookViews>
  <sheets>
    <sheet name="Форма 6" sheetId="9" state="hidden" r:id="rId1"/>
    <sheet name="Форма 7" sheetId="16" r:id="rId2"/>
    <sheet name="Форма 8" sheetId="15" r:id="rId3"/>
  </sheets>
  <externalReferences>
    <externalReference r:id="rId4"/>
    <externalReference r:id="rId5"/>
    <externalReference r:id="rId6"/>
  </externalReferences>
  <definedNames>
    <definedName name="_xlnm._FilterDatabase" localSheetId="2" hidden="1">'Форма 8'!$A$6:$E$139</definedName>
    <definedName name="_xlnm.Print_Area" localSheetId="0">'Форма 6'!$A$1:$G$35</definedName>
    <definedName name="_xlnm.Print_Area" localSheetId="1">'Форма 7'!$A$1:$K$640</definedName>
    <definedName name="_xlnm.Print_Area" localSheetId="2">'Форма 8'!$A$1:$E$139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533" i="16" l="1"/>
  <c r="I537" i="16"/>
  <c r="J536" i="16"/>
  <c r="K536" i="16"/>
  <c r="K533" i="16" s="1"/>
  <c r="K535" i="16"/>
  <c r="K537" i="16"/>
  <c r="K579" i="16"/>
  <c r="K603" i="16"/>
  <c r="J603" i="16"/>
  <c r="I603" i="16"/>
  <c r="K610" i="16"/>
  <c r="K612" i="16"/>
  <c r="E841" i="15"/>
  <c r="D886" i="15"/>
  <c r="E887" i="15"/>
  <c r="E899" i="15"/>
  <c r="E901" i="15"/>
  <c r="E488" i="15"/>
  <c r="E493" i="15"/>
  <c r="J367" i="16"/>
  <c r="K358" i="16"/>
  <c r="E522" i="15" l="1"/>
  <c r="E506" i="15"/>
  <c r="D553" i="15"/>
  <c r="D562" i="15"/>
  <c r="E562" i="15"/>
  <c r="K313" i="16"/>
  <c r="K308" i="16" s="1"/>
  <c r="E589" i="15"/>
  <c r="D595" i="15"/>
  <c r="E602" i="15"/>
  <c r="D602" i="15"/>
  <c r="D608" i="15"/>
  <c r="E656" i="15"/>
  <c r="K402" i="16"/>
  <c r="K396" i="16" s="1"/>
  <c r="K412" i="16"/>
  <c r="E846" i="15" l="1"/>
  <c r="E443" i="15"/>
  <c r="J286" i="16"/>
  <c r="K445" i="16" l="1"/>
  <c r="J433" i="16"/>
  <c r="J445" i="16"/>
  <c r="K433" i="16"/>
  <c r="E753" i="15"/>
  <c r="D753" i="15"/>
  <c r="E756" i="15"/>
  <c r="D756" i="15"/>
  <c r="J421" i="16"/>
  <c r="K421" i="16"/>
  <c r="I421" i="16"/>
  <c r="K420" i="16"/>
  <c r="J420" i="16"/>
  <c r="K510" i="16"/>
  <c r="J511" i="16"/>
  <c r="J510" i="16" s="1"/>
  <c r="K511" i="16"/>
  <c r="D752" i="15" l="1"/>
  <c r="E752" i="15"/>
  <c r="D706" i="15"/>
  <c r="E724" i="15"/>
  <c r="E152" i="15"/>
  <c r="E163" i="15"/>
  <c r="D163" i="15"/>
  <c r="K175" i="16"/>
  <c r="E45" i="15"/>
  <c r="J53" i="16"/>
  <c r="K15" i="16"/>
  <c r="J60" i="16"/>
  <c r="J15" i="16"/>
  <c r="K161" i="16"/>
  <c r="K22" i="16"/>
  <c r="E795" i="15" l="1"/>
  <c r="E794" i="15"/>
  <c r="D796" i="15"/>
  <c r="D795" i="15"/>
  <c r="D769" i="15" s="1"/>
  <c r="D794" i="15"/>
  <c r="D768" i="15" s="1"/>
  <c r="D771" i="15"/>
  <c r="E772" i="15"/>
  <c r="D772" i="15"/>
  <c r="D776" i="15"/>
  <c r="E776" i="15"/>
  <c r="D789" i="15"/>
  <c r="D785" i="15"/>
  <c r="E785" i="15"/>
  <c r="E789" i="15"/>
  <c r="D804" i="15"/>
  <c r="E805" i="15"/>
  <c r="E810" i="15"/>
  <c r="E811" i="15"/>
  <c r="E812" i="15"/>
  <c r="E770" i="15" s="1"/>
  <c r="I433" i="16"/>
  <c r="K455" i="16"/>
  <c r="J455" i="16"/>
  <c r="I352" i="16"/>
  <c r="J358" i="16"/>
  <c r="D766" i="15" l="1"/>
  <c r="D770" i="15"/>
  <c r="E768" i="15"/>
  <c r="D767" i="15"/>
  <c r="E769" i="15"/>
  <c r="E784" i="15"/>
  <c r="D765" i="15"/>
  <c r="D764" i="15"/>
  <c r="J22" i="16"/>
  <c r="I60" i="16"/>
  <c r="E767" i="15" l="1"/>
  <c r="D763" i="15"/>
  <c r="J125" i="16"/>
  <c r="J150" i="16" l="1"/>
  <c r="E12" i="15" l="1"/>
  <c r="D12" i="15"/>
  <c r="E39" i="15"/>
  <c r="E41" i="15"/>
  <c r="D45" i="15"/>
  <c r="E50" i="15"/>
  <c r="D50" i="15"/>
  <c r="E8" i="15" l="1"/>
  <c r="D8" i="15"/>
  <c r="E61" i="15"/>
  <c r="D61" i="15"/>
  <c r="E83" i="15"/>
  <c r="D83" i="15"/>
  <c r="D125" i="15"/>
  <c r="D136" i="15"/>
  <c r="E471" i="15" l="1"/>
  <c r="D471" i="15"/>
  <c r="E474" i="15"/>
  <c r="E469" i="15" s="1"/>
  <c r="D474" i="15"/>
  <c r="D469" i="15" s="1"/>
  <c r="E485" i="15"/>
  <c r="E484" i="15" s="1"/>
  <c r="E480" i="15"/>
  <c r="E479" i="15" s="1"/>
  <c r="E468" i="15" s="1"/>
  <c r="D480" i="15"/>
  <c r="D479" i="15" s="1"/>
  <c r="K310" i="16"/>
  <c r="K305" i="16" s="1"/>
  <c r="K303" i="16" s="1"/>
  <c r="J319" i="16"/>
  <c r="J318" i="16" l="1"/>
  <c r="J307" i="16"/>
  <c r="E467" i="15"/>
  <c r="E466" i="15"/>
  <c r="E464" i="15" s="1"/>
  <c r="J397" i="16"/>
  <c r="K596" i="16"/>
  <c r="E865" i="15" l="1"/>
  <c r="E863" i="15" s="1"/>
  <c r="D865" i="15"/>
  <c r="E886" i="15"/>
  <c r="E839" i="15" s="1"/>
  <c r="D901" i="15" l="1"/>
  <c r="D899" i="15" s="1"/>
  <c r="D888" i="15"/>
  <c r="D887" i="15" l="1"/>
  <c r="D884" i="15" s="1"/>
  <c r="D839" i="15"/>
  <c r="F846" i="15" l="1"/>
  <c r="G846" i="15"/>
  <c r="D846" i="15"/>
  <c r="D840" i="15" s="1"/>
  <c r="D837" i="15" s="1"/>
  <c r="K401" i="16" l="1"/>
  <c r="K395" i="16" s="1"/>
  <c r="K394" i="16" s="1"/>
  <c r="L401" i="16"/>
  <c r="M401" i="16"/>
  <c r="N401" i="16"/>
  <c r="O401" i="16"/>
  <c r="P401" i="16"/>
  <c r="K400" i="16"/>
  <c r="J402" i="16"/>
  <c r="J396" i="16" s="1"/>
  <c r="I402" i="16"/>
  <c r="I396" i="16" s="1"/>
  <c r="J401" i="16"/>
  <c r="J395" i="16" s="1"/>
  <c r="I401" i="16"/>
  <c r="I400" i="16" s="1"/>
  <c r="K405" i="16"/>
  <c r="J405" i="16"/>
  <c r="I405" i="16"/>
  <c r="D589" i="15"/>
  <c r="D600" i="15"/>
  <c r="D656" i="15"/>
  <c r="D663" i="15"/>
  <c r="D666" i="15"/>
  <c r="F653" i="15"/>
  <c r="E646" i="15"/>
  <c r="D646" i="15"/>
  <c r="F651" i="15"/>
  <c r="E629" i="15"/>
  <c r="E609" i="15" s="1"/>
  <c r="D629" i="15"/>
  <c r="D609" i="15" s="1"/>
  <c r="D607" i="15" l="1"/>
  <c r="J394" i="16"/>
  <c r="J400" i="16"/>
  <c r="I395" i="16"/>
  <c r="I394" i="16" s="1"/>
  <c r="E620" i="15"/>
  <c r="D620" i="15"/>
  <c r="F619" i="15"/>
  <c r="F618" i="15"/>
  <c r="F616" i="15"/>
  <c r="E614" i="15"/>
  <c r="E608" i="15" s="1"/>
  <c r="E600" i="15" s="1"/>
  <c r="K383" i="16"/>
  <c r="D549" i="15"/>
  <c r="E551" i="15"/>
  <c r="E547" i="15" s="1"/>
  <c r="E552" i="15"/>
  <c r="E548" i="15" s="1"/>
  <c r="E553" i="15"/>
  <c r="D570" i="15"/>
  <c r="E578" i="15"/>
  <c r="D578" i="15"/>
  <c r="D551" i="15"/>
  <c r="D552" i="15"/>
  <c r="D548" i="15" s="1"/>
  <c r="E418" i="15"/>
  <c r="D418" i="15"/>
  <c r="E454" i="15"/>
  <c r="E451" i="15" s="1"/>
  <c r="E459" i="15"/>
  <c r="E419" i="15"/>
  <c r="K295" i="16"/>
  <c r="E607" i="15" l="1"/>
  <c r="E549" i="15"/>
  <c r="E546" i="15" s="1"/>
  <c r="E414" i="15"/>
  <c r="E550" i="15"/>
  <c r="D558" i="15"/>
  <c r="E558" i="15"/>
  <c r="K266" i="16"/>
  <c r="J266" i="16"/>
  <c r="J260" i="16"/>
  <c r="J257" i="16"/>
  <c r="J256" i="16" s="1"/>
  <c r="I257" i="16"/>
  <c r="I260" i="16"/>
  <c r="K242" i="16"/>
  <c r="J242" i="16"/>
  <c r="I242" i="16"/>
  <c r="K228" i="16"/>
  <c r="J221" i="16"/>
  <c r="K221" i="16"/>
  <c r="D275" i="15"/>
  <c r="D259" i="15"/>
  <c r="E378" i="15"/>
  <c r="D378" i="15"/>
  <c r="E379" i="15"/>
  <c r="D379" i="15"/>
  <c r="E380" i="15"/>
  <c r="D380" i="15"/>
  <c r="E372" i="15"/>
  <c r="E369" i="15" s="1"/>
  <c r="D372" i="15"/>
  <c r="D369" i="15" s="1"/>
  <c r="E373" i="15"/>
  <c r="D373" i="15"/>
  <c r="I256" i="16" l="1"/>
  <c r="E377" i="15"/>
  <c r="D377" i="15"/>
  <c r="E291" i="15"/>
  <c r="D291" i="15"/>
  <c r="D296" i="15"/>
  <c r="D292" i="15"/>
  <c r="D320" i="15"/>
  <c r="D348" i="15"/>
  <c r="D349" i="15"/>
  <c r="D336" i="15"/>
  <c r="D307" i="15"/>
  <c r="E300" i="15"/>
  <c r="D300" i="15"/>
  <c r="D274" i="15"/>
  <c r="D226" i="15" s="1"/>
  <c r="D332" i="15" l="1"/>
  <c r="E259" i="15"/>
  <c r="E256" i="15" s="1"/>
  <c r="D256" i="15"/>
  <c r="E264" i="15"/>
  <c r="D264" i="15"/>
  <c r="D260" i="15"/>
  <c r="E231" i="15"/>
  <c r="J488" i="16" l="1"/>
  <c r="E743" i="15"/>
  <c r="E740" i="15" s="1"/>
  <c r="E744" i="15"/>
  <c r="E721" i="15"/>
  <c r="E210" i="15"/>
  <c r="D210" i="15"/>
  <c r="D207" i="15"/>
  <c r="D197" i="15"/>
  <c r="D196" i="15"/>
  <c r="D152" i="15"/>
  <c r="J206" i="16"/>
  <c r="J167" i="16"/>
  <c r="D194" i="15" l="1"/>
  <c r="K367" i="16"/>
  <c r="I476" i="16" l="1"/>
  <c r="K372" i="16" l="1"/>
  <c r="J372" i="16"/>
  <c r="I372" i="16"/>
  <c r="I167" i="16"/>
  <c r="D877" i="15" l="1"/>
  <c r="E877" i="15"/>
  <c r="E870" i="15"/>
  <c r="D870" i="15"/>
  <c r="D724" i="15"/>
  <c r="D716" i="15" s="1"/>
  <c r="E697" i="15"/>
  <c r="E694" i="15" s="1"/>
  <c r="D697" i="15"/>
  <c r="D694" i="15" s="1"/>
  <c r="E698" i="15"/>
  <c r="E702" i="15"/>
  <c r="E706" i="15"/>
  <c r="D702" i="15"/>
  <c r="D698" i="15"/>
  <c r="I510" i="16"/>
  <c r="K525" i="16"/>
  <c r="J525" i="16"/>
  <c r="I525" i="16"/>
  <c r="K517" i="16"/>
  <c r="J517" i="16"/>
  <c r="I517" i="16"/>
  <c r="K509" i="16" l="1"/>
  <c r="J528" i="16"/>
  <c r="J509" i="16" s="1"/>
  <c r="D841" i="15"/>
  <c r="K528" i="16"/>
  <c r="I528" i="16"/>
  <c r="I509" i="16" s="1"/>
  <c r="K586" i="16"/>
  <c r="I579" i="16"/>
  <c r="J579" i="16"/>
  <c r="K595" i="16"/>
  <c r="I595" i="16"/>
  <c r="I593" i="16" s="1"/>
  <c r="J595" i="16"/>
  <c r="J593" i="16" s="1"/>
  <c r="J535" i="16" l="1"/>
  <c r="K593" i="16"/>
  <c r="K578" i="16"/>
  <c r="I308" i="16"/>
  <c r="I319" i="16"/>
  <c r="I307" i="16" l="1"/>
  <c r="I318" i="16"/>
  <c r="I361" i="16"/>
  <c r="I358" i="16"/>
  <c r="E813" i="15"/>
  <c r="E809" i="15"/>
  <c r="D809" i="15"/>
  <c r="D813" i="15"/>
  <c r="D805" i="15"/>
  <c r="D801" i="15"/>
  <c r="E801" i="15"/>
  <c r="E793" i="15"/>
  <c r="E797" i="15"/>
  <c r="D793" i="15"/>
  <c r="D797" i="15"/>
  <c r="E780" i="15"/>
  <c r="K463" i="16"/>
  <c r="J463" i="16"/>
  <c r="I463" i="16"/>
  <c r="I455" i="16"/>
  <c r="K453" i="16"/>
  <c r="J453" i="16"/>
  <c r="I453" i="16"/>
  <c r="K451" i="16"/>
  <c r="J451" i="16"/>
  <c r="I451" i="16"/>
  <c r="I445" i="16"/>
  <c r="E716" i="15"/>
  <c r="D721" i="15"/>
  <c r="E725" i="15"/>
  <c r="D725" i="15"/>
  <c r="E729" i="15"/>
  <c r="D729" i="15"/>
  <c r="K501" i="16"/>
  <c r="K504" i="16" s="1"/>
  <c r="J501" i="16"/>
  <c r="J504" i="16" s="1"/>
  <c r="D743" i="15"/>
  <c r="D740" i="15" s="1"/>
  <c r="K484" i="16"/>
  <c r="K481" i="16"/>
  <c r="K488" i="16" s="1"/>
  <c r="I484" i="16"/>
  <c r="I481" i="16"/>
  <c r="E827" i="15"/>
  <c r="E824" i="15" s="1"/>
  <c r="D831" i="15"/>
  <c r="D827" i="15" s="1"/>
  <c r="D824" i="15" s="1"/>
  <c r="J548" i="16"/>
  <c r="J533" i="16" s="1"/>
  <c r="J560" i="16"/>
  <c r="J564" i="16"/>
  <c r="K432" i="16" l="1"/>
  <c r="J432" i="16"/>
  <c r="I488" i="16"/>
  <c r="I432" i="16"/>
  <c r="I420" i="16"/>
  <c r="K472" i="16"/>
  <c r="J472" i="16"/>
  <c r="I472" i="16"/>
  <c r="E678" i="15"/>
  <c r="D678" i="15"/>
  <c r="E679" i="15"/>
  <c r="D679" i="15"/>
  <c r="E683" i="15"/>
  <c r="D683" i="15"/>
  <c r="E687" i="15"/>
  <c r="D687" i="15"/>
  <c r="K397" i="16"/>
  <c r="I397" i="16"/>
  <c r="E655" i="15"/>
  <c r="E593" i="15" s="1"/>
  <c r="E587" i="15" s="1"/>
  <c r="D655" i="15"/>
  <c r="E634" i="15"/>
  <c r="E633" i="15" s="1"/>
  <c r="E601" i="15" s="1"/>
  <c r="E599" i="15" s="1"/>
  <c r="D637" i="15"/>
  <c r="D634" i="15"/>
  <c r="E595" i="15"/>
  <c r="D574" i="15"/>
  <c r="D566" i="15"/>
  <c r="D547" i="15"/>
  <c r="D546" i="15" s="1"/>
  <c r="D554" i="15"/>
  <c r="I332" i="16"/>
  <c r="K324" i="16"/>
  <c r="K323" i="16" s="1"/>
  <c r="J324" i="16"/>
  <c r="J323" i="16" s="1"/>
  <c r="J305" i="16" s="1"/>
  <c r="I324" i="16"/>
  <c r="I323" i="16" s="1"/>
  <c r="K319" i="16"/>
  <c r="J313" i="16"/>
  <c r="I313" i="16"/>
  <c r="I311" i="16" s="1"/>
  <c r="I306" i="16" s="1"/>
  <c r="K311" i="16"/>
  <c r="K309" i="16" s="1"/>
  <c r="I310" i="16"/>
  <c r="D485" i="15"/>
  <c r="D484" i="15" s="1"/>
  <c r="D466" i="15" s="1"/>
  <c r="D468" i="15"/>
  <c r="E473" i="15"/>
  <c r="E472" i="15" s="1"/>
  <c r="D473" i="15"/>
  <c r="D472" i="15" s="1"/>
  <c r="D467" i="15" s="1"/>
  <c r="J295" i="16"/>
  <c r="I295" i="16"/>
  <c r="K292" i="16"/>
  <c r="J292" i="16"/>
  <c r="I292" i="16"/>
  <c r="K286" i="16"/>
  <c r="I286" i="16"/>
  <c r="J311" i="16" l="1"/>
  <c r="J309" i="16" s="1"/>
  <c r="J308" i="16"/>
  <c r="K318" i="16"/>
  <c r="K307" i="16"/>
  <c r="J303" i="16"/>
  <c r="J326" i="16" s="1"/>
  <c r="D464" i="15"/>
  <c r="E675" i="15"/>
  <c r="E674" i="15"/>
  <c r="E671" i="15" s="1"/>
  <c r="D633" i="15"/>
  <c r="D601" i="15" s="1"/>
  <c r="D654" i="15"/>
  <c r="D593" i="15"/>
  <c r="K298" i="16"/>
  <c r="I309" i="16"/>
  <c r="I305" i="16"/>
  <c r="I303" i="16" s="1"/>
  <c r="I326" i="16" s="1"/>
  <c r="J298" i="16"/>
  <c r="I298" i="16"/>
  <c r="E470" i="15"/>
  <c r="D470" i="15"/>
  <c r="D550" i="15"/>
  <c r="D454" i="15"/>
  <c r="D442" i="15"/>
  <c r="D414" i="15" s="1"/>
  <c r="D417" i="15"/>
  <c r="D416" i="15"/>
  <c r="D453" i="15"/>
  <c r="D441" i="15" s="1"/>
  <c r="D452" i="15"/>
  <c r="D440" i="15" s="1"/>
  <c r="K268" i="16"/>
  <c r="J268" i="16"/>
  <c r="I268" i="16"/>
  <c r="K260" i="16"/>
  <c r="K257" i="16"/>
  <c r="K248" i="16"/>
  <c r="J248" i="16"/>
  <c r="I248" i="16"/>
  <c r="K246" i="16"/>
  <c r="J246" i="16"/>
  <c r="I246" i="16"/>
  <c r="K234" i="16"/>
  <c r="K233" i="16"/>
  <c r="K238" i="16"/>
  <c r="K235" i="16"/>
  <c r="J234" i="16"/>
  <c r="J233" i="16"/>
  <c r="I234" i="16"/>
  <c r="I233" i="16"/>
  <c r="J238" i="16"/>
  <c r="J235" i="16"/>
  <c r="I238" i="16"/>
  <c r="I235" i="16"/>
  <c r="I221" i="16"/>
  <c r="D366" i="15"/>
  <c r="E366" i="15"/>
  <c r="E381" i="15"/>
  <c r="E385" i="15"/>
  <c r="E405" i="15"/>
  <c r="E401" i="15"/>
  <c r="E397" i="15"/>
  <c r="E393" i="15"/>
  <c r="E389" i="15"/>
  <c r="E325" i="15"/>
  <c r="E320" i="15"/>
  <c r="E315" i="15"/>
  <c r="E314" i="15"/>
  <c r="E313" i="15"/>
  <c r="E307" i="15"/>
  <c r="E306" i="15"/>
  <c r="E305" i="15"/>
  <c r="E290" i="15"/>
  <c r="E289" i="15"/>
  <c r="E268" i="15"/>
  <c r="E229" i="15"/>
  <c r="E252" i="15"/>
  <c r="E248" i="15"/>
  <c r="E244" i="15"/>
  <c r="E240" i="15"/>
  <c r="E236" i="15"/>
  <c r="E232" i="15"/>
  <c r="D405" i="15"/>
  <c r="D401" i="15"/>
  <c r="D397" i="15"/>
  <c r="D393" i="15"/>
  <c r="D389" i="15"/>
  <c r="D385" i="15"/>
  <c r="D334" i="15"/>
  <c r="D347" i="15"/>
  <c r="D346" i="15"/>
  <c r="D357" i="15"/>
  <c r="D353" i="15"/>
  <c r="D341" i="15"/>
  <c r="D337" i="15"/>
  <c r="D325" i="15"/>
  <c r="D289" i="15"/>
  <c r="D315" i="15"/>
  <c r="D287" i="15" s="1"/>
  <c r="D314" i="15"/>
  <c r="D313" i="15"/>
  <c r="D306" i="15"/>
  <c r="D305" i="15"/>
  <c r="D308" i="15"/>
  <c r="D229" i="15"/>
  <c r="D230" i="15"/>
  <c r="D231" i="15"/>
  <c r="D227" i="15" s="1"/>
  <c r="D268" i="15"/>
  <c r="D252" i="15"/>
  <c r="D248" i="15"/>
  <c r="D244" i="15"/>
  <c r="D240" i="15"/>
  <c r="D236" i="15"/>
  <c r="D232" i="15"/>
  <c r="D594" i="15" l="1"/>
  <c r="D592" i="15" s="1"/>
  <c r="D599" i="15"/>
  <c r="D588" i="15"/>
  <c r="K326" i="16"/>
  <c r="D587" i="15"/>
  <c r="D586" i="15" s="1"/>
  <c r="D304" i="15"/>
  <c r="D223" i="15"/>
  <c r="E287" i="15"/>
  <c r="D439" i="15"/>
  <c r="K232" i="16"/>
  <c r="K220" i="16" s="1"/>
  <c r="D345" i="15"/>
  <c r="E312" i="15"/>
  <c r="E365" i="15"/>
  <c r="K256" i="16"/>
  <c r="D413" i="15"/>
  <c r="E304" i="15"/>
  <c r="E285" i="15"/>
  <c r="E225" i="15" s="1"/>
  <c r="I232" i="16"/>
  <c r="I220" i="16" s="1"/>
  <c r="J232" i="16"/>
  <c r="J220" i="16" s="1"/>
  <c r="I241" i="16"/>
  <c r="K241" i="16"/>
  <c r="J241" i="16"/>
  <c r="D451" i="15"/>
  <c r="D285" i="15"/>
  <c r="D225" i="15" s="1"/>
  <c r="D330" i="15"/>
  <c r="E286" i="15"/>
  <c r="D312" i="15"/>
  <c r="D412" i="15"/>
  <c r="D290" i="15"/>
  <c r="D288" i="15" s="1"/>
  <c r="D415" i="15"/>
  <c r="D228" i="15"/>
  <c r="I213" i="16"/>
  <c r="K213" i="16"/>
  <c r="J213" i="16"/>
  <c r="K206" i="16"/>
  <c r="I206" i="16"/>
  <c r="J204" i="16"/>
  <c r="K204" i="16"/>
  <c r="I204" i="16"/>
  <c r="I190" i="16"/>
  <c r="K194" i="16"/>
  <c r="J194" i="16"/>
  <c r="I194" i="16"/>
  <c r="J190" i="16"/>
  <c r="K186" i="16"/>
  <c r="J186" i="16"/>
  <c r="I186" i="16"/>
  <c r="J175" i="16"/>
  <c r="I175" i="16"/>
  <c r="K167" i="16"/>
  <c r="J138" i="16"/>
  <c r="I138" i="16"/>
  <c r="E216" i="15"/>
  <c r="D216" i="15"/>
  <c r="E213" i="15"/>
  <c r="D213" i="15"/>
  <c r="D209" i="15" s="1"/>
  <c r="E207" i="15"/>
  <c r="E197" i="15"/>
  <c r="E196" i="15"/>
  <c r="E192" i="15"/>
  <c r="D192" i="15"/>
  <c r="E188" i="15"/>
  <c r="D188" i="15"/>
  <c r="E184" i="15"/>
  <c r="D184" i="15"/>
  <c r="E170" i="15"/>
  <c r="E169" i="15"/>
  <c r="E168" i="15"/>
  <c r="D170" i="15"/>
  <c r="D169" i="15"/>
  <c r="D168" i="15"/>
  <c r="E151" i="15"/>
  <c r="E150" i="15"/>
  <c r="D151" i="15"/>
  <c r="D150" i="15"/>
  <c r="K149" i="16"/>
  <c r="J149" i="16"/>
  <c r="J11" i="16" s="1"/>
  <c r="I149" i="16"/>
  <c r="K125" i="16"/>
  <c r="K124" i="16"/>
  <c r="J124" i="16"/>
  <c r="I125" i="16"/>
  <c r="I124" i="16"/>
  <c r="K60" i="16"/>
  <c r="K59" i="16"/>
  <c r="K58" i="16"/>
  <c r="J59" i="16"/>
  <c r="J58" i="16"/>
  <c r="I59" i="16"/>
  <c r="I58" i="16"/>
  <c r="K14" i="16"/>
  <c r="J14" i="16"/>
  <c r="K13" i="16"/>
  <c r="J13" i="16"/>
  <c r="I15" i="16"/>
  <c r="I13" i="16"/>
  <c r="I9" i="16" s="1"/>
  <c r="I14" i="16"/>
  <c r="J161" i="16"/>
  <c r="I161" i="16"/>
  <c r="K150" i="16"/>
  <c r="I150" i="16"/>
  <c r="K146" i="16"/>
  <c r="J146" i="16"/>
  <c r="I146" i="16"/>
  <c r="K144" i="16"/>
  <c r="J144" i="16"/>
  <c r="I144" i="16"/>
  <c r="K138" i="16"/>
  <c r="K126" i="16"/>
  <c r="J126" i="16"/>
  <c r="I126" i="16"/>
  <c r="K120" i="16"/>
  <c r="J120" i="16"/>
  <c r="I120" i="16"/>
  <c r="K116" i="16"/>
  <c r="J116" i="16"/>
  <c r="I116" i="16"/>
  <c r="K113" i="16"/>
  <c r="J113" i="16"/>
  <c r="I113" i="16"/>
  <c r="I111" i="16" s="1"/>
  <c r="J111" i="16"/>
  <c r="K104" i="16"/>
  <c r="J104" i="16"/>
  <c r="I104" i="16"/>
  <c r="K70" i="16"/>
  <c r="J70" i="16"/>
  <c r="I70" i="16"/>
  <c r="K61" i="16"/>
  <c r="J61" i="16"/>
  <c r="I61" i="16"/>
  <c r="K280" i="16" l="1"/>
  <c r="K11" i="16"/>
  <c r="K10" i="16"/>
  <c r="J10" i="16"/>
  <c r="K9" i="16"/>
  <c r="I10" i="16"/>
  <c r="J9" i="16"/>
  <c r="J8" i="16" s="1"/>
  <c r="I11" i="16"/>
  <c r="J280" i="16"/>
  <c r="D411" i="15"/>
  <c r="D224" i="15"/>
  <c r="D221" i="15"/>
  <c r="E194" i="15"/>
  <c r="E148" i="15"/>
  <c r="D146" i="15"/>
  <c r="D148" i="15"/>
  <c r="J123" i="16"/>
  <c r="J215" i="16"/>
  <c r="I57" i="16"/>
  <c r="I123" i="16"/>
  <c r="K123" i="16"/>
  <c r="D147" i="15"/>
  <c r="D167" i="15"/>
  <c r="I280" i="16"/>
  <c r="K57" i="16"/>
  <c r="J57" i="16"/>
  <c r="E149" i="15"/>
  <c r="E147" i="15"/>
  <c r="E167" i="15"/>
  <c r="D149" i="15"/>
  <c r="E209" i="15"/>
  <c r="E146" i="15"/>
  <c r="K53" i="16"/>
  <c r="K51" i="16"/>
  <c r="J51" i="16"/>
  <c r="I51" i="16"/>
  <c r="J49" i="16"/>
  <c r="I49" i="16"/>
  <c r="I22" i="16"/>
  <c r="K16" i="16"/>
  <c r="J16" i="16"/>
  <c r="I16" i="16"/>
  <c r="I8" i="16" l="1"/>
  <c r="D145" i="15"/>
  <c r="E145" i="15"/>
  <c r="I53" i="16"/>
  <c r="K49" i="16"/>
  <c r="K12" i="16"/>
  <c r="J12" i="16"/>
  <c r="K8" i="16"/>
  <c r="E141" i="15"/>
  <c r="D141" i="15"/>
  <c r="D135" i="15" s="1"/>
  <c r="E136" i="15"/>
  <c r="E135" i="15" s="1"/>
  <c r="E130" i="15"/>
  <c r="D130" i="15"/>
  <c r="E125" i="15"/>
  <c r="E99" i="15"/>
  <c r="D99" i="15"/>
  <c r="I12" i="16" l="1"/>
  <c r="D38" i="15"/>
  <c r="D857" i="15"/>
  <c r="D852" i="15"/>
  <c r="E765" i="15" l="1"/>
  <c r="E764" i="15"/>
  <c r="E763" i="15" s="1"/>
  <c r="D817" i="15"/>
  <c r="E771" i="15"/>
  <c r="E817" i="15" l="1"/>
  <c r="K476" i="16"/>
  <c r="J476" i="16"/>
  <c r="E554" i="15" l="1"/>
  <c r="I345" i="16" l="1"/>
  <c r="I349" i="16"/>
  <c r="I331" i="16"/>
  <c r="I344" i="16" l="1"/>
  <c r="I367" i="16" s="1"/>
  <c r="E498" i="15"/>
  <c r="D493" i="15"/>
  <c r="D498" i="15"/>
  <c r="D510" i="15"/>
  <c r="D514" i="15"/>
  <c r="D518" i="15"/>
  <c r="D522" i="15"/>
  <c r="D459" i="15" l="1"/>
  <c r="C361" i="15" l="1"/>
  <c r="E361" i="15"/>
  <c r="C362" i="15"/>
  <c r="D362" i="15"/>
  <c r="E362" i="15"/>
  <c r="C363" i="15"/>
  <c r="D363" i="15"/>
  <c r="E363" i="15"/>
  <c r="C364" i="15"/>
  <c r="D364" i="15"/>
  <c r="E364" i="15"/>
  <c r="D365" i="15"/>
  <c r="C280" i="15"/>
  <c r="C281" i="15"/>
  <c r="D281" i="15"/>
  <c r="E281" i="15"/>
  <c r="C282" i="15"/>
  <c r="C283" i="15"/>
  <c r="C276" i="15"/>
  <c r="C277" i="15"/>
  <c r="D277" i="15"/>
  <c r="E277" i="15"/>
  <c r="E276" i="15" s="1"/>
  <c r="C278" i="15"/>
  <c r="C279" i="15"/>
  <c r="E275" i="15"/>
  <c r="E227" i="15" s="1"/>
  <c r="G275" i="15"/>
  <c r="F275" i="15"/>
  <c r="G274" i="15"/>
  <c r="F274" i="15"/>
  <c r="G273" i="15"/>
  <c r="F273" i="15"/>
  <c r="D273" i="15" l="1"/>
  <c r="D272" i="15" s="1"/>
  <c r="E273" i="15"/>
  <c r="D276" i="15"/>
  <c r="E274" i="15"/>
  <c r="E226" i="15" s="1"/>
  <c r="E280" i="15"/>
  <c r="D361" i="15"/>
  <c r="D280" i="15"/>
  <c r="G272" i="15"/>
  <c r="F272" i="15"/>
  <c r="E224" i="15" l="1"/>
  <c r="E272" i="15"/>
  <c r="E574" i="15"/>
  <c r="E570" i="15"/>
  <c r="E566" i="15"/>
  <c r="F640" i="15" l="1"/>
  <c r="F668" i="15"/>
  <c r="F667" i="15"/>
  <c r="E666" i="15"/>
  <c r="F665" i="15"/>
  <c r="F664" i="15"/>
  <c r="E663" i="15"/>
  <c r="F662" i="15"/>
  <c r="F661" i="15"/>
  <c r="E660" i="15"/>
  <c r="D660" i="15"/>
  <c r="F659" i="15"/>
  <c r="F658" i="15"/>
  <c r="E657" i="15"/>
  <c r="D657" i="15"/>
  <c r="E594" i="15"/>
  <c r="F652" i="15"/>
  <c r="F650" i="15"/>
  <c r="F649" i="15"/>
  <c r="F648" i="15"/>
  <c r="F647" i="15"/>
  <c r="F645" i="15"/>
  <c r="F644" i="15"/>
  <c r="F643" i="15"/>
  <c r="F642" i="15"/>
  <c r="F641" i="15"/>
  <c r="F639" i="15"/>
  <c r="F638" i="15"/>
  <c r="F637" i="15"/>
  <c r="F636" i="15"/>
  <c r="F635" i="15"/>
  <c r="F632" i="15"/>
  <c r="F617" i="15"/>
  <c r="F615" i="15"/>
  <c r="F614" i="15" s="1"/>
  <c r="F613" i="15"/>
  <c r="F612" i="15"/>
  <c r="F611" i="15"/>
  <c r="F610" i="15"/>
  <c r="F603" i="15"/>
  <c r="F602" i="15"/>
  <c r="E588" i="15" l="1"/>
  <c r="E586" i="15" s="1"/>
  <c r="E592" i="15"/>
  <c r="E654" i="15"/>
  <c r="F656" i="15"/>
  <c r="F609" i="15"/>
  <c r="F657" i="15"/>
  <c r="F660" i="15"/>
  <c r="F663" i="15"/>
  <c r="F666" i="15"/>
  <c r="F646" i="15"/>
  <c r="F634" i="15"/>
  <c r="F655" i="15"/>
  <c r="J383" i="16"/>
  <c r="I383" i="16"/>
  <c r="K381" i="16"/>
  <c r="K380" i="16" s="1"/>
  <c r="K388" i="16" s="1"/>
  <c r="J381" i="16"/>
  <c r="I381" i="16"/>
  <c r="J380" i="16" l="1"/>
  <c r="J388" i="16" s="1"/>
  <c r="I380" i="16"/>
  <c r="I388" i="16"/>
  <c r="F608" i="15"/>
  <c r="F607" i="15" s="1"/>
  <c r="F633" i="15"/>
  <c r="F654" i="15"/>
  <c r="E134" i="15"/>
  <c r="D134" i="15"/>
  <c r="D103" i="15" s="1"/>
  <c r="E107" i="15"/>
  <c r="D107" i="15"/>
  <c r="E106" i="15"/>
  <c r="D106" i="15"/>
  <c r="E98" i="15"/>
  <c r="D98" i="15"/>
  <c r="E94" i="15"/>
  <c r="D94" i="15"/>
  <c r="E93" i="15"/>
  <c r="D93" i="15"/>
  <c r="E91" i="15"/>
  <c r="E90" i="15" s="1"/>
  <c r="D91" i="15"/>
  <c r="D90" i="15" s="1"/>
  <c r="E59" i="15"/>
  <c r="D59" i="15"/>
  <c r="E55" i="15"/>
  <c r="D55" i="15"/>
  <c r="E54" i="15"/>
  <c r="D42" i="15"/>
  <c r="D41" i="15" s="1"/>
  <c r="D40" i="15"/>
  <c r="D39" i="15" s="1"/>
  <c r="E13" i="15"/>
  <c r="D37" i="15"/>
  <c r="D29" i="15"/>
  <c r="D23" i="15"/>
  <c r="E20" i="15"/>
  <c r="E18" i="15"/>
  <c r="D18" i="15"/>
  <c r="D17" i="15"/>
  <c r="E14" i="15" l="1"/>
  <c r="E53" i="15"/>
  <c r="E52" i="15"/>
  <c r="D51" i="15"/>
  <c r="D52" i="15"/>
  <c r="D21" i="15"/>
  <c r="E15" i="15"/>
  <c r="D104" i="15"/>
  <c r="D102" i="15" s="1"/>
  <c r="E51" i="15"/>
  <c r="E105" i="15"/>
  <c r="E104" i="15"/>
  <c r="D13" i="15"/>
  <c r="D9" i="15" s="1"/>
  <c r="D53" i="15"/>
  <c r="E92" i="15"/>
  <c r="D132" i="15"/>
  <c r="E21" i="15"/>
  <c r="E132" i="15"/>
  <c r="E103" i="15" s="1"/>
  <c r="D92" i="15"/>
  <c r="D105" i="15"/>
  <c r="O161" i="16"/>
  <c r="E49" i="15" l="1"/>
  <c r="E10" i="15"/>
  <c r="E102" i="15"/>
  <c r="E9" i="15"/>
  <c r="E7" i="15" s="1"/>
  <c r="D49" i="15"/>
  <c r="E11" i="15"/>
  <c r="O22" i="16"/>
  <c r="E888" i="15" l="1"/>
  <c r="K495" i="16" l="1"/>
  <c r="E719" i="15"/>
  <c r="E715" i="15" s="1"/>
  <c r="D719" i="15"/>
  <c r="D715" i="15" s="1"/>
  <c r="E718" i="15"/>
  <c r="D718" i="15"/>
  <c r="E884" i="15" l="1"/>
  <c r="E840" i="15"/>
  <c r="E837" i="15" s="1"/>
  <c r="E714" i="15"/>
  <c r="E713" i="15" s="1"/>
  <c r="E717" i="15"/>
  <c r="D714" i="15"/>
  <c r="D713" i="15" s="1"/>
  <c r="D717" i="15"/>
  <c r="F491" i="15"/>
  <c r="F490" i="15"/>
  <c r="F489" i="15"/>
  <c r="D489" i="15"/>
  <c r="D455" i="15"/>
  <c r="D447" i="15"/>
  <c r="D443" i="15"/>
  <c r="E435" i="15"/>
  <c r="D435" i="15"/>
  <c r="E431" i="15"/>
  <c r="D431" i="15"/>
  <c r="E427" i="15"/>
  <c r="D427" i="15"/>
  <c r="E423" i="15"/>
  <c r="D423" i="15"/>
  <c r="D419" i="15"/>
  <c r="E417" i="15"/>
  <c r="E413" i="15" s="1"/>
  <c r="E416" i="15"/>
  <c r="E412" i="15" s="1"/>
  <c r="E411" i="15" l="1"/>
  <c r="F488" i="15"/>
  <c r="E230" i="15"/>
  <c r="E292" i="15"/>
  <c r="E296" i="15"/>
  <c r="E308" i="15"/>
  <c r="E316" i="15"/>
  <c r="E334" i="15"/>
  <c r="E335" i="15"/>
  <c r="E336" i="15"/>
  <c r="E332" i="15" s="1"/>
  <c r="E223" i="15" s="1"/>
  <c r="E337" i="15"/>
  <c r="E341" i="15"/>
  <c r="E346" i="15"/>
  <c r="E347" i="15"/>
  <c r="E349" i="15"/>
  <c r="E353" i="15"/>
  <c r="E357" i="15"/>
  <c r="D335" i="15"/>
  <c r="D316" i="15"/>
  <c r="G307" i="15"/>
  <c r="F307" i="15"/>
  <c r="E333" i="15" l="1"/>
  <c r="E330" i="15"/>
  <c r="E221" i="15" s="1"/>
  <c r="E345" i="15"/>
  <c r="D331" i="15"/>
  <c r="D329" i="15" s="1"/>
  <c r="D333" i="15"/>
  <c r="E331" i="15"/>
  <c r="E222" i="15" s="1"/>
  <c r="E228" i="15"/>
  <c r="D286" i="15"/>
  <c r="E288" i="15"/>
  <c r="O113" i="16"/>
  <c r="O112" i="16"/>
  <c r="O111" i="16"/>
  <c r="D284" i="15" l="1"/>
  <c r="D222" i="15"/>
  <c r="D220" i="15" s="1"/>
  <c r="E220" i="15"/>
  <c r="E329" i="15"/>
  <c r="E284" i="15"/>
  <c r="D16" i="15" l="1"/>
  <c r="D14" i="15" s="1"/>
  <c r="N15" i="16"/>
  <c r="M15" i="16"/>
  <c r="N14" i="16"/>
  <c r="L14" i="16"/>
  <c r="N13" i="16"/>
  <c r="M13" i="16"/>
  <c r="L13" i="16"/>
  <c r="P8" i="16"/>
  <c r="I539" i="16"/>
  <c r="J542" i="16"/>
  <c r="J539" i="16" s="1"/>
  <c r="K542" i="16"/>
  <c r="K539" i="16" s="1"/>
  <c r="I558" i="16"/>
  <c r="J558" i="16"/>
  <c r="J557" i="16" s="1"/>
  <c r="K558" i="16"/>
  <c r="K559" i="16"/>
  <c r="K560" i="16"/>
  <c r="K561" i="16"/>
  <c r="K564" i="16"/>
  <c r="K562" i="16" s="1"/>
  <c r="I586" i="16"/>
  <c r="I578" i="16" s="1"/>
  <c r="J586" i="16"/>
  <c r="J578" i="16" s="1"/>
  <c r="I610" i="16"/>
  <c r="J610" i="16"/>
  <c r="I501" i="16"/>
  <c r="I504" i="16" s="1"/>
  <c r="J495" i="16"/>
  <c r="K190" i="16"/>
  <c r="K215" i="16" s="1"/>
  <c r="I198" i="16"/>
  <c r="I196" i="16" s="1"/>
  <c r="I215" i="16" s="1"/>
  <c r="O124" i="16"/>
  <c r="F115" i="15"/>
  <c r="G115" i="15"/>
  <c r="F129" i="15"/>
  <c r="G129" i="15"/>
  <c r="F61" i="15"/>
  <c r="G61" i="15"/>
  <c r="O60" i="16"/>
  <c r="O41" i="16"/>
  <c r="O97" i="16"/>
  <c r="O59" i="16"/>
  <c r="O21" i="16"/>
  <c r="O54" i="16"/>
  <c r="O20" i="16"/>
  <c r="O18" i="16"/>
  <c r="O19" i="16"/>
  <c r="O23" i="16"/>
  <c r="O24" i="16"/>
  <c r="O25" i="16"/>
  <c r="O26" i="16"/>
  <c r="O33" i="16"/>
  <c r="O34" i="16"/>
  <c r="O35" i="16"/>
  <c r="O36" i="16"/>
  <c r="O37" i="16"/>
  <c r="O38" i="16"/>
  <c r="O39" i="16"/>
  <c r="O42" i="16"/>
  <c r="O44" i="16"/>
  <c r="O45" i="16"/>
  <c r="O46" i="16"/>
  <c r="O47" i="16"/>
  <c r="O55" i="16"/>
  <c r="O56" i="16"/>
  <c r="O62" i="16"/>
  <c r="O63" i="16"/>
  <c r="O66" i="16"/>
  <c r="O67" i="16"/>
  <c r="O81" i="16"/>
  <c r="O82" i="16"/>
  <c r="O83" i="16"/>
  <c r="O88" i="16"/>
  <c r="O89" i="16"/>
  <c r="O90" i="16"/>
  <c r="O91" i="16"/>
  <c r="O92" i="16"/>
  <c r="O93" i="16"/>
  <c r="O94" i="16"/>
  <c r="O95" i="16"/>
  <c r="O98" i="16"/>
  <c r="O99" i="16"/>
  <c r="O100" i="16"/>
  <c r="O101" i="16"/>
  <c r="O103" i="16"/>
  <c r="O105" i="16"/>
  <c r="O106" i="16"/>
  <c r="O107" i="16"/>
  <c r="O108" i="16"/>
  <c r="O109" i="16"/>
  <c r="O110" i="16"/>
  <c r="O114" i="16"/>
  <c r="O117" i="16"/>
  <c r="O121" i="16"/>
  <c r="O129" i="16"/>
  <c r="O130" i="16"/>
  <c r="O139" i="16"/>
  <c r="O140" i="16"/>
  <c r="O141" i="16"/>
  <c r="O142" i="16"/>
  <c r="O143" i="16"/>
  <c r="O145" i="16"/>
  <c r="O147" i="16"/>
  <c r="O148" i="16"/>
  <c r="O151" i="16"/>
  <c r="O153" i="16"/>
  <c r="O154" i="16"/>
  <c r="O155" i="16"/>
  <c r="O156" i="16"/>
  <c r="O157" i="16"/>
  <c r="O158" i="16"/>
  <c r="O159" i="16"/>
  <c r="O160" i="16"/>
  <c r="O17" i="16"/>
  <c r="O15" i="16"/>
  <c r="P15" i="16"/>
  <c r="O58" i="16"/>
  <c r="O61" i="16"/>
  <c r="F133" i="15"/>
  <c r="G133" i="15"/>
  <c r="F134" i="15"/>
  <c r="G134" i="15"/>
  <c r="L149" i="16"/>
  <c r="O146" i="16"/>
  <c r="O126" i="16"/>
  <c r="O116" i="16"/>
  <c r="O12" i="16"/>
  <c r="O51" i="16"/>
  <c r="D10" i="15" l="1"/>
  <c r="D7" i="15" s="1"/>
  <c r="D15" i="15"/>
  <c r="N12" i="16"/>
  <c r="O144" i="16"/>
  <c r="J537" i="16"/>
  <c r="O150" i="16"/>
  <c r="O138" i="16"/>
  <c r="L123" i="16"/>
  <c r="M123" i="16" s="1"/>
  <c r="O104" i="16"/>
  <c r="O125" i="16"/>
  <c r="O50" i="16"/>
  <c r="O49" i="16"/>
  <c r="L15" i="16"/>
  <c r="L12" i="16" s="1"/>
  <c r="P12" i="16" s="1"/>
  <c r="L57" i="16"/>
  <c r="O57" i="16"/>
  <c r="O123" i="16"/>
  <c r="M14" i="16"/>
  <c r="M12" i="16" s="1"/>
  <c r="K557" i="16"/>
  <c r="O149" i="16"/>
  <c r="D11" i="15" l="1"/>
  <c r="L8" i="16"/>
  <c r="M8" i="16" s="1"/>
  <c r="M57" i="16"/>
</calcChain>
</file>

<file path=xl/sharedStrings.xml><?xml version="1.0" encoding="utf-8"?>
<sst xmlns="http://schemas.openxmlformats.org/spreadsheetml/2006/main" count="4283" uniqueCount="1246">
  <si>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</si>
  <si>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2.2.</t>
  </si>
  <si>
    <t>3.3.</t>
  </si>
  <si>
    <t>Доля детей в возрасте от 5 до 18 лет, охваченных дополнительным образованием</t>
  </si>
  <si>
    <t>Удельный вес численности обучающихся, занимающихся в первую смену, в общей численности обучающихся общеобразовательных организаций</t>
  </si>
  <si>
    <t>2. Подпрограмма № 1 «Развитие системы дошкольного образования в Чугуевском муниципальном округе" на 2020-2024 годы</t>
  </si>
  <si>
    <t>2.3.</t>
  </si>
  <si>
    <t>2.1.</t>
  </si>
  <si>
    <t>Обеспечение доступности дошкольного образования от 0 до 7 лет (уменьшение общей очереди) %</t>
  </si>
  <si>
    <t>Количество дополнительных мест в дошкольных организациях для детей в возрасте от 2 месяцев до 3 лет, созданных в ходе реализации муниципальной программы</t>
  </si>
  <si>
    <t>ед.</t>
  </si>
  <si>
    <t>Доступность дошкольного образования для детей в возрасте от 2 месяцев до 3 лет (отношение численности детей в возрасте от 2 месяцев до 3 лет, получающих дошкольное образование в текущем году, к сумме численности детей в возрасте от 2 месяцев до 3 лет, получающих дошкольное образование в текущем году, и численности детей в возрасте от 2 месяцев до 3 лет, находящихся в очереди на получение в текущем году дошкольного образования)</t>
  </si>
  <si>
    <t xml:space="preserve"> 3. Подпрограмма № 2 «Развитие системы общего образования в Чугуевском муниципальном округе" на 2020-2024 годы
</t>
  </si>
  <si>
    <t>3.1.</t>
  </si>
  <si>
    <t>Количество муниципальных общеобразовательных организаций, в которых были проведены капитальные ремонты зданий</t>
  </si>
  <si>
    <t>3.2.</t>
  </si>
  <si>
    <t>Количество общеобразовательных организаций,  в которых отремонтированы спортивные залы</t>
  </si>
  <si>
    <t>Удельный вес численности обучающихся в образовательных организациях общего образования в соответствии с федеральными государственными образовательными стандартами, в общей численности обучающихся в образовательных организациях общего образования</t>
  </si>
  <si>
    <t>3.4.</t>
  </si>
  <si>
    <t>Доля учащихся 4 - 11 классов, принимающих участие в школьном этапе Всероссийской олимпиады школьников</t>
  </si>
  <si>
    <t>3.5.</t>
  </si>
  <si>
    <t>Удельный вес численности высококвалифицированных педагогических работников в общей численности квалифицированных педагогических работников в округе в сфере образования.</t>
  </si>
  <si>
    <t>3.6.</t>
  </si>
  <si>
    <t>Удельный вес численности учителей общеобразовательных организаций в возрасте до 35 лет в общей численности учителей общеобразовательных организаций</t>
  </si>
  <si>
    <t>3.7.</t>
  </si>
  <si>
    <t>Доля общеобразовательных организаций, в которых создана универсальная безбарьерная среда для инклюзивного образования детей-инвалидов, в общем количестве общеобразовательных организаций</t>
  </si>
  <si>
    <t>3.8.</t>
  </si>
  <si>
    <t>Количество одарённых детей Чугуевского муниципального округа, принявших участие в сменах всероссийских детских образовательных центров</t>
  </si>
  <si>
    <t>чел.</t>
  </si>
  <si>
    <t>3.9.</t>
  </si>
  <si>
    <t>Количество муниципальных учреждений, в которых проведены мероприятия по обеспечению требований пожарной безопасности</t>
  </si>
  <si>
    <t>3.10.</t>
  </si>
  <si>
    <t>Количество общеобразовательных организаций, в которых установлены системы видеонаблюдения и ограждения</t>
  </si>
  <si>
    <t xml:space="preserve"> 4. Подпрограмма № 3 «Развитие системы дополнительного образования, отдыха, оздоровления и занятости детей и подростков в Чугуевском муниципальном округе" на 2020-2024 годы
</t>
  </si>
  <si>
    <t>4.1.</t>
  </si>
  <si>
    <t>Число детей, охваченных деятельностью детских технопарков «Кванториум» (мобильных технопарков «Кванториум») и других проектов, направленных на обеспечение доступности дополнительных общеобразовательных программ естественнонаучной и технической направленностей</t>
  </si>
  <si>
    <t>4.2.</t>
  </si>
  <si>
    <t>Доля детей и подростков, охваченных всеми формами отдыха и оздоровления, занятости от общего числа детей в возрасте от 7 до 17 лет</t>
  </si>
  <si>
    <t>4.3.</t>
  </si>
  <si>
    <t>Доля детей и подростков, охваченных льготой из краевого бюджета по оплате стоимости путевки в организации отдыха, от общего числа детей в возрасте от 7 до 15 лет</t>
  </si>
  <si>
    <t>4.4.</t>
  </si>
  <si>
    <t>Доля оздоровленных детей, находящихся в трудной жизненной ситуации, от общего числа детей от 6 до 17 лет, находящихся в трудной жизненной ситуации, подлежащих оздоровлению</t>
  </si>
  <si>
    <t>4.5.</t>
  </si>
  <si>
    <t>Доля детей, оздоровленных во всех типах оздоровительных организаций, получивших выраженный оздоровительный эффект</t>
  </si>
  <si>
    <t>4.6.</t>
  </si>
  <si>
    <t>Количество функционирующих детских оздоровительных лагерей на базе муниципальных образовательных учреждений</t>
  </si>
  <si>
    <t>4.7.</t>
  </si>
  <si>
    <t>Количество выпускников школ, принявших участие в празднике выпускников школ Чугуевского муниципального округа</t>
  </si>
  <si>
    <t xml:space="preserve">Муниципальная  
программа «Развитие образования Чугуевского муниципального округа» на 2020-2024 годы     
</t>
  </si>
  <si>
    <t>Подпрограмма "Развитие системы дошкольного образования в Чугуевском муниципальном округе" на 2020-2024 годы</t>
  </si>
  <si>
    <t>Основное мероприятие "Развитие инфраструктуры организаций дошкольного образования"</t>
  </si>
  <si>
    <t>Мероприятия по информатизации системы образования</t>
  </si>
  <si>
    <t>Строительство, реконструкция зданий (в том числе проекто-изыскательские работы)</t>
  </si>
  <si>
    <t>Мероприятия по капитальному ремонту  зданий и  помещений учреждений (в том числе проектно - изыскательские работы)</t>
  </si>
  <si>
    <t>Основное мероприятие "Реализация образовательных программ дошкольного образования"</t>
  </si>
  <si>
    <t>Мероприятия по по охране труда</t>
  </si>
  <si>
    <t>Приобретение витамина С для детей, посещающих муниципальные дошкольные учреждения</t>
  </si>
  <si>
    <t>Расходы на обеспечение деятельности (оказание услуг, выполнение работ) муниципальных учреждений</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</si>
  <si>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</si>
  <si>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</si>
  <si>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Основное мероприятие "Федеральный проект "Содействие занятости женщин - создание условий дошкольного образования для детей в возрасте до трех лет""</t>
  </si>
  <si>
    <t>1.4.1</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</si>
  <si>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</si>
  <si>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t>
  </si>
  <si>
    <t>Подпрограмма  "Развитие системы общего образования в Чугуевском муниципальном округе" на 2020-2024 годы</t>
  </si>
  <si>
    <t>Основное мероприятие "Развитие инфраструктуры образовательных организаций"</t>
  </si>
  <si>
    <t>2.1.1</t>
  </si>
  <si>
    <t>2.1.2</t>
  </si>
  <si>
    <t>Капитальный ремонт зданий муниципальных общеобразовательных учреждений, в рамках софинансирования краевого бюджета</t>
  </si>
  <si>
    <t>Основное мероприятие " Реализация образовательных программ начального, общего, сновного общего и среднего общего образования"</t>
  </si>
  <si>
    <t>2.2.1</t>
  </si>
  <si>
    <t>2.2.2</t>
  </si>
  <si>
    <t>2.2.3</t>
  </si>
  <si>
    <t>Мероприятия по охране труда</t>
  </si>
  <si>
    <t>2.2.4</t>
  </si>
  <si>
    <t>2.2.5</t>
  </si>
  <si>
    <t>2.2.6</t>
  </si>
  <si>
    <t>2.2.7</t>
  </si>
  <si>
    <t>2.2.8</t>
  </si>
  <si>
    <t>2.2.9</t>
  </si>
  <si>
    <t>2.2.10</t>
  </si>
  <si>
    <t>2.2.11</t>
  </si>
  <si>
    <t>2.2.12</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</si>
  <si>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</si>
  <si>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2.2.13</t>
  </si>
  <si>
    <t>Основное мероприятие "Создание условий для получения качественного общего образования"</t>
  </si>
  <si>
    <t>2.3.1</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</si>
  <si>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</si>
  <si>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2.3.2</t>
  </si>
  <si>
    <t>Субсидии на иные цели (Субвенции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</si>
  <si>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2.4.</t>
  </si>
  <si>
    <t>Основное мероприятие "Формирование доступной среды"</t>
  </si>
  <si>
    <t>2.4.1</t>
  </si>
  <si>
    <t>Мероприятия для обеспечения доступности и получения услуг инвалидами и другими маломобильными группами инвалидов</t>
  </si>
  <si>
    <t>2.5.</t>
  </si>
  <si>
    <t>2.5.1</t>
  </si>
  <si>
    <t>Федеральный проект "Учитель будущего"</t>
  </si>
  <si>
    <t>Субсидии на иные цели (Субвенции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</si>
  <si>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3.</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</si>
  <si>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</si>
  <si>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Основное мероприятие "Реализация дополнительных общеобразовательных программ и обеспечение условий их предоставления"</t>
  </si>
  <si>
    <t>3.1.1</t>
  </si>
  <si>
    <t>3.1.2</t>
  </si>
  <si>
    <t>3.1.3</t>
  </si>
  <si>
    <t xml:space="preserve">Расходы на приобретение коммунальных услуг </t>
  </si>
  <si>
    <t>3.1.4</t>
  </si>
  <si>
    <t>Субсидии на выполнение муниципального задания (расходы на обеспечение деятельности (оказание услуг, выполнение работ) ДЮЦ)</t>
  </si>
  <si>
    <t xml:space="preserve">Субсидии на выполнение муниципального задания (Расходы на приобретение коммунальных услуг) </t>
  </si>
  <si>
    <t>Основное мероприятие "Организация и обеспечение отдыха и оздоровления детей"</t>
  </si>
  <si>
    <t>3.2.1</t>
  </si>
  <si>
    <t>Мероприятия по организации и обеспечению оздоровления и отдыха детей</t>
  </si>
  <si>
    <t>3.2.2</t>
  </si>
  <si>
    <t>Субсидии на иные цели (Мероприятия по организации и обеспечению оздоровления и отдыха детей)</t>
  </si>
  <si>
    <t>3.2.3</t>
  </si>
  <si>
    <t>3.2.4</t>
  </si>
  <si>
    <t>Субсидии на иные цели (Субвенции на организацию и обеспечение оздоровления и отдыха детей Примрского края (за исключением организации отдыха детей в каникулярное время))</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</si>
  <si>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</si>
  <si>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3.3.1</t>
  </si>
  <si>
    <t>Проведение мероприятий для детей, подростков и молодежи</t>
  </si>
  <si>
    <t>3.4.1</t>
  </si>
  <si>
    <t>3.4.2</t>
  </si>
  <si>
    <t>4.</t>
  </si>
  <si>
    <t>Мероприятия муниципальной программы "Развитие образования Чугуевского муниципального округа" на 2020-2024 годы</t>
  </si>
  <si>
    <t>Основное мероприятие "Управление в сфере реализации развития отрасли образования"</t>
  </si>
  <si>
    <t>4.1.1</t>
  </si>
  <si>
    <t>4.1.2</t>
  </si>
  <si>
    <t>Расходы на обеспечение деятельности (оказание услуг, выполнение работ) учреждений</t>
  </si>
  <si>
    <t>4.1.3</t>
  </si>
  <si>
    <t>Всего</t>
  </si>
  <si>
    <t>бюджет  Чугуевского муниципального округа</t>
  </si>
  <si>
    <t>краевой бюджет (субсидии, субвенции, иные межбюджетные трансферты),     бюджет  Чугуевского муниципального округа</t>
  </si>
  <si>
    <t xml:space="preserve">краевой бюджет (субсидии, субвенции, иные межбюджетные трансферты),   бюджет  Чугуевского муниципального округа  </t>
  </si>
  <si>
    <t>Форма 6</t>
  </si>
  <si>
    <t xml:space="preserve">СВЕДЕНИЯ О ДОСТИЖЕНИИ ЗНАЧЕНИЙ ЦЕЛЕВЫХ ИНДИКАТОРОВ,
ПОКАЗАТЕЛЕЙ МУНИЦИПАЛЬНОЙ ПРОГРАММЫ за 1 полугодие 2020 года
</t>
  </si>
  <si>
    <t>Форма 7</t>
  </si>
  <si>
    <t xml:space="preserve">Наименование муниципальной программы,  подпрограммы, отдельного   
  мероприятия  
</t>
  </si>
  <si>
    <t xml:space="preserve">Ответственный 
 исполнитель, 
соисполнитель  
</t>
  </si>
  <si>
    <t xml:space="preserve">Код бюджетной классификации </t>
  </si>
  <si>
    <t>ГРБС</t>
  </si>
  <si>
    <t>РзПр</t>
  </si>
  <si>
    <t>ЦСт</t>
  </si>
  <si>
    <t>ВР</t>
  </si>
  <si>
    <t>Рз</t>
  </si>
  <si>
    <t>Пр</t>
  </si>
  <si>
    <t>Образовательные учреждения, МКУ "ЦООУ"</t>
  </si>
  <si>
    <t xml:space="preserve">федеральный бюджет (иные межбюджетные трансферты)        
</t>
  </si>
  <si>
    <t xml:space="preserve">краевой бюджет (субсидии,  
субвенции, иные            
межбюджетные трансферты)   
</t>
  </si>
  <si>
    <t xml:space="preserve">бюджет Чугуевского муниципального района          </t>
  </si>
  <si>
    <t>07</t>
  </si>
  <si>
    <t>01</t>
  </si>
  <si>
    <t>0110120190</t>
  </si>
  <si>
    <t>244</t>
  </si>
  <si>
    <t>0110170070</t>
  </si>
  <si>
    <t>414</t>
  </si>
  <si>
    <t>0110170080</t>
  </si>
  <si>
    <t>243</t>
  </si>
  <si>
    <t>0110220050</t>
  </si>
  <si>
    <t>0110220060</t>
  </si>
  <si>
    <t>0110220100</t>
  </si>
  <si>
    <t>0110220150</t>
  </si>
  <si>
    <t>0110270590</t>
  </si>
  <si>
    <t>111</t>
  </si>
  <si>
    <t>112</t>
  </si>
  <si>
    <t>119</t>
  </si>
  <si>
    <t>851</t>
  </si>
  <si>
    <t>852</t>
  </si>
  <si>
    <t>853</t>
  </si>
  <si>
    <t>0110270591</t>
  </si>
  <si>
    <t>0110293070</t>
  </si>
  <si>
    <t>10</t>
  </si>
  <si>
    <t>04</t>
  </si>
  <si>
    <t>0110293090</t>
  </si>
  <si>
    <t>313</t>
  </si>
  <si>
    <t>03</t>
  </si>
  <si>
    <t>321</t>
  </si>
  <si>
    <t>971</t>
  </si>
  <si>
    <t>011P252320</t>
  </si>
  <si>
    <t>02</t>
  </si>
  <si>
    <t>0120170080</t>
  </si>
  <si>
    <t>612</t>
  </si>
  <si>
    <t>0120220050</t>
  </si>
  <si>
    <t>0120220060</t>
  </si>
  <si>
    <t>0120220150</t>
  </si>
  <si>
    <t>0120270390</t>
  </si>
  <si>
    <t>0120270590</t>
  </si>
  <si>
    <t>611</t>
  </si>
  <si>
    <t>0120270591</t>
  </si>
  <si>
    <t>0120293060</t>
  </si>
  <si>
    <t>0120393150</t>
  </si>
  <si>
    <t>0120441060</t>
  </si>
  <si>
    <t>06</t>
  </si>
  <si>
    <t>012E593140</t>
  </si>
  <si>
    <t>0130170490</t>
  </si>
  <si>
    <t>0130170491</t>
  </si>
  <si>
    <t>0130170690</t>
  </si>
  <si>
    <t>0130170691</t>
  </si>
  <si>
    <t>974</t>
  </si>
  <si>
    <t>0130221050</t>
  </si>
  <si>
    <t>0130293080</t>
  </si>
  <si>
    <t>0130320160</t>
  </si>
  <si>
    <t>09</t>
  </si>
  <si>
    <t>0190420060</t>
  </si>
  <si>
    <t>0190470590</t>
  </si>
  <si>
    <t>0190470591</t>
  </si>
  <si>
    <t>Результатов сдачи ЕГЭ 2020 года еще нет.</t>
  </si>
  <si>
    <t>Сохраняется сеть</t>
  </si>
  <si>
    <t>В связи с нехваткой педагогических работников увеличилось количество классов во вторую смену</t>
  </si>
  <si>
    <t>Основная очередь в дошкольные образовательные учреждения с.Чугуевка, недостаточно мест в ДОО.</t>
  </si>
  <si>
    <t>недостаточно мест в ДОО для детей детей данной возрастной категории</t>
  </si>
  <si>
    <t>не состоялась</t>
  </si>
  <si>
    <t xml:space="preserve">не функцтонировали  в связи с осложнением санитарно-эпидемиологической обстановки </t>
  </si>
  <si>
    <t>не состоялся</t>
  </si>
  <si>
    <t xml:space="preserve">мероприятия по отдыху и оздоровлению детей не проводились в связи с осложнением санитарно-эпидемиологической обстановки </t>
  </si>
  <si>
    <t>Форма 8</t>
  </si>
  <si>
    <t>0120253030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</si>
  <si>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</si>
  <si>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2.2.14</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</si>
  <si>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</si>
  <si>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</si>
  <si>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2.3.3</t>
  </si>
  <si>
    <t>2.3.4</t>
  </si>
  <si>
    <t>1.1.4</t>
  </si>
  <si>
    <t>247</t>
  </si>
  <si>
    <t xml:space="preserve">Оценка расходов              (в соответствии с муниципальной программой),
  руб.   
</t>
  </si>
  <si>
    <t xml:space="preserve">Фактические
расходы  
(руб.) 
</t>
  </si>
  <si>
    <t>Наименование подпрограммы, отдельного мероприятия</t>
  </si>
  <si>
    <t>Ответственный исполнитель, соисполнитель</t>
  </si>
  <si>
    <t>Код бюджетной классификации</t>
  </si>
  <si>
    <t>Объём расходов (тыс.руб.), годы</t>
  </si>
  <si>
    <t>ЦСР</t>
  </si>
  <si>
    <t>Сводная бюджетная роспись, план на 01.01.2021 года</t>
  </si>
  <si>
    <t>Кассовое исполнение</t>
  </si>
  <si>
    <t>Организация библиотечного обслуживания населения</t>
  </si>
  <si>
    <t>УСКД/МКУ "ЦОДУК"</t>
  </si>
  <si>
    <t>1.1</t>
  </si>
  <si>
    <t>Расходы на обеспечение деятельности (оказание услуг, выполнение работ) централизованной библиотечной системы</t>
  </si>
  <si>
    <t>0290170590</t>
  </si>
  <si>
    <t>1.2</t>
  </si>
  <si>
    <t>Комплектование и обеспечение сохранности библиотечных фондов и обеспечение информационно-техническим оборудованием библиотек</t>
  </si>
  <si>
    <t>0290120270</t>
  </si>
  <si>
    <t>0290192540</t>
  </si>
  <si>
    <t>02901S2540</t>
  </si>
  <si>
    <t>1.3</t>
  </si>
  <si>
    <t>Государственная поддержка лучших работников муниципальных учреждений культуры, находящихся на территории сельских поселений Приморского края</t>
  </si>
  <si>
    <t>02901R5192</t>
  </si>
  <si>
    <t>1.4</t>
  </si>
  <si>
    <t>Расходы на предупреждение распространения коронавирусной инфекции</t>
  </si>
  <si>
    <t>0290129070</t>
  </si>
  <si>
    <t>Организация деятельности централизованной клубной системы</t>
  </si>
  <si>
    <t>2.1</t>
  </si>
  <si>
    <t>Расходы на обеспечение деятельности  (оказание услуг, выполнение работ) учреждений</t>
  </si>
  <si>
    <t>0290270590</t>
  </si>
  <si>
    <t>2.2</t>
  </si>
  <si>
    <t>Организация и проведение культурно-массовых мероприятий</t>
  </si>
  <si>
    <t>0290220080</t>
  </si>
  <si>
    <t>2.3</t>
  </si>
  <si>
    <t>0290270591</t>
  </si>
  <si>
    <t>2.4</t>
  </si>
  <si>
    <t>Расходы, связанные с преобразованием сельских поселений</t>
  </si>
  <si>
    <t>0290210080</t>
  </si>
  <si>
    <t>2.5</t>
  </si>
  <si>
    <t>02902R5192</t>
  </si>
  <si>
    <t>2.6</t>
  </si>
  <si>
    <t>Изготовление технической документации на строительство клубов</t>
  </si>
  <si>
    <t>УСКД/АЧМО</t>
  </si>
  <si>
    <t>0290220090</t>
  </si>
  <si>
    <t>2.7</t>
  </si>
  <si>
    <t>Строительство, реконструкция зданий (в том числе проектно-изыскательсие работы)</t>
  </si>
  <si>
    <t>2.7.1</t>
  </si>
  <si>
    <t>Строительство сельского клуба в селе Верхняя Бреевка</t>
  </si>
  <si>
    <t>2.7.2</t>
  </si>
  <si>
    <t>Строительство сельского клуба в селе Ленино</t>
  </si>
  <si>
    <t>2.8</t>
  </si>
  <si>
    <t>Приобретение светового, звукового и мультимедийного оборудования</t>
  </si>
  <si>
    <t>0290720320</t>
  </si>
  <si>
    <t>2.8.1</t>
  </si>
  <si>
    <t>Приобретение центральным учреждением культуры клубного типа светового, звукового и мультимедийного оборудования</t>
  </si>
  <si>
    <t>2.9</t>
  </si>
  <si>
    <t>0290229070</t>
  </si>
  <si>
    <t>3</t>
  </si>
  <si>
    <t xml:space="preserve">Обеспечение деятельности муниципального казенного учреждения «Центр обеспечения деятельности учреждений культуры» </t>
  </si>
  <si>
    <t>0290370590</t>
  </si>
  <si>
    <t>3.1</t>
  </si>
  <si>
    <t>3.2</t>
  </si>
  <si>
    <t>0290370591</t>
  </si>
  <si>
    <t>3.3</t>
  </si>
  <si>
    <t>0290329070</t>
  </si>
  <si>
    <t>4</t>
  </si>
  <si>
    <t>Реализация молодежной политики</t>
  </si>
  <si>
    <t>4.1</t>
  </si>
  <si>
    <t>Проведение мероприятий для детей и молодежи</t>
  </si>
  <si>
    <t>0290420160</t>
  </si>
  <si>
    <t>4.2</t>
  </si>
  <si>
    <t>Выплата стипендии главы Чугуевского муниципального округа социально активной молодежи</t>
  </si>
  <si>
    <t>0290420290</t>
  </si>
  <si>
    <t>4.3</t>
  </si>
  <si>
    <t>Поддержка молодежных общественных объединений</t>
  </si>
  <si>
    <t>0290420310</t>
  </si>
  <si>
    <t>5</t>
  </si>
  <si>
    <t>Формирование доступной среды</t>
  </si>
  <si>
    <t>0290541060</t>
  </si>
  <si>
    <t>6</t>
  </si>
  <si>
    <t xml:space="preserve">Проведение ремонтно-реставрационных работ объектов культурного наследия </t>
  </si>
  <si>
    <t>6.1</t>
  </si>
  <si>
    <t>Содержание и ремонт памятников истории и культуры, в том числе объектов культурного наследия</t>
  </si>
  <si>
    <t>6.2</t>
  </si>
  <si>
    <t>Разработка проектной документации на проведение работ по сохранению объектов культурного наследия</t>
  </si>
  <si>
    <t>0290692500</t>
  </si>
  <si>
    <t>02906S2500</t>
  </si>
  <si>
    <t>6.3</t>
  </si>
  <si>
    <t>Работы по сохранению объектов культурного наследия</t>
  </si>
  <si>
    <t>0290692490</t>
  </si>
  <si>
    <t>02906S2490</t>
  </si>
  <si>
    <t>7</t>
  </si>
  <si>
    <t>Изготовление технической документации по объектам недвижимости отрасли культуры</t>
  </si>
  <si>
    <t>Всего по программе</t>
  </si>
  <si>
    <t>08</t>
  </si>
  <si>
    <t>13</t>
  </si>
  <si>
    <t>Развитие массовой физической культуры и спорта на территории Чугуевского МО</t>
  </si>
  <si>
    <t>ускд</t>
  </si>
  <si>
    <t>11</t>
  </si>
  <si>
    <t>0590170070</t>
  </si>
  <si>
    <t>1.1.1.</t>
  </si>
  <si>
    <t>Проектирование и строительство физкультурно-оздоровительного комплекса в селе Чугуевка</t>
  </si>
  <si>
    <t>1.1.2.</t>
  </si>
  <si>
    <t>Строительство плавательного бассейна в селе Чугуевка</t>
  </si>
  <si>
    <t>1.1.3.</t>
  </si>
  <si>
    <t>Строительство минифутбольного поля с искуственным покрытием в селе Чугуевка</t>
  </si>
  <si>
    <t>1.1.4.</t>
  </si>
  <si>
    <t xml:space="preserve">Строительство двух плоскостных спортивных сооружений "Комбинированный спортивный комплекс" в селе Чугуевка </t>
  </si>
  <si>
    <t>1.1.5.</t>
  </si>
  <si>
    <t>Строительство спортивных городков в селах района (Булыга-Фадеево,Кокшаровка, Шумный, Соколовка, Самарка, Уборка, Каменка, Новомихайловка, Верхняя Бреевка, Ленино, Цветковка, Заветное, Ясное, Изюбриный, Саратовка, Новочугуевка, Пшеницыно, Антоновка, Лесогорье, Березовка, Архиповка, Варпаховка)</t>
  </si>
  <si>
    <t>1.1.6.</t>
  </si>
  <si>
    <t>Реконструкция стадиона в селе Чугуевка</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</si>
  <si>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</si>
  <si>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</si>
  <si>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</si>
  <si>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</si>
  <si>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Создание условий для привлечения населения Чугуевского муниципального округа к занятиям физической культурой и спортом</t>
  </si>
  <si>
    <t xml:space="preserve">Организация и проведение массовых физкультурно-спортивных мероприятий </t>
  </si>
  <si>
    <t>0590220170</t>
  </si>
  <si>
    <t>2.1.1.</t>
  </si>
  <si>
    <t>Приобретение спортивного оборудования, приспособлений, инвентаря, расходных материалов</t>
  </si>
  <si>
    <t>2.1.2.</t>
  </si>
  <si>
    <t>Приобретение наградной атрибутики</t>
  </si>
  <si>
    <t>Развитие адаптивной физичекой культуры</t>
  </si>
  <si>
    <t>0590220180</t>
  </si>
  <si>
    <t>2.2.1.</t>
  </si>
  <si>
    <t>Организация и проведение мероприятий физкультурно-спортивной направленности для лиц с ограниченными возможностями здоровья</t>
  </si>
  <si>
    <t>Поэтапное внедрение Всероссийского физкультурно-спортивного комплекса ГТО на территории Чугуевского муниципального округа</t>
  </si>
  <si>
    <t>0590220210</t>
  </si>
  <si>
    <t>2.3.1.</t>
  </si>
  <si>
    <t>Организация и проведение физкультурно-спортивных мероприятий в рамках Всероссийского физкультурно-спортивного комплекса "Готов к труду и обороне" (ГТО)</t>
  </si>
  <si>
    <t>Участие сборных команд района в соревнованиях, краевого, межрегионального, российского и международного уровней:</t>
  </si>
  <si>
    <t>0590220230</t>
  </si>
  <si>
    <t>- оплата питания в пути;</t>
  </si>
  <si>
    <t>- оплата питания в дни проведения соревнований;</t>
  </si>
  <si>
    <t>- проживание в дни проведения соревнований;</t>
  </si>
  <si>
    <t>- фрахтование автобуса.</t>
  </si>
  <si>
    <t>Пропаганда физической культуры и спорта как составляющей здорового образа жизни населения Чугуевского муниципального округа</t>
  </si>
  <si>
    <t>0590220240</t>
  </si>
  <si>
    <t>Развитие туризма на территории Чугуевского муниципального округа</t>
  </si>
  <si>
    <t>Организация и проведение мероприятий с элементами спортивного туризма</t>
  </si>
  <si>
    <t>3.1.1.</t>
  </si>
  <si>
    <t>Приобретение туристического оборудования, инвентаря, снаряжений и расходных материалов</t>
  </si>
  <si>
    <t>3.1.2.</t>
  </si>
  <si>
    <t>Приобретение призов и наградной атрибутики</t>
  </si>
  <si>
    <t>0590320250</t>
  </si>
  <si>
    <t>3.2.1.</t>
  </si>
  <si>
    <t>Установка  информационных модулей-гидов с  исторической информацией и фотографиями</t>
  </si>
  <si>
    <t>0590320260</t>
  </si>
  <si>
    <t>3.2.2.</t>
  </si>
  <si>
    <t>Установка объектов туристической навигации</t>
  </si>
  <si>
    <t>3.2.3.</t>
  </si>
  <si>
    <t>Подготовка  видовых площадок</t>
  </si>
  <si>
    <t>Федеральный проект "Спорт - норма жизни"</t>
  </si>
  <si>
    <t>Оснащение объктов спортивной инфраструктуры спортивно-технологическим оборудованием</t>
  </si>
  <si>
    <t>059Р552280</t>
  </si>
  <si>
    <t>Развитие спортивной инфраструктуры, находящейся в муниципальной собственности</t>
  </si>
  <si>
    <t>059Р592190</t>
  </si>
  <si>
    <t>059P5S2190</t>
  </si>
  <si>
    <t>Организация физкультурно-спортивной работы по месту жительства</t>
  </si>
  <si>
    <t>059Р5S2220</t>
  </si>
  <si>
    <t>259Р592220</t>
  </si>
  <si>
    <t>Приобретение и поставка спортивного инвентаря, спортивного оборудования и иного имущества для развития лыжного спорта</t>
  </si>
  <si>
    <t>059Р592180</t>
  </si>
  <si>
    <t>059Р5S2180</t>
  </si>
  <si>
    <t>Создание площадки для экстремальных видов спорта в селе Чугуевка</t>
  </si>
  <si>
    <t>059Р520172</t>
  </si>
  <si>
    <t>Строительство лыжероллерной трассы в селе Чугуевка</t>
  </si>
  <si>
    <t>059Р520173</t>
  </si>
  <si>
    <t>ИТОГО</t>
  </si>
  <si>
    <t>Пропаганда здорового образа жизни, профилактика вредных привычек, формирование у населения мотивации к здоровому образу жизни</t>
  </si>
  <si>
    <t>Изготовление и распространение листовок и буклетов</t>
  </si>
  <si>
    <t xml:space="preserve">Проведение выставок, лекториев </t>
  </si>
  <si>
    <t xml:space="preserve">Проведение профилактических мероприятий антитабачной и антиалкогольной направленности, неинфекционных заболеваний, заболеваний полости рта и заболеваний репродуктивной системы у мужчин  </t>
  </si>
  <si>
    <t xml:space="preserve">Размещение публикаций по профилактике здорового образа жизни в средствах массовой информации </t>
  </si>
  <si>
    <t>1.5.</t>
  </si>
  <si>
    <t>Проведение лекций, бесед, классных часов опросов среди детей, подростков и их родителей о пагубном влиянии вредных привычек с привлечением врачей педиатров, психиатров, наркологов, психологов, сотрудников полиции</t>
  </si>
  <si>
    <t>Создание условий для физической активности населения</t>
  </si>
  <si>
    <t>проведение оздоровительных мероприятий</t>
  </si>
  <si>
    <t>организация клубов здоровья по месту жительства</t>
  </si>
  <si>
    <t>Мониторинг заболеваемости населения Чугуевского муниципального округа</t>
  </si>
  <si>
    <t>Анализ заболеваемости и смертности населения</t>
  </si>
  <si>
    <t>Сводная бюджетная роспись на отчетную дату</t>
  </si>
  <si>
    <t>Муниципальная программа «Комплексные меры по профилактике правонарушений на территории Чугуевского муниципального округа» на 2020-2024 годы</t>
  </si>
  <si>
    <t>федеральный бюджет (иные межбюджетные трансферты</t>
  </si>
  <si>
    <t>краевой бюджет  субвенции</t>
  </si>
  <si>
    <t>Бюджет Чугуевского муниципального округа</t>
  </si>
  <si>
    <t>Администрация Чугуевского муниципального округа</t>
  </si>
  <si>
    <t>МКУ «ЦООУ»</t>
  </si>
  <si>
    <t>Основное мероприятие                 1. Профилактика правонарушений несовершеннолетних  и молодежи, предупреждение детской безнадзорности и  беспризорности</t>
  </si>
  <si>
    <t>Админист-рация Чугуевс-кого муни-ципального округа</t>
  </si>
  <si>
    <t xml:space="preserve">Подписка на периодические издания по профилактике безнадзорности и правонарушений среди несовершеннолетних (в т.ч. видеофильмы), </t>
  </si>
  <si>
    <t>0990124030</t>
  </si>
  <si>
    <t>Обследование семей, находящихся в социально опасном положении, нуждающихся в помощи государства (приобретение ГСМ)</t>
  </si>
  <si>
    <t>Содействие развитию молодежных общественных объединений, привлекающих в работу «трудных подростков» (заказ имиджевой продукции)</t>
  </si>
  <si>
    <t>Субвенции на создание и обеспечение деятельности комиссии по делам несовершеннолетних и защите их прав</t>
  </si>
  <si>
    <t>2</t>
  </si>
  <si>
    <t>Основное мероприятие 2. Профилактика злоупотребления наркотиками, популяризация здорового образа жизни</t>
  </si>
  <si>
    <t>всего</t>
  </si>
  <si>
    <t>Выявление, учет и организация уничтожения выявленных очагов дикорастущих и культивируемых наркотикосодержащих растений на территории Чугуевского округа</t>
  </si>
  <si>
    <t>0990224040</t>
  </si>
  <si>
    <t>Организация обучения волонтеров, реализующих комплекс мероприятий по профилактике наркомании среди молодежи</t>
  </si>
  <si>
    <t>Организация тренингов, станционных игр, конкурсов, направленных на профилактику употребления наркотических средств в молодежной среде</t>
  </si>
  <si>
    <t>Основное мероприятие 3. Профилактика административных правонарушений, совершенных правонарушений на территории Чугуевского муниципального округа</t>
  </si>
  <si>
    <t>Субвенции на реализацию отдельных полномочий по созданию административной комиссии</t>
  </si>
  <si>
    <t>0990393030</t>
  </si>
  <si>
    <t>Обеспечение мер  по предупреждению, ликвидации снижение и смягчение рисков последствий ЧС</t>
  </si>
  <si>
    <t>Отдел по делам ГО и ЧС</t>
  </si>
  <si>
    <t>Осуществление противопожарной пропаганды издание специальной рекламной продукции</t>
  </si>
  <si>
    <t>Создание условий для организации работы добровольной пожарной охраны</t>
  </si>
  <si>
    <t>Организация выполнения и осуществления мер пожарной безопасности</t>
  </si>
  <si>
    <t>Создание условий для забора воды пожарной техникой</t>
  </si>
  <si>
    <t>Обеспечение, приобретение и содержание пожаротехнических средств</t>
  </si>
  <si>
    <t>Федеральный бюджет</t>
  </si>
  <si>
    <t>Краевой бюджет</t>
  </si>
  <si>
    <t>Проведение информационной пропаганды, направленной на профилактику терроризма и экстремизма</t>
  </si>
  <si>
    <t>Муниципальная программа «Формирование современной городской среды" Чугуевского муниципального округа на 202-2027 годы</t>
  </si>
  <si>
    <t>000</t>
  </si>
  <si>
    <t>Подпрограмма «Формирование современной городской среды» Чугуевского муниципального округа на 2020-2027 годы</t>
  </si>
  <si>
    <t>Проектирование и проверка проектно-сметной документации</t>
  </si>
  <si>
    <t>05</t>
  </si>
  <si>
    <t>Федеральный проект «Формирование комфортной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</si>
  <si>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</si>
  <si>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</si>
  <si>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</si>
  <si>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</si>
  <si>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</si>
  <si>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Объем расходов (тыс. руб.), годы</t>
  </si>
  <si>
    <t>сводная бюджетная роспись на отчетную дату</t>
  </si>
  <si>
    <t>«Развитие транспортной инфраструктуры Чугуевского муниципального округа» на 2020 - 2024 годы"</t>
  </si>
  <si>
    <t>«Развитие транспортной инфраструктуры Чугуевского муниципального округа» на 2020- 2024 годы" – всего</t>
  </si>
  <si>
    <t>Управление жизнеобеспечения,  управление экономического развития и потребительского рынка и управление имущественных и земельных отношений  администрации Чугуевского муниципального округа</t>
  </si>
  <si>
    <t>0390000000</t>
  </si>
  <si>
    <t>-бюджет Приморского края</t>
  </si>
  <si>
    <t xml:space="preserve"> -бюджет Чугуевского округа</t>
  </si>
  <si>
    <t>Организация транспортного обслуживания населения</t>
  </si>
  <si>
    <t>Управление экономического развития и потребительского рынка администрации Чугуевского муниципального округа</t>
  </si>
  <si>
    <t>0390100000</t>
  </si>
  <si>
    <t>0390193130</t>
  </si>
  <si>
    <t>0390121080</t>
  </si>
  <si>
    <t>Управление жизнеобеспечения администрации Чугуевского муниципального округа</t>
  </si>
  <si>
    <t>Приобретение и установка дорожных знаков, разметка пешеходных переходов и улично-дорожной сети</t>
  </si>
  <si>
    <t>-*-</t>
  </si>
  <si>
    <t>0390321060</t>
  </si>
  <si>
    <t>Содержание и ремонт автомобильных дорог и искуственных сооружений</t>
  </si>
  <si>
    <t>0390321070</t>
  </si>
  <si>
    <t>5.</t>
  </si>
  <si>
    <t>Устройство и восстановление уличного освещения</t>
  </si>
  <si>
    <t>0390321071</t>
  </si>
  <si>
    <t>Паспортизация дорог общего пользования</t>
  </si>
  <si>
    <t xml:space="preserve"> - бюджет Приморского края</t>
  </si>
  <si>
    <t>Капитальный ремонт и ремонт автомобильных дорог общего пользования населенных пунктов, за счет средств дорожного фонда Приморского края</t>
  </si>
  <si>
    <t>0390392390</t>
  </si>
  <si>
    <t>03903S2390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</si>
  <si>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t>
  </si>
  <si>
    <t>Подпрограмма  «Содержание и ремонт муниципального жилищного фонда»</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</si>
  <si>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</si>
  <si>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</si>
  <si>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</si>
  <si>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</si>
  <si>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 xml:space="preserve">«Организация сбора и вывоза бытовых отходов и мусора» </t>
  </si>
  <si>
    <t>0610222150</t>
  </si>
  <si>
    <t>Подпрограмма  «Чистая вода»</t>
  </si>
  <si>
    <t>0620122020</t>
  </si>
  <si>
    <t xml:space="preserve"> «Модернизация коммуникаций водоснабжения и водоотведения»</t>
  </si>
  <si>
    <t>проектирование и строительство очистных сооружений</t>
  </si>
  <si>
    <t>0620222040</t>
  </si>
  <si>
    <t>0640122030</t>
  </si>
  <si>
    <t>«Признание жилых помещений непригодными для проживания и снос жилых помещений признанных непригодными»</t>
  </si>
  <si>
    <t>Муниципальная программа «Энергосбережение и энергетическая эффективность Чугуевского муниципального округа»</t>
  </si>
  <si>
    <t>содержание линий уличного освещения</t>
  </si>
  <si>
    <t>0790223030</t>
  </si>
  <si>
    <t xml:space="preserve">ремонт и модернизация тепловых сетей  </t>
  </si>
  <si>
    <t>0790223040</t>
  </si>
  <si>
    <t>Основное мероприятие: 
1. Развитие телекоммуникационной структуры администрации Чугуевского муниципального округа</t>
  </si>
  <si>
    <t>Управление организационной работы администрации Чугуевского муниципального округа 
Муниципальное казенное учреждение "Центр хозяйственного обслуживания"</t>
  </si>
  <si>
    <t>90</t>
  </si>
  <si>
    <t>100000</t>
  </si>
  <si>
    <t>Техническое и программное обеспечение администрации Чугуевского муниципального округа</t>
  </si>
  <si>
    <t>125020</t>
  </si>
  <si>
    <t>Организация защиты персональных данных, обеспечение функционирования системы информационной безопасности</t>
  </si>
  <si>
    <t>125030</t>
  </si>
  <si>
    <t>Основное мероприятие: 
2. Информационная открытость</t>
  </si>
  <si>
    <t>2000000</t>
  </si>
  <si>
    <t>Обеспечение бесперебойного круглосуточного функционирования официального сайта администрации Чугуевского муниципального округа</t>
  </si>
  <si>
    <t>225040</t>
  </si>
  <si>
    <t>Субсидии на финансовое обеспечение выполнения муниципального задания муниципальному автономному учреждению «Редакция газеты «Наше время»</t>
  </si>
  <si>
    <t xml:space="preserve">Управление организационной работы администрации Чугуевского муниципального округа </t>
  </si>
  <si>
    <t>622</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</si>
  <si>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</si>
  <si>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Управление организационной работы администрации Чугуевского муниципального округа</t>
  </si>
  <si>
    <t>Повышение квалификации муниципальных служащих по образовательным программам в области противодействия коррупции</t>
  </si>
  <si>
    <t>126030</t>
  </si>
  <si>
    <t>Основное мероприятие: "Организация профессионального обучения муниципальных служащих"</t>
  </si>
  <si>
    <t>12</t>
  </si>
  <si>
    <t>200000</t>
  </si>
  <si>
    <t>Основное мероприятие: "Внедрение современных механизмов стимулирования муниципальных служащих, повышения престижа муниципальной службы"</t>
  </si>
  <si>
    <t>300000</t>
  </si>
  <si>
    <t>расходы на выплату единовременного денежного поощрения за присвоение звания Лучший муниципальный служащий"</t>
  </si>
  <si>
    <t>Пенсии за выслугу лет лицам, замещавшим должности муниципальной службы в органах местного самоуправления Чугуевского муниципального округа</t>
  </si>
  <si>
    <t>329060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</si>
  <si>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</si>
  <si>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МКУ "ЦХО"</t>
  </si>
  <si>
    <t>Расходы по оплате договоров , контрактов на выполнеие  работ, оказание услуг, связанных с материально- техническим обеспечением органов местного самоуправления</t>
  </si>
  <si>
    <t>1090170120</t>
  </si>
  <si>
    <t>1090170590</t>
  </si>
  <si>
    <t>109010591</t>
  </si>
  <si>
    <t>Бюджет округа</t>
  </si>
  <si>
    <t>Иные внебюджетные источники</t>
  </si>
  <si>
    <t>Подпрограмма "Поддержка малого и среднего предпринимательства на территории Чугуевского муниципального округа" на 2020-2024 годы</t>
  </si>
  <si>
    <t>УЭР и ПР</t>
  </si>
  <si>
    <t>Основное мероприятие "Поддержка малого и среднего предпринимательства на территории Чугуевского муниципального округа"</t>
  </si>
  <si>
    <t>0410100000</t>
  </si>
  <si>
    <t>Организация проведения конкурсов, ярмарок, выставок, смотров продукции малых и средних предприятий</t>
  </si>
  <si>
    <t>0410140050</t>
  </si>
  <si>
    <t>Проведение совместных мероприятий с общественными объединениями предпринимателей (День российского предпринимателя)</t>
  </si>
  <si>
    <t>Проведение районного конкурса "Предприниматель Чугуевского муниципального округа"</t>
  </si>
  <si>
    <t>Финансовая поддержка субъектов малого и среднего  предпринимательства в виде предоставления субсидии с целью возмещения части затрат, связанных с приобретением оборудования в целях создания и (или) развития либо модернизации производства товаров (работ, услуг)</t>
  </si>
  <si>
    <t>04101140060</t>
  </si>
  <si>
    <t>Подпрограмма "Управление имуществом, находящимся в собственности и в ведении Чугуевского муниципального округа" на 2020-2024 годы</t>
  </si>
  <si>
    <t>УИЗО</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</si>
  <si>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</si>
  <si>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</si>
  <si>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</si>
  <si>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Основное мероприятие "Проведение оценки рыночной стоимости муниципального имущества"</t>
  </si>
  <si>
    <t>0420240020</t>
  </si>
  <si>
    <t>1.2.9</t>
  </si>
  <si>
    <t>Субсидии бюджетам муниципальных образований Приморского края на капитальный ремонт зданий и благоустройство территорий муниципальных образовательных организаций, оказывающих услуги дошкольного образования</t>
  </si>
  <si>
    <t>Подпрограмма "Создание условий для обеспечения доступным и комфортным жильем населения Чугуевского муниципального округа" на 2020-2024 годы</t>
  </si>
  <si>
    <t xml:space="preserve">Федеральный бюджет        
</t>
  </si>
  <si>
    <t>Предоставление социальной выплаты на приобретение (строительство) жилья участникам подпрограммы</t>
  </si>
  <si>
    <t>Подпрограмма "Долгосрочное финансовое планирование и организация бюджетного процесса в Чугуевском муниципальном округе" на 2020-2024 годы</t>
  </si>
  <si>
    <t>Финансовое управление</t>
  </si>
  <si>
    <t>972</t>
  </si>
  <si>
    <t>0440000000</t>
  </si>
  <si>
    <t>Основное мероприятие "Совершенствование бюджетного процесса""</t>
  </si>
  <si>
    <t>0440100000</t>
  </si>
  <si>
    <t>Руководство и управление в сфере совершенствования бюджетного процесса</t>
  </si>
  <si>
    <t>0440110030</t>
  </si>
  <si>
    <t>Подпрограмма "Улучшение инвестиционного климата в  Чугуевском муниципальном округе" на 2020-2024 годы</t>
  </si>
  <si>
    <t>Бюджет Приморского края</t>
  </si>
  <si>
    <t>5.1</t>
  </si>
  <si>
    <t>5.1.1</t>
  </si>
  <si>
    <t>Поддержка традиционно сложившихся и развитие новых производств</t>
  </si>
  <si>
    <t>5.1.1.1</t>
  </si>
  <si>
    <t xml:space="preserve">Обновление основных производственных фондов промышленных предприятий </t>
  </si>
  <si>
    <t>5.1.1.2</t>
  </si>
  <si>
    <t>Строительство деревообрабатывающих предприятий</t>
  </si>
  <si>
    <t>5.1.1.3</t>
  </si>
  <si>
    <t>Создание новых рабочих мест</t>
  </si>
  <si>
    <t>5.1.1.4</t>
  </si>
  <si>
    <t>Строительство фабрики экологически чистых игрушек в с. Чугуевка</t>
  </si>
  <si>
    <t>5.1.1.5</t>
  </si>
  <si>
    <t>Реконструкция и строительство объектов торговли, общественного питания</t>
  </si>
  <si>
    <t>5.2</t>
  </si>
  <si>
    <t>Повышение эффективности агропромышленного комплекса</t>
  </si>
  <si>
    <t>5.2.1</t>
  </si>
  <si>
    <t>Приобретение племенного скота</t>
  </si>
  <si>
    <t>5.2.2</t>
  </si>
  <si>
    <t>Строительство фермы КРС в муниципальном округе</t>
  </si>
  <si>
    <t>5.2.3</t>
  </si>
  <si>
    <t>Сохранение и поддержание плодородия земель путем внесения минеральных удобрений и средств химизации</t>
  </si>
  <si>
    <t>5.2.4</t>
  </si>
  <si>
    <t>Приобретение техники и оборудования</t>
  </si>
  <si>
    <t>5.2.5</t>
  </si>
  <si>
    <t>5.2.6</t>
  </si>
  <si>
    <t>Вовлечение в оборот неиспользуемых сельскохозяйственных угодий</t>
  </si>
  <si>
    <t>5.3</t>
  </si>
  <si>
    <t>Основное мероприятие "Повышение материального благосостояния граждан""</t>
  </si>
  <si>
    <t>5.3.1</t>
  </si>
  <si>
    <t>Оказание финансовой поддержка отдельным категориям  граждан- всего</t>
  </si>
  <si>
    <t>0490241010</t>
  </si>
  <si>
    <t>5.3.2</t>
  </si>
  <si>
    <t>оплата проезда беременных женщин и больных туберкулёзом на приём к врачу (в границах Чугуевского муниципального района)</t>
  </si>
  <si>
    <t>5.3.3</t>
  </si>
  <si>
    <t>ежегодная единовременная денежная выплата лицам, удостоенным звания «Почетный гражданин Чугуевского муниципального округа (района)»</t>
  </si>
  <si>
    <t>0490241020</t>
  </si>
  <si>
    <t>5.3.4</t>
  </si>
  <si>
    <t>единовременная выплата на погребение умершего почетного гражданина Чугуевского муниципального округа (района)</t>
  </si>
  <si>
    <t>0490242020</t>
  </si>
  <si>
    <t>5.3.5</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</si>
  <si>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</si>
  <si>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</si>
  <si>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5.3.6</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</si>
  <si>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</si>
  <si>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</si>
  <si>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5.3.7.1</t>
  </si>
  <si>
    <t>Ежемесячные денежные выплаты опекунам (попечителям) на содержание детей, находящихся под опекой (попечительством)</t>
  </si>
  <si>
    <t>0490293051</t>
  </si>
  <si>
    <t>5.3.7.2</t>
  </si>
  <si>
    <t>323</t>
  </si>
  <si>
    <t>5.3.7.3</t>
  </si>
  <si>
    <t>Вознаграждение приемным родителям</t>
  </si>
  <si>
    <t>0490293053</t>
  </si>
  <si>
    <t>5.3.7.4</t>
  </si>
  <si>
    <t>Социальная выплата на улучшение жилищных условий гражданам, усыновившим (удочерившим) детей</t>
  </si>
  <si>
    <t>0490293054</t>
  </si>
  <si>
    <t>5.3.7.5</t>
  </si>
  <si>
    <t>Единовременная социальная выплата на ремонт жилого помещения лицам из числа детей-сирот и детей, оставшихся без попечения родителей</t>
  </si>
  <si>
    <t>0490293055</t>
  </si>
  <si>
    <t>5.3.7.6</t>
  </si>
  <si>
    <t>Обеспечение бесплатного проезда детей-сирот и детей, оставшихся без попечения родителей, обучающихся в краевых и муниципальных образовательных организациях</t>
  </si>
  <si>
    <t>0490293056</t>
  </si>
  <si>
    <t>5.4</t>
  </si>
  <si>
    <t>Основное мероприятие "Формирование благоприятных условий жизнедеятельности""</t>
  </si>
  <si>
    <t>00</t>
  </si>
  <si>
    <t>0490300000</t>
  </si>
  <si>
    <t>5.4.1</t>
  </si>
  <si>
    <t>Разработка проекта генерального плана и правил землепользования Чугуевского муниципального округа</t>
  </si>
  <si>
    <t>04902322300</t>
  </si>
  <si>
    <t>5.4.2</t>
  </si>
  <si>
    <t>Субсидии некомерческим организациям, не являющимися муниципальными организациями</t>
  </si>
  <si>
    <t>0490343030</t>
  </si>
  <si>
    <t>633</t>
  </si>
  <si>
    <t>5.4.3</t>
  </si>
  <si>
    <t>Чугуевский  районный совет ветеранов (пенсионеров) войны, труда, Вооруженных сил и правоохранительных органов</t>
  </si>
  <si>
    <t>5.4.4</t>
  </si>
  <si>
    <t>общественная организация ветеранов локальных войн и военных конфликтов «Боевое братство  «Гром» Чугуевского района Приморского края</t>
  </si>
  <si>
    <t>5.4.5</t>
  </si>
  <si>
    <t>общество инвалидов Чугуевского района Приморской краевой организации общероссийской общественной организации «Всероссийское общество инвалидов»</t>
  </si>
  <si>
    <t>5.4.6</t>
  </si>
  <si>
    <t>Чугуевская межрайонная организация Всероссийского общества слепых Приморской краевой организации общероссийской общественной организации инвалидов «Всероссийского ордена Трудового Красного знамени общества слепых»</t>
  </si>
  <si>
    <t>№ п/п</t>
  </si>
  <si>
    <t xml:space="preserve">Наименование   
подпрограммы,  
мероприятия,   
  отдельного   
  мероприятия  
</t>
  </si>
  <si>
    <t>1.1.</t>
  </si>
  <si>
    <t>1.</t>
  </si>
  <si>
    <t>1.2.</t>
  </si>
  <si>
    <t>1.3.</t>
  </si>
  <si>
    <t>1.4.</t>
  </si>
  <si>
    <t>1.2.1</t>
  </si>
  <si>
    <t>1.2.2</t>
  </si>
  <si>
    <t>1.2.3</t>
  </si>
  <si>
    <t>1.2.4</t>
  </si>
  <si>
    <t>1.2.5</t>
  </si>
  <si>
    <t>1.2.6</t>
  </si>
  <si>
    <t>1.2.7</t>
  </si>
  <si>
    <t>1.2.8</t>
  </si>
  <si>
    <t>1.3.1</t>
  </si>
  <si>
    <t xml:space="preserve">Источники ресурсного    
  обеспечения        
</t>
  </si>
  <si>
    <t>1.1.1</t>
  </si>
  <si>
    <t>1.1.2</t>
  </si>
  <si>
    <t>1.1.3</t>
  </si>
  <si>
    <t xml:space="preserve">Целевой индикатор, показатель (наименование)
</t>
  </si>
  <si>
    <t xml:space="preserve">Единица измерения
</t>
  </si>
  <si>
    <t xml:space="preserve">   в году, предшествующем отчетному финансовому году     
</t>
  </si>
  <si>
    <t xml:space="preserve">Значения целевых индикаторов, показателей муниципальной программы 
</t>
  </si>
  <si>
    <t xml:space="preserve">в отчетном году   
</t>
  </si>
  <si>
    <t>План</t>
  </si>
  <si>
    <t>Факт</t>
  </si>
  <si>
    <t xml:space="preserve">   Обоснование отклонений значений целевого индикатора, показателя на   
 конец отчетного года (при наличии)</t>
  </si>
  <si>
    <t>%</t>
  </si>
  <si>
    <t xml:space="preserve">
%
</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</si>
  <si>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</si>
  <si>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Мероприятия по профилактике терроризма и экстремизма</t>
  </si>
  <si>
    <t>Мероприятия по пожарной безопасности</t>
  </si>
  <si>
    <t xml:space="preserve">федеральный бюджет (иные межбюджетные трансферты)     </t>
  </si>
  <si>
    <t xml:space="preserve">краевой бюджет (субсидии, субвенции, иные межбюджетные трансферты)     </t>
  </si>
  <si>
    <t>Субвенции на организацию и обеспечение оздоровления и отдыха детей Примрского края (за исключением организации отдыха детей в каникулярное время)</t>
  </si>
  <si>
    <t xml:space="preserve">Мероприятия по трудоустройству несовершеннолетних </t>
  </si>
  <si>
    <t>Расходы на приобретение коммунальных услуг</t>
  </si>
  <si>
    <t xml:space="preserve">Муниципальной программы 
«Развитие образования Чугуевского муниципального округа» на 2020 - 2024 годы
</t>
  </si>
  <si>
    <t>1. Муниципальная  программа «Развитие образования Чугуевского муниципального округа» на 2020 - 2024 годы</t>
  </si>
  <si>
    <t>Вознаграждения приемным родителям</t>
  </si>
  <si>
    <t>0120592360</t>
  </si>
  <si>
    <t>2.6.</t>
  </si>
  <si>
    <t>2.6.1</t>
  </si>
  <si>
    <t>бюджет Чугуевского муниципального округа</t>
  </si>
  <si>
    <t>3.1.5</t>
  </si>
  <si>
    <t>3.1.6</t>
  </si>
  <si>
    <t>Наименование муниципальной программы, подпрограммы, отдельного мероприятия</t>
  </si>
  <si>
    <t>Источники ресурсного обеспечения</t>
  </si>
  <si>
    <t>Фактические расходы (тыс.руб)</t>
  </si>
  <si>
    <t xml:space="preserve">федеральный бюджет     </t>
  </si>
  <si>
    <t>краевой бюджет</t>
  </si>
  <si>
    <t>бюджет ЧМО</t>
  </si>
  <si>
    <t>ВСЕГО ПО ПРОГРАММЕ</t>
  </si>
  <si>
    <t>Бюджет ЧМО</t>
  </si>
  <si>
    <t>Строительство, реконструкция зданий (в том числе проектно-изыскательские работы</t>
  </si>
  <si>
    <t>ВСЕГО</t>
  </si>
  <si>
    <t>Основное мероприятие "Реализация инициативных проектов"</t>
  </si>
  <si>
    <t>3.2.4.</t>
  </si>
  <si>
    <t>федеральный бюджет</t>
  </si>
  <si>
    <t>Развитие адаптивной физической культуры</t>
  </si>
  <si>
    <t>Фактические расходы (тыс.руб.)</t>
  </si>
  <si>
    <t xml:space="preserve">всего </t>
  </si>
  <si>
    <t>Проведение оздоровительных мероприятий</t>
  </si>
  <si>
    <t>Организация клубов здоровья</t>
  </si>
  <si>
    <t>в т.ч. Администрация ЧМО</t>
  </si>
  <si>
    <t>МКУ ЦООУ</t>
  </si>
  <si>
    <t>Всего по муниципальной программе "Комплексные меры по профилактике правонарушений на территории Чугуевского муниципального округа" на 2020-2024 годы</t>
  </si>
  <si>
    <t>Оценка расходов (в соответствии с муниципальной программой) на отчетную дату</t>
  </si>
  <si>
    <t>федеральный бюджет (субсидии, субвенции, иные межбюджетные трансферты)</t>
  </si>
  <si>
    <t>краевой бюджет (субсидии, субвенции, иные межбюджетные трансферты)</t>
  </si>
  <si>
    <t>Выполнение работ по благоустройству территории общего пользования "Парк памяти, село Чугуевка, ул. 50 лет Октября, 193"</t>
  </si>
  <si>
    <t>Благоустройство территорий, детских и спортивных площадок на территории Чугуевского муниципального округа</t>
  </si>
  <si>
    <t>«Развитие транспортной инфраструктуры Чугуевского муниципального округа» на 2020 - 2024 годы</t>
  </si>
  <si>
    <t xml:space="preserve">краевой бюджет </t>
  </si>
  <si>
    <t>бюджет округа</t>
  </si>
  <si>
    <t>Организация транспортного обслуживания</t>
  </si>
  <si>
    <t>Субвенции,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</si>
  <si>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Субсидии на возмещение недополученных доходов , субъектам, осуществляющим пассажирские перевозки автобусами общего пользования на маршрутах в границах Чугуевского муниципального округа</t>
  </si>
  <si>
    <t>"Восстановление и поддержание до нормативных требований транспортно-эксплуатационного состояния автомобильных дорог общего пользования"</t>
  </si>
  <si>
    <t>Приобретение и установка дорожных знаков</t>
  </si>
  <si>
    <t xml:space="preserve"> -*-</t>
  </si>
  <si>
    <t>Разметка пешеходных переходов</t>
  </si>
  <si>
    <t>Разметка улично-дорожной сети</t>
  </si>
  <si>
    <t>очистка дорог от снега</t>
  </si>
  <si>
    <t>приобретение против гололедного материала</t>
  </si>
  <si>
    <t>Ремонт автомобильных дорог общего пользования местного значения населенных пунктов Чугуевского муниципального округа</t>
  </si>
  <si>
    <t>с. Чугуевка, ул.Шоферская, от пересечения с ул. Школьной до пересечения с ул. Лазо (290м)</t>
  </si>
  <si>
    <t xml:space="preserve"> - зимнее, в том числе:</t>
  </si>
  <si>
    <t xml:space="preserve"> - летнее, в том числе:</t>
  </si>
  <si>
    <t>планировка автогрейдером дорог Чугуевского муниципального округа</t>
  </si>
  <si>
    <t>Отсыпка дорог Чугуевского муниципального округа</t>
  </si>
  <si>
    <t>Ямочный ремонт дорог Чугуевского муниципального округа</t>
  </si>
  <si>
    <t>Укрепление обочин дорог Чугуевского муниципального округа</t>
  </si>
  <si>
    <t>Очистка дорог от мусора, расчистка свалок вдоль дорог</t>
  </si>
  <si>
    <t>Уборка опасных деревьев</t>
  </si>
  <si>
    <t>Скашивание травы вдоль дорог</t>
  </si>
  <si>
    <t>Устройство и восстановление уличного освещения вдоль дорог Чугуевского муниципального округа</t>
  </si>
  <si>
    <t>Ремонт автомобильных дорог общего пользования населенных пунктов Чугуевского муниципального округа в рамках софинансирования из краевого бюджета</t>
  </si>
  <si>
    <t>0390300000</t>
  </si>
  <si>
    <t xml:space="preserve"> -бюджет Приморского края (сбалансированность)</t>
  </si>
  <si>
    <t>бюджет Чугуевского округа</t>
  </si>
  <si>
    <t>06501L4970</t>
  </si>
  <si>
    <t xml:space="preserve"> Основное мероприятие "Экономическое развитие округа"</t>
  </si>
  <si>
    <t>«Энергосбережение и энергетическая эффективность Чугуевского муниципального округа»</t>
  </si>
  <si>
    <t>Содержание линий уличного освещения</t>
  </si>
  <si>
    <t>Ремонт и модернизация тепловых сетей</t>
  </si>
  <si>
    <t>Расходы по оплате договоров , контрактов на выполнение  работ, оказание услуг, связанных с материально- техническим обеспечением органов местного самоуправления</t>
  </si>
  <si>
    <t>Бюджет Чугуевского муницпального округа</t>
  </si>
  <si>
    <t xml:space="preserve">1. МП "Развитие образования Чугуевского муниципального округа" на 2020-2024 годы </t>
  </si>
  <si>
    <t xml:space="preserve">              3.  МП   «Развитие физической культуры, спорта и туризма Чугуевского муниципального округа» на 2020–2027 годы</t>
  </si>
  <si>
    <t>4. МП «Укрепление общественного здоровья» на 2020–2027 годы</t>
  </si>
  <si>
    <t>5. МП «Комплексные меры по профилактике правонарушений на территории Чугуевского муниципального округа» на 2020-2024 годы</t>
  </si>
  <si>
    <t xml:space="preserve">6. МП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  </t>
  </si>
  <si>
    <t>8. МП «Формирование современной городской среды» Чугуевского муниципального округа на 2020-2027 годы</t>
  </si>
  <si>
    <t>9 МП «Развитие транспортной инфраструктуры Чугуевского муниципального округа» на 2020 - 2024 годы"</t>
  </si>
  <si>
    <t xml:space="preserve">11. МП «Обеспечение доступным жильем и качественными услугами жилищно-коммунального хозяйства населения Чугуевского муниципального округа" на 2020-2024 годы </t>
  </si>
  <si>
    <t>12. МП «Энергосбережение и энергетическая эффективность Чугуевского муниципального округа» на 2020-2024 годы</t>
  </si>
  <si>
    <t>13. МП «Информационное общество Чугуевского муниципального округа» на 2020-2024 годы</t>
  </si>
  <si>
    <t>1.  "Развитие  образования Чугуевского муниципального округа" на 2020-2024 годы за</t>
  </si>
  <si>
    <t>2. "Развитие культуры Чугуевского муниципального округа" на 2020-2027 годы</t>
  </si>
  <si>
    <t>3. Развитие физической культуры, спорта и туризма Чугуевского муниципальногго округа на 2020-2027 годы</t>
  </si>
  <si>
    <t>4. «Укрепление общественного здоровья» на 2020–2027 годы</t>
  </si>
  <si>
    <t>5. Комплексные меры по профилактике правонарушений на территории Чугуевского муниципального округа на 2020-2024 годы</t>
  </si>
  <si>
    <t>6.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2020-2024годы</t>
  </si>
  <si>
    <t>7. Комплексные меры по профилактике терроризма и экстримизма на территории Чугуеского муниципального округа" на 2020-2024 годы</t>
  </si>
  <si>
    <t>8. Формирование современной городской среды Чугуевского муниципального округа"на 2020-2027 годы</t>
  </si>
  <si>
    <t>9. Развитие транспортной инфраструктуры Чугуевского муниципального округа на 2020-2024 годы</t>
  </si>
  <si>
    <t>10. "Энергосбережение и энергетическая эффективность Чугуевского муниципалоьного округа" на 2020-2024 годы</t>
  </si>
  <si>
    <t>11. "Материаьно- техническое обеспечение органов местного самоуправения Чугуевского муниципального округа"</t>
  </si>
  <si>
    <t>12. "Развтие муниципальнойслужбы в Чугуевском муниципальном округе" на 2020-2024 годы</t>
  </si>
  <si>
    <t>10. МП «Содержание и благоустройство Чугуевского муниципального округа» на 2020-2027 годы</t>
  </si>
  <si>
    <t>14. "Содержание и благоустройство Чугуевского муниципального округа" на 2020-2027 годы</t>
  </si>
  <si>
    <t>Всего тыс. руб.</t>
  </si>
  <si>
    <t xml:space="preserve">7. МП «Комплексные меры по профилактике терроризма и экстремизма на территории Чугуевского муниципального округа» 
 на 2020 - 2024 годы </t>
  </si>
  <si>
    <t>Объём расходов (рублей)</t>
  </si>
  <si>
    <t xml:space="preserve">14. МП "О противодействии коррупции  в Чугуевском муниципальном округе» на 2020-2024 годы   </t>
  </si>
  <si>
    <t>15. МП «Развитие муниципальной службы в Чугуевском муниципальном округе» на 2020-2024 годы</t>
  </si>
  <si>
    <t>16. МП "Материально - техническое обеспечение органов местного самоуправления Чугуевского муниципального округа"</t>
  </si>
  <si>
    <t xml:space="preserve">17.  «Социально-экономическое развитие Чугуевского муниципального округа» на 2020-2024 годы     </t>
  </si>
  <si>
    <t>15. Обеспечение доступным жильем и качественными услугами жилищно-коммуналного хозяйства населения Чугуевского муниципального округа" на 2020-2024 годы</t>
  </si>
  <si>
    <t>Фактические расходы ( в рублях)</t>
  </si>
  <si>
    <t>16. "Информационное общество Чугуевског муниципального округа" на 2020-2024 годы</t>
  </si>
  <si>
    <t xml:space="preserve"> федеральный</t>
  </si>
  <si>
    <t>17. "Социально-экономическое развитие Чугуевского муниципального округа! На 2020-2024 годы</t>
  </si>
  <si>
    <t>Всего по подпрограмме № 1</t>
  </si>
  <si>
    <t>Подпрограмма № 1 "Поддержка малого и среднего предпринимательства на территории Чугуевского муниципального округа" на 2020-2024 годы</t>
  </si>
  <si>
    <t>I</t>
  </si>
  <si>
    <t>IV</t>
  </si>
  <si>
    <t>V</t>
  </si>
  <si>
    <t>VI</t>
  </si>
  <si>
    <t>Бюжет Чугуевскогг округа</t>
  </si>
  <si>
    <t>VII</t>
  </si>
  <si>
    <t>VIII</t>
  </si>
  <si>
    <t>IX</t>
  </si>
  <si>
    <t>Бюжет Чугуевского округа</t>
  </si>
  <si>
    <t xml:space="preserve">сводная 
бюджетная роспись на    
01 января 2022 года  
</t>
  </si>
  <si>
    <t>Субсидии бюджетным учреждениям на иные цели (Мероприятия по информатизации системы образования)</t>
  </si>
  <si>
    <t>1.1.5</t>
  </si>
  <si>
    <t>01101S2340</t>
  </si>
  <si>
    <t>Субсидии бюджетным учреждениям на иные цели (Мероприятия по профилактике терроризма и экстремизма)</t>
  </si>
  <si>
    <t>Субсидии бюджетным учреждениям на иные цели (Мероприятия по по охране труда)</t>
  </si>
  <si>
    <t>Субсидии бюджетным учреждениям на иные цели (Мероприятия по пожарной безопасности)</t>
  </si>
  <si>
    <t>1.2.10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</si>
  <si>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(Расходы на обеспечение деятельности (оказание услуг, выполнение работ) муниципальных учреждений)</t>
  </si>
  <si>
    <t>1.2.11</t>
  </si>
  <si>
    <t>1.2.12</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</si>
  <si>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(Расходы на приобретение коммунальных услуг)</t>
  </si>
  <si>
    <t>1.2.13</t>
  </si>
  <si>
    <t>1.2.14</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</si>
  <si>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</si>
  <si>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1.2.15</t>
  </si>
  <si>
    <t>Основное мероприятие "Федеральный проект "Современная школа""</t>
  </si>
  <si>
    <t>011E193140</t>
  </si>
  <si>
    <t>1.5.1</t>
  </si>
  <si>
    <t>Приобретение технологического оборудования</t>
  </si>
  <si>
    <t>Субсидии бюджетным учреждениям на иные цели (Приобретение технологического оборудования)</t>
  </si>
  <si>
    <t>2.1.3</t>
  </si>
  <si>
    <t>2.1.4</t>
  </si>
  <si>
    <t>Субсидии бюджетным учреждениям на иные цели (Мероприятия по капитальному ремонту  зданий и  помещений учреждений (в том числе проектно - изыскательские работы)</t>
  </si>
  <si>
    <t>2.1.5</t>
  </si>
  <si>
    <t>Субсидии бюджетам муниципальных образований Приморского края на капитальный ремонт зданий муниципальных общеобразовательных учреждений</t>
  </si>
  <si>
    <t>0120192340</t>
  </si>
  <si>
    <t>2.1.6</t>
  </si>
  <si>
    <t>01201S2340</t>
  </si>
  <si>
    <t>2.1.7</t>
  </si>
  <si>
    <t>Субсидии бюджетным учреждениям на иные цели (Капитальный ремонт зданий муниципальных общеобразовательных учреждений, в рамках софинансирования краевого бюджета)</t>
  </si>
  <si>
    <t>Расходы, связанные с исполнением решений,принятых судебными органами</t>
  </si>
  <si>
    <t>0120210060</t>
  </si>
  <si>
    <t>831</t>
  </si>
  <si>
    <t>Субсидии бюджетным учреждениям на иные цели (Мероприятия по охране труда)</t>
  </si>
  <si>
    <t>0120229070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</si>
  <si>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(Расходы на предупреждение распространения коронавирусной инфекции)</t>
  </si>
  <si>
    <t>Субсидии бюджетным учреждениям на иные цели (Расходы на предупреждение распространения коронавирусной инфекции)</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</si>
  <si>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</si>
  <si>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Субсидии бюджетным учреждениям на иные цели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</si>
  <si>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2.2.15</t>
  </si>
  <si>
    <t xml:space="preserve">Субсидии бюджетным учреждениям на иные цели (Мероприятия по трудоустройству несовершеннолетних ) </t>
  </si>
  <si>
    <t>2.2.16</t>
  </si>
  <si>
    <t>2.2.17</t>
  </si>
  <si>
    <t>2.2.18</t>
  </si>
  <si>
    <t>2.2.19</t>
  </si>
  <si>
    <t>2.2.20</t>
  </si>
  <si>
    <t>2.2.21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</si>
  <si>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</si>
  <si>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Субсидии бюджетным учреждениям на иные цели (Субвенции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</si>
  <si>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Субсидии бюджетным учреждениям на иные цели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</si>
  <si>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</si>
  <si>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2.5.2</t>
  </si>
  <si>
    <t>Реализация инициативного проекта по направлению "Твой проект", в рамках софинансирования краевого бюджета</t>
  </si>
  <si>
    <t>01205S2360</t>
  </si>
  <si>
    <t>Основное мероприятие "Федеральный проект "Успех каждого ребенка""</t>
  </si>
  <si>
    <t>Субсидии бюджетам муниципальных образований Приморского края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</si>
  <si>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012E250970</t>
  </si>
  <si>
    <t>2.7.</t>
  </si>
  <si>
    <t>Федеральный проект "Современная школа"</t>
  </si>
  <si>
    <t>012E193140</t>
  </si>
  <si>
    <t>Субсидии бюджетным учреждениям на иные цели (Субвенции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</si>
  <si>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0130120050</t>
  </si>
  <si>
    <t>Субсидии на иные цели (Мероприятия по профилактике терроризма и экстремизма)</t>
  </si>
  <si>
    <t>Субсидии на иные цели (Мероприятия по информатизации системы образования)</t>
  </si>
  <si>
    <t>0130120190</t>
  </si>
  <si>
    <t>0130120060</t>
  </si>
  <si>
    <t>Субсидии на выполнение муниципального задания (Расходы на предупреждение распространения коронавирусной инфекции)</t>
  </si>
  <si>
    <t>0130129070</t>
  </si>
  <si>
    <t>Субсидии на выполнение муниципального задания (Расходы на обеспечение деятельности (оказание услуг, выполнение работ) музыкальная школа</t>
  </si>
  <si>
    <t>3.1.7</t>
  </si>
  <si>
    <t>3.1.8</t>
  </si>
  <si>
    <t>3.1.9</t>
  </si>
  <si>
    <t>3.1.10</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</si>
  <si>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</si>
  <si>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</si>
  <si>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3.1.11</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</si>
  <si>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</si>
  <si>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</si>
  <si>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013E193140</t>
  </si>
  <si>
    <t>Расходы на приобретение техники</t>
  </si>
  <si>
    <t>0190421010</t>
  </si>
  <si>
    <t>4.1.4</t>
  </si>
  <si>
    <t>Основное мероприятие "Реализация мер социальной поддержки по обеспечению услугами общественного транспорта"</t>
  </si>
  <si>
    <t>Перевозка учащихся общественным транспортом</t>
  </si>
  <si>
    <t>4.2.1</t>
  </si>
  <si>
    <t xml:space="preserve">ИНФОРМАЦИЯ
О РАСХОДОВАНИИ БЮДЖЕТНЫХ И ВНЕБЮДЖЕТНЫХ СРЕДСТВ
НА РЕАЛИЗАЦИЮ МУНИЦИПАЛЬНЫХ ПРОГРАММ за 1 квартал 2022  года 
</t>
  </si>
  <si>
    <t>Расходы на обеспечение деятельности (оказаниеуслуг, выполнение работ) музыкальной школы</t>
  </si>
  <si>
    <t>Сводная бюджетная роспись, план на 01.01.2022 года</t>
  </si>
  <si>
    <t>Выполнение работ по ремонту дворовых территорий многоквартирных домов, общественных территорий, территорий, детских и спортивных площадок</t>
  </si>
  <si>
    <t>0503</t>
  </si>
  <si>
    <t>0890127040</t>
  </si>
  <si>
    <t>0890227070</t>
  </si>
  <si>
    <t>0800000000</t>
  </si>
  <si>
    <t xml:space="preserve">сводная 
бюджетная роспись на    
01.01.2022 года  
</t>
  </si>
  <si>
    <t>с. Булыга Фадеево, ул. Комсомсольская (с присоединением к ул. Ленинская) (3 965м2)</t>
  </si>
  <si>
    <t>с. Чугуевка, ул. Комсомольская (1 848м)</t>
  </si>
  <si>
    <t>с. Чугуевка ул. Береговая (добавочно (по смете) к софинансированию)</t>
  </si>
  <si>
    <t>Устройство (монтаж) остановочного павильона в с. Самарка</t>
  </si>
  <si>
    <r>
      <t xml:space="preserve">Содержание автомобильных дорог </t>
    </r>
    <r>
      <rPr>
        <b/>
        <sz val="13"/>
        <color indexed="8"/>
        <rFont val="Times New Roman"/>
        <family val="1"/>
        <charset val="204"/>
      </rPr>
      <t>(субсидии МБУ СКС)</t>
    </r>
  </si>
  <si>
    <t>Установка исскуственных дорожных неровностей (лежачих полицейских) в с. Чугуевка по улицам: Комсомольская 4 шт. (школа №1), Титова 2шт. (школа №2, Лазо 2 шт. (колледж), Комарова 2шт. (ледовая арена), Титова 2шт. (д\сад), Школьная 2 шт. (д\сад)</t>
  </si>
  <si>
    <t>с. Чугуевка, ул. 50лет Октября (от магазина "Салют№ до ул. Дзержинского (ИК-31)</t>
  </si>
  <si>
    <t>с. Чугуевка, ул. Советская (1 281 м)</t>
  </si>
  <si>
    <t>с. Чугуевка, улицы:  Всевл. Сибирского, Чапаева, Трудовая (2 898 м)</t>
  </si>
  <si>
    <t>с. Чугуевка, ул. Лапика - ул. Лесная (2 340 м)</t>
  </si>
  <si>
    <t>с. Чугуевка, ул. 2ая Набережная (840м)</t>
  </si>
  <si>
    <t>с. Чугуевка, ул. Советская (1 370м)</t>
  </si>
  <si>
    <t>с. Чугуевка, ул. Чкалова (901м)</t>
  </si>
  <si>
    <t>с. Чугуевка, ул. Береговая (1 129м)</t>
  </si>
  <si>
    <t xml:space="preserve"> Всего по программе</t>
  </si>
  <si>
    <t>Сводная бюджетная роспись, план на 01.012022 года</t>
  </si>
  <si>
    <t>Техническое присоединение к электрическим сетям</t>
  </si>
  <si>
    <t>079022090</t>
  </si>
  <si>
    <t>0501</t>
  </si>
  <si>
    <t>0502</t>
  </si>
  <si>
    <t>0620000000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</si>
  <si>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</si>
  <si>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</si>
  <si>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</si>
  <si>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1004</t>
  </si>
  <si>
    <t>06301R0820</t>
  </si>
  <si>
    <t>Субвенция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</si>
  <si>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Подпрограмма "Обеспечение жильем молодых семей"</t>
  </si>
  <si>
    <t>Субсидия бюджетам мунципальных образований Приморского края на социальные выплаты молодым семьям</t>
  </si>
  <si>
    <t>1.3.2</t>
  </si>
  <si>
    <t>Подпрограмма "Чистая вода"</t>
  </si>
  <si>
    <t xml:space="preserve"> «Модернизация коммуникаций водоснабжения и водоотведения», ремонт сетей водоснабжения и водоотведения в с. Чугуевка</t>
  </si>
  <si>
    <t>Проектирование и строительство очистных сооружений</t>
  </si>
  <si>
    <t xml:space="preserve">Приобритение квартир, оформление технической документации, экспертизы </t>
  </si>
  <si>
    <t>Подпрограмма "Переселение граждан из ветхого и аварийого жилья"</t>
  </si>
  <si>
    <t>Субсидия бюджетам муниципальных обазований Приморского края на социальные выплаты молодым семьям</t>
  </si>
  <si>
    <t>Выполнение работ по устройству спортивно-игровой площадки в с. Чугуевка, ул. Магистральная, д. 1 а, Чугуевский район, Приморский край</t>
  </si>
  <si>
    <t>Выполнение работ по устройству спортивно-игровой площадки в с. Медвежий Кут, ул. Советская, д. 22, Чугуевский район, Приморский край</t>
  </si>
  <si>
    <t>Выполнение работ по устройству спортивно-игровой площадки в с. Чугуевка, ул. Комарова, д. 15, Чугуевский район, Приморский край</t>
  </si>
  <si>
    <r>
      <t xml:space="preserve">Выполнение работ по устройству спортивно-игровой площадки в с. Чугуевка, ул. Магистральная, д. 1 а, Чугуевский район, Приморский край </t>
    </r>
    <r>
      <rPr>
        <i/>
        <sz val="11"/>
        <color indexed="8"/>
        <rFont val="Times New Roman"/>
        <family val="1"/>
        <charset val="204"/>
      </rPr>
      <t>(дополнительное оборудование)</t>
    </r>
  </si>
  <si>
    <r>
      <t>Выполнение работ по устройству спортивно-игровой площадки в с. Чугуевка, ул. Комарова, д. 15, Чугуевский район, Приморский край</t>
    </r>
    <r>
      <rPr>
        <i/>
        <sz val="11"/>
        <color indexed="8"/>
        <rFont val="Times New Roman"/>
        <family val="1"/>
        <charset val="204"/>
      </rPr>
      <t xml:space="preserve"> (дополнительное оборудование)</t>
    </r>
  </si>
  <si>
    <t xml:space="preserve">Муниципальная  
программа «Развитие системы образования Чугуевского муниципального округа» на 2020-2024 годы     
</t>
  </si>
  <si>
    <t xml:space="preserve">Подпрограмма «Развитие дошкольного образования в Чугуевском муниципальном округе» на 2020-2024» годы </t>
  </si>
  <si>
    <t>Комплектование книжных фондов и обеспечение информационно-техническим оборудованием библиотек</t>
  </si>
  <si>
    <t>1.5</t>
  </si>
  <si>
    <t>1.6</t>
  </si>
  <si>
    <t>Государственная поддержка отрасли культуры, (модернизация библиотек в части комплектования книжных фондов библиотек муниципальных образований государственных общедоступных библиотек)</t>
  </si>
  <si>
    <t xml:space="preserve">Мероприятия для обеспечения доступности и получения услуг инвалидами и другими маломобильными группами инвалидов </t>
  </si>
  <si>
    <t>6.</t>
  </si>
  <si>
    <t>6.4</t>
  </si>
  <si>
    <t>Реализация целевой программы "Увековечение памяти погибших при защите Отечества на 2019-2024 годы"</t>
  </si>
  <si>
    <t>7.</t>
  </si>
  <si>
    <t>8.</t>
  </si>
  <si>
    <t>Строительство и дементаж объектов культуры</t>
  </si>
  <si>
    <t>8.1</t>
  </si>
  <si>
    <t>Демонтаж памятника В. И. Ленину</t>
  </si>
  <si>
    <t>9.</t>
  </si>
  <si>
    <t>Федеральный проект "Культурная среда"</t>
  </si>
  <si>
    <t>9.1</t>
  </si>
  <si>
    <t>9.2</t>
  </si>
  <si>
    <t>10.</t>
  </si>
  <si>
    <t>Установка сценическогго комплеска</t>
  </si>
  <si>
    <t>10.1</t>
  </si>
  <si>
    <t>Государственная поддержка отрасли культуры )модернизация библиотек в части комплектования книжных фондов библиотек муниципальных образований государственных общедоступных библиотек)</t>
  </si>
  <si>
    <t>0801</t>
  </si>
  <si>
    <t>02901L5190</t>
  </si>
  <si>
    <t>0290270070</t>
  </si>
  <si>
    <t>Приобретение светового , звукового и мультимедийного оборудования</t>
  </si>
  <si>
    <t>Проведение мероприятй для детей и молодежи</t>
  </si>
  <si>
    <t>0292620280</t>
  </si>
  <si>
    <t>Реализация целевой программы "Увековечение памяти погибших при защите Отечества на 219-2024 годы"</t>
  </si>
  <si>
    <t>8</t>
  </si>
  <si>
    <t>Строительство и демонтаж объектов культуры</t>
  </si>
  <si>
    <t>0290821090</t>
  </si>
  <si>
    <t>9</t>
  </si>
  <si>
    <t>Строительство сельского клуба в селе Верхняя Бревка</t>
  </si>
  <si>
    <t>029A155193</t>
  </si>
  <si>
    <t>029А155193</t>
  </si>
  <si>
    <t>Строительство сельского в селе Ленино</t>
  </si>
  <si>
    <t>029А155194</t>
  </si>
  <si>
    <t>Установка сценического комплекса</t>
  </si>
  <si>
    <t>0291021100</t>
  </si>
  <si>
    <t>Строительство, реконструкция зданий, (в том числе и проектно-изыскательские работы)</t>
  </si>
  <si>
    <t>Реализация инициативного бюджетирования по направлению "Твой проект"</t>
  </si>
  <si>
    <t>Реализация инициативного бюджетирования по направлению     "Твой проект"</t>
  </si>
  <si>
    <t>краевой бюжет</t>
  </si>
  <si>
    <t>Установка ограждения на стадионе             с. Чугуевка</t>
  </si>
  <si>
    <t>0590192360</t>
  </si>
  <si>
    <t>05901S2360</t>
  </si>
  <si>
    <t>1.4.2</t>
  </si>
  <si>
    <t>Приобретение и установка зрительских трибун на стадионе с. Чугуевка</t>
  </si>
  <si>
    <t>Создание условий для привлечения населения Чугуевского муниципального округак занятиям физической культуры</t>
  </si>
  <si>
    <t>Организация и прведение массовых физкультурно-спортивных мерприятий</t>
  </si>
  <si>
    <t>0590220171</t>
  </si>
  <si>
    <t>Организация работы по разработке турестических маршрутов</t>
  </si>
  <si>
    <t>Строительство площадки для экстремальных видов спорта в селе Чугуевка</t>
  </si>
  <si>
    <t>Приобретение и поставка спортивного инвентаря,спортивного оборудования и иного имущества для развития массового спорта</t>
  </si>
  <si>
    <t>059P5S2230</t>
  </si>
  <si>
    <t>Содержание и текущий ремонт спортивных объектов</t>
  </si>
  <si>
    <t>0590427020</t>
  </si>
  <si>
    <t>Строительство, реконструкция зданий (в том числе и проектно-изыскательские работы)</t>
  </si>
  <si>
    <t>1.4.1.</t>
  </si>
  <si>
    <t>Установка ограждения на стадионе с.Чугуевка</t>
  </si>
  <si>
    <t>1.4.2.</t>
  </si>
  <si>
    <t>Приобретение и установка зрительских трибун на стадионе с.Чугуевка</t>
  </si>
  <si>
    <t xml:space="preserve"> Организация работы по разработке туристических маршрутов</t>
  </si>
  <si>
    <t>Разработка туристических маршрутов по объектам культурно-исторического наследия</t>
  </si>
  <si>
    <t>Приобретение и поставка спортивного инвентаря, спортивного оборудования и иного имущества для развития массового спорта</t>
  </si>
  <si>
    <t>Организация работы автопоезда "Здоровье"</t>
  </si>
  <si>
    <t>Удаление льда в ручную под мостом на                 р. Горелый 50 м3</t>
  </si>
  <si>
    <t>Расчистка русла ручья "Горелый" в с. Чугуевка от ледового покрытия 4605 м3</t>
  </si>
  <si>
    <t>Предупреждение , ликвидация, снижение рисков и смягчение последствий чрезвычайных ситуаций природного и техногенного характер, на территории Чугуевского муниципального округа</t>
  </si>
  <si>
    <t xml:space="preserve">Проведение комплекса мероприятий по расчистке, углублению и берегоукреплению водных объектов, а также водоотводных канав </t>
  </si>
  <si>
    <t>расчистка русла ручья "Горелый" в с. Чугуевка от ледового покрытия 4605 м3</t>
  </si>
  <si>
    <t>удаление льда вручную под мостом на р. Горелый 50 м3</t>
  </si>
  <si>
    <t>Оплата расходов на составление сметных расчетов по проведению инженерной защиты, расчистке, углублению и берегоукреплению водных объектов, а также водосточных канав, и на проведение экспертизы данных сметных расчетов</t>
  </si>
  <si>
    <t>Обязательное страхование гидротехнических сооружений</t>
  </si>
  <si>
    <t xml:space="preserve">Проведение ежегодного обслуживания, текущего ремонта данных гидротехнических сооружений, а также удаление древесно-кустарниковой растительности  </t>
  </si>
  <si>
    <t>Приобретение товаров для заложения в материальный резерв администрации Чугуевского муниципального округа для ликвидации чрезвычайных си-туаций природного и техноген-ного характера, в соответствии с утверждённой номенклатурой</t>
  </si>
  <si>
    <t>1.1.6</t>
  </si>
  <si>
    <t>Приобретение печатной продукции (географических карт, карт – схем и т.п.) для оформления планирующих документов в области гражданской обороны и предупреждения и ликвидации чрезвычайных ситуаций природного и техногенного характера, в соответствии с действующим законодательством</t>
  </si>
  <si>
    <t xml:space="preserve">Приобретение, установка и техническое обслуживание (включая ремонт) звуковых сирен оповещения населения </t>
  </si>
  <si>
    <t>Обеспечение пожарной безопасности на территрии Чугуевского муниципального округа</t>
  </si>
  <si>
    <t>Приобретение дополнительных знаков «Пожарный водозабор» с указателями направления</t>
  </si>
  <si>
    <t>Приобретение и установка баннеров, плакатов, аншлагов с информацией о мерах предосторожности с огнем и о введении особого противопожарного режима</t>
  </si>
  <si>
    <t>Приобретение и распространение информационных листовок, памяток и брошюр на тематику пожарной безопасности</t>
  </si>
  <si>
    <t>Проведение агитационно-массовой работы с целью привлечения населения в ряды добровольных пожарных</t>
  </si>
  <si>
    <t>Создание условий деятельности добровольной пожарной охраны и стимулирование участия граждан и организаций в добровольной пожарной охране</t>
  </si>
  <si>
    <t>Оборудование, обновление в осенний период минерализованных полос для недопущения переброса природных пожаров на территории населенных пунктов, а также  оплата расходов на составление сметных расчетов на проведение данных работ</t>
  </si>
  <si>
    <t>Проведение мероприятий по удалению сухой растительности на территории населенных пунктов и заброшенных домовладениях, а также  оплата расходов на составление сметных расчетов на проведение данных работ</t>
  </si>
  <si>
    <t>Обустройство искусственных пожарных водоемов объемом 54 м3 в населенных пунктах в нормативном радиусе 200 метров от социально значимых объектов, а также  оплата расходов на составление сметных расчетов на проведение данных работ</t>
  </si>
  <si>
    <t>2.4.2</t>
  </si>
  <si>
    <t>Обустройство подъездов к местам забора воды (расчистка снега, грейдеровка, подсыпка) и подготовка к эксплуатации в зимний период, а также  оплата расходов на составление сметных расчетов на проведение данных работ</t>
  </si>
  <si>
    <t>Оборудование жилых домов социально-незащищенных граждан автономными пожарными извещателями</t>
  </si>
  <si>
    <t>Приобретение передвижных емкостей для воды с возможностью установки на них имеющихся мотопомп, оборудования</t>
  </si>
  <si>
    <t>Приобретение и обслуживание (ремонт) мотопомп, приобретение ледобуров, спец.одежды и инвентаря для добровольных пожарных по селам</t>
  </si>
  <si>
    <t>Приобретение воздуходувок для тушения полевых пожаров</t>
  </si>
  <si>
    <t>Приобретение противопожарных ранцев-опрыскивателей, зажигательных аппаратов и таблеток-смачивателей для РЛО</t>
  </si>
  <si>
    <t>2.5.3</t>
  </si>
  <si>
    <t>2.5.4</t>
  </si>
  <si>
    <t>2.5.5</t>
  </si>
  <si>
    <t>1</t>
  </si>
  <si>
    <t>"Формирование современной городской среды Чугуевского муниципального округа"</t>
  </si>
  <si>
    <t>Признание жилых помещений непригодными для проживания и снос жилых помещений признанных непригодными</t>
  </si>
  <si>
    <t xml:space="preserve">Обеспечение теплоснабжением многоквартирных домов с. Чугуевка, ул. 50 лет, 2; с. Чугуевка, ул. Дзержинского. Д 7 </t>
  </si>
  <si>
    <t>Все по программе</t>
  </si>
  <si>
    <t>Мероприятия мунципальной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</si>
  <si>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 xml:space="preserve"> краевой</t>
  </si>
  <si>
    <t>краевой</t>
  </si>
  <si>
    <t>федеральный</t>
  </si>
  <si>
    <r>
      <t>Приобретение и установка дорожных знаков, разметка пешеходных переходов и улично-дорожной сети (</t>
    </r>
    <r>
      <rPr>
        <b/>
        <sz val="13"/>
        <color indexed="8"/>
        <rFont val="Times New Roman"/>
        <family val="1"/>
        <charset val="204"/>
      </rPr>
      <t>субсидии МБУ СКС)</t>
    </r>
  </si>
  <si>
    <t>Ремонт и содержание искуственных сооружений (мостов, трубопереездов) в селах Чугуевского муниципального округа</t>
  </si>
  <si>
    <t>Бюджет  округа</t>
  </si>
  <si>
    <t>Основное мероприятие "Проведение топографо-геодезических работ"</t>
  </si>
  <si>
    <t>Основное мероприятие "Выполнение работ по ремонту муниципальных нежилых зданий и помещений"</t>
  </si>
  <si>
    <t>Бюджет окрга</t>
  </si>
  <si>
    <t>Основное мероприятие "Создание условий для обеспечения доступным и комфортным жильем населения Чугуевского муниципального округа"</t>
  </si>
  <si>
    <t>Подпрограмма "Управление имуществом, находящимся в собственности и в ведении Чугуевского муниципального округа" на       2020-2024 годы</t>
  </si>
  <si>
    <t>Субсидии бюджетным учреждениям на иные цели (приобретение технологического оборудования)</t>
  </si>
  <si>
    <t xml:space="preserve">2. МП «Развитие культуры Чугуевского муниципального округа" на 2020–2027 годы» </t>
  </si>
  <si>
    <t>Приобретение спортивного оборудования,приспособлений, инвентаря, расходных материалов</t>
  </si>
  <si>
    <t>Муниципальная программа «содержание и благоустройство Чугуевского муниципального округа» на 2020-2024 годы</t>
  </si>
  <si>
    <t>Содержание и благоустройство Чугуевского муниципального округа»</t>
  </si>
  <si>
    <t>Содержание мест (площадок) накопления твёрдых коммунальных отходов</t>
  </si>
  <si>
    <t>Организация ритуальных услуг и содержание мест захоронения Чугуевского муниципального округа"</t>
  </si>
  <si>
    <t>16090224020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</si>
  <si>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мёртвого ребёнка по истечении 154 дней беременности, предоставляемых согласно гарантированному перечню услуг по погребению</t>
  </si>
  <si>
    <t>1690293190</t>
  </si>
  <si>
    <t>Содержание и благоустройство территорий Чугуевского муниципального округа</t>
  </si>
  <si>
    <t>Организация ритуальных услуг и содержание мест захоронения</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</si>
  <si>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мёртвого ребёнка по истечении 154 дней беременности, предоставляемых согласно гарантированному перечню услуг по погребению</t>
  </si>
  <si>
    <t>042014001</t>
  </si>
  <si>
    <t>0430240030</t>
  </si>
  <si>
    <t>0440240040</t>
  </si>
  <si>
    <t>Основное мероприятие "Создание условий для обеспечения доступным и комфортным жильем населения Чугуевского муниципального округа" на 2020-2024 годы</t>
  </si>
  <si>
    <t>Основное мероприятие "О противодействие коррупции в Чугуевском муниципальном округе" на 2020-2024 годы</t>
  </si>
  <si>
    <t>13. О противодействии коррупции в Чугуевском муниципальном округе" на 2020-2024 годы</t>
  </si>
  <si>
    <t>Кассовое исполнение   (%)</t>
  </si>
  <si>
    <t>Подпрограмма «Переселение граждан из ветхого и аварийного жилья»</t>
  </si>
  <si>
    <t xml:space="preserve">Мероприятия мунципальной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 </t>
  </si>
  <si>
    <t>Обеспечение теплоснабжением многоквартирных домов</t>
  </si>
  <si>
    <t>Субвенции на реализацию государственного полномочия на социальную поддержку детей, оставшихся без попечения родителей и лиц, принявших на воспитание в семью детей, оставшихся без попечения родителей</t>
  </si>
  <si>
    <t>5.3.7.</t>
  </si>
  <si>
    <t>5.5.1</t>
  </si>
  <si>
    <t>Разработка документов стратегического планирования</t>
  </si>
  <si>
    <t>0490343031</t>
  </si>
  <si>
    <t>Всего:</t>
  </si>
  <si>
    <t>1.1.1.1</t>
  </si>
  <si>
    <t>приобретение ГСМ</t>
  </si>
  <si>
    <t>1.1.1.2</t>
  </si>
  <si>
    <t>приобретение программных продуктов</t>
  </si>
  <si>
    <t>1.1.1.3</t>
  </si>
  <si>
    <t>приобретение материальных запасов, бланочной продукции</t>
  </si>
  <si>
    <t>Аренда помещения, охранные услуги (отдел ЗАГС)</t>
  </si>
  <si>
    <t>Администрация Чугуевского МО (соисполнитель)</t>
  </si>
  <si>
    <t>Выплата заработной платы</t>
  </si>
  <si>
    <t>Иные выплаты персоналу</t>
  </si>
  <si>
    <t>Начисления на заработную плату</t>
  </si>
  <si>
    <t>Оплата договорв по текущему ремонту, техобслуживание автомобилей, услуги связи, приобретение ТМЦ, охранные услуги</t>
  </si>
  <si>
    <t>Налог на имущество</t>
  </si>
  <si>
    <t>Прочие налоги и сборы</t>
  </si>
  <si>
    <t>Уплата иных платежей</t>
  </si>
  <si>
    <t>Теплоснабжение, электроснабжение</t>
  </si>
  <si>
    <t>Водоснабжение, водоотведение</t>
  </si>
  <si>
    <t>Изготовление и приобретение печатной продукции по противодействию экстремизму и терроризму</t>
  </si>
  <si>
    <t>Мероприятие муниципальной пргораммы Проведение информационной пропаганды, направленной на профилактику терроризма и экстремизма</t>
  </si>
  <si>
    <t>Приобретение печатных изданий (плакатов, брошюр, книг), напрвленных на пофилактику терроризма и экстремзма</t>
  </si>
  <si>
    <t xml:space="preserve">Бюджет ЧМО </t>
  </si>
  <si>
    <t>Оценка расходов (в соответствии с муниципальной программой) на 01.07.2022 года</t>
  </si>
  <si>
    <t>Оценка расходов (в соответствии с муниципальной программой) на 01.07.2022</t>
  </si>
  <si>
    <t>Приобретение оборудования для обеспечения информационной открытости</t>
  </si>
  <si>
    <t>225060</t>
  </si>
  <si>
    <t>Подготовка оснований для зрительских трибун на стадионе с. Чугуевка</t>
  </si>
  <si>
    <t>Приобретение спортивного инвентаря</t>
  </si>
  <si>
    <t>Благоустройство территорий, спортивных объектов</t>
  </si>
  <si>
    <t>5.1.</t>
  </si>
  <si>
    <t>Стадион с. Чугуевка</t>
  </si>
  <si>
    <t>6.1.</t>
  </si>
  <si>
    <t>6.2.</t>
  </si>
  <si>
    <t>6.3.</t>
  </si>
  <si>
    <t>6.4.</t>
  </si>
  <si>
    <t>6.5.</t>
  </si>
  <si>
    <t>6.6.</t>
  </si>
  <si>
    <t>6.7.</t>
  </si>
  <si>
    <t>УЧСКД,МБУДО ДЮЦ/АЧМО,МКУ "ЦООУ"</t>
  </si>
  <si>
    <t>Подготовка оснований для зрительских трибун на стадионе с. Чугуевкеа</t>
  </si>
  <si>
    <t>УЧСКД, МБУ ДО ДЮЦ/МКУ "ЦООУ"</t>
  </si>
  <si>
    <t xml:space="preserve">Приобретение спортивного инвентаря </t>
  </si>
  <si>
    <t>УЧСКД,МБУДО ДЮЦ/МКУ "ЦООУ"</t>
  </si>
  <si>
    <t>Содержание и  ремонт спортивных объектов</t>
  </si>
  <si>
    <t>УЧСКД,МБУ ДО ДЮЦ/МКУ "ЦООУ"</t>
  </si>
  <si>
    <t>Благоустройство территорий спортивных объектов</t>
  </si>
  <si>
    <t>0590521020</t>
  </si>
  <si>
    <t>6.7</t>
  </si>
  <si>
    <t>Сводная бюджетная роспись на отчетную дату 01.07.22 г.</t>
  </si>
  <si>
    <t>2.1.3.</t>
  </si>
  <si>
    <t>2.2.1.1.</t>
  </si>
  <si>
    <t>2.2.1.3.</t>
  </si>
  <si>
    <t>ремонт моста в с. Чугуевка ул. Арсеньева, 56</t>
  </si>
  <si>
    <t>2.2.1.2.</t>
  </si>
  <si>
    <t>ремонт моста в с. Чугуевка ул. Лазо</t>
  </si>
  <si>
    <t>ремонт моста в с. Чугуевка ул. Пугачева, 52а</t>
  </si>
  <si>
    <t>2.2.1.4.</t>
  </si>
  <si>
    <t>выполнение работ по обследованию и испытанию мостового сооружения через р. Уссри в с. Полыниха</t>
  </si>
  <si>
    <t xml:space="preserve"> 2.2.2.</t>
  </si>
  <si>
    <t>2.2.2.1.</t>
  </si>
  <si>
    <r>
      <t>с. Чугуевка по ул. Школьная, от пересечения с ул. Комсомольская до пересечения с ул. Лазо (500м) с устройством стоянки ав\машин (400м</t>
    </r>
    <r>
      <rPr>
        <sz val="13"/>
        <color indexed="8"/>
        <rFont val="Times New Roman"/>
        <family val="1"/>
        <charset val="204"/>
      </rPr>
      <t>2)</t>
    </r>
  </si>
  <si>
    <t>2.2.2.2.</t>
  </si>
  <si>
    <t>2.2.2.3.</t>
  </si>
  <si>
    <t>2.2.2.4.</t>
  </si>
  <si>
    <t>2.2.2.5.</t>
  </si>
  <si>
    <t>Устройство парковки по ул. Комсомольская возле "Центра культуры и библиотечного обслуживания" (РДК) с. Чугуевка (562 м2)</t>
  </si>
  <si>
    <t xml:space="preserve"> 2.2.2.6.</t>
  </si>
  <si>
    <t>Ремонт дворовых территорий МКД, проезд к МКД с. Чугуевка между ул. Комсомольской и 50 лет Октября с устройством парковки (207м, парковки 500 м2)</t>
  </si>
  <si>
    <t>2.2.2.7.</t>
  </si>
  <si>
    <t>Выполнение работ по текущему ремонту межквартальной дороги с. Чугуевка ул. 50 лет Октября от дома № 204 до пересечения с. ул. Луговой (межквартальная дорога 125, парковки 308 м2)</t>
  </si>
  <si>
    <t>2.2.2.8.</t>
  </si>
  <si>
    <t>2.2.2.9.</t>
  </si>
  <si>
    <t>Выполнение работ по текущему ремонту а/д с. Самарка ул. Советская (340)</t>
  </si>
  <si>
    <t>2.2.2.10.</t>
  </si>
  <si>
    <t>Выполнение работ по текущемумремонтуа/дорог Чугуевского муниципального округа</t>
  </si>
  <si>
    <t>2.2.2.11.</t>
  </si>
  <si>
    <t>2.2.2.12.</t>
  </si>
  <si>
    <t>Выполнение работ по текущему ремонту асфальтобетонного покрытия возле автостанции (2700м2)</t>
  </si>
  <si>
    <t>2.2.2.13.</t>
  </si>
  <si>
    <t>Выполнение работ по текущему ремонту а/д с. Чугуевка пер. Луговой от котельной № 1 до пересечения с 50 лет Октября (отсыпка 70 м)</t>
  </si>
  <si>
    <t>2.2.2.14.</t>
  </si>
  <si>
    <t>Устройство парковки по ул. 50 лет Октября, 184 (303 м2), в т.ч:</t>
  </si>
  <si>
    <t>- отсыпка</t>
  </si>
  <si>
    <t>- асфальтирование</t>
  </si>
  <si>
    <t>2.2.3.</t>
  </si>
  <si>
    <t>2.2.4.</t>
  </si>
  <si>
    <t>2.2.4.1.</t>
  </si>
  <si>
    <t>2.2.4.1.1.</t>
  </si>
  <si>
    <t>2.2.4.1.2.</t>
  </si>
  <si>
    <t>2.2.4.2.</t>
  </si>
  <si>
    <t>2.2.4.2.1.</t>
  </si>
  <si>
    <t>2.2.4.3.</t>
  </si>
  <si>
    <t>2.2.4.4.</t>
  </si>
  <si>
    <t>2.2.4.5.</t>
  </si>
  <si>
    <t>2.2.4.6.</t>
  </si>
  <si>
    <t>2.2.4.7.</t>
  </si>
  <si>
    <t>2.2.4.8.</t>
  </si>
  <si>
    <t>2.2.4.9.</t>
  </si>
  <si>
    <t>2.3.2.</t>
  </si>
  <si>
    <t>2.3.3.</t>
  </si>
  <si>
    <t>2.3.4.</t>
  </si>
  <si>
    <t>2.3.5.</t>
  </si>
  <si>
    <t>с. Чугуевка, ул. Магистральная (от дома № 42 до пересечения с ул. Титова)</t>
  </si>
  <si>
    <t>Диагностика и паспортизация дорог общего пользования местного значения Чугуевского муниципального округа</t>
  </si>
  <si>
    <t>Разработка проекта организации дорожного движения</t>
  </si>
  <si>
    <t>2.5.1.</t>
  </si>
  <si>
    <t>2.5.2.</t>
  </si>
  <si>
    <t>2.5.3.</t>
  </si>
  <si>
    <t>Восстановление и поддержание до нормативных требований транспортно-эксплуатационного состояния автомобильных дорог общего пользования местного значения</t>
  </si>
  <si>
    <t>Бюджет Чугуевского округа</t>
  </si>
  <si>
    <t xml:space="preserve">Субсидии бюджетным учреждениям на иные цели (Мероприятия по трудоустройству несовершеннолетних) </t>
  </si>
  <si>
    <t>контракт на устройство водоотводного канала в с. Цветковка</t>
  </si>
  <si>
    <t>ремонт жилого помещения с. Самарка, ул. Кубанская, д. 9, кв. 2</t>
  </si>
  <si>
    <t>1.2.16</t>
  </si>
  <si>
    <t>1.2.17</t>
  </si>
  <si>
    <t>Субсидии бюджетным учреждениям на иные цели (Приобретение витамина С для детей, посещающих муниципальные дошкольные учреждения)</t>
  </si>
  <si>
    <t xml:space="preserve">ОТЧЕТ
ОБ ИСПОЛЬЗОВАНИИ БЮДЖЕТНЫХ АССИГНОВАНИЙ БЮДЖЕТА
ЧУГУЕВСКОГО МУНИЦИПАЛЬНОГО РАЙОНА НА РЕАЛИЗАЦИЮ
МУНИЦИПАЛЬНОЙ ПРОГРАММЫ за  3 квартал 2022 года
</t>
  </si>
  <si>
    <t xml:space="preserve">сводная 
бюджетная роспись на    
01.10.2022 г  
</t>
  </si>
  <si>
    <t xml:space="preserve">кассовое 
исполнение за 9 месяцев 2022 год
</t>
  </si>
  <si>
    <t>Сводная бюджетная роспись на 01.10.2022 года</t>
  </si>
  <si>
    <t>Оценка расходов (в соответствии с муниципальной программой) на 01.10.2022 года</t>
  </si>
  <si>
    <t>Сводная бюджетная роспись на 01.10.2022г.</t>
  </si>
  <si>
    <t>1.1.1.4</t>
  </si>
  <si>
    <t>приобретение материальных запасов, (штор, тюль, карнизы)</t>
  </si>
  <si>
    <t>1.1.1.5</t>
  </si>
  <si>
    <t>Сводная бюджетная роспись на отчетную дату 01.10.2022 г.</t>
  </si>
  <si>
    <t>Организация мероприятий по содержанию и благоустройству Чугуевского муниципального округа</t>
  </si>
  <si>
    <t>Организация ритуальных услуг и содержание мест захоронения, Чугуевского муниципального округа</t>
  </si>
  <si>
    <t>Организация ритуальных услуг и содержание мест захоронения Чугуевского муниципального округа</t>
  </si>
  <si>
    <t xml:space="preserve"> Организация мероприятий по содержанию и благоустройству Чугуевского муниципального округа</t>
  </si>
  <si>
    <t>Муниципальная программа "Содержание и благоустройство Чугуевского муниципального округа" на 2020-2024 годы"</t>
  </si>
  <si>
    <t>Реализация проектов инициативного бюджетирования</t>
  </si>
  <si>
    <t>0620120070</t>
  </si>
  <si>
    <t>ремонт сетей водоснабжения в жилом помещении с. Чугуевка, ул. Титова, д. 64, кв. 74</t>
  </si>
  <si>
    <t>ремонт сетей водоснабжения в жилом помещении с. Чугуевка, ул. Комарова, д. 6, кв. 11</t>
  </si>
  <si>
    <t>установка окон ПВХ в жилом помещении с. Чугуевка, ул. Дзержинского, д.2 , кв. 35</t>
  </si>
  <si>
    <t>установка окон ПВХ в жилом помещении с. Чугуевка, ул. Титова, д. 64, кв. 79</t>
  </si>
  <si>
    <t>ремонт жилого помещения с. Верхняя Бреевка, ул. Школьная, д. 17, кв. 2</t>
  </si>
  <si>
    <t>Сводная бюджетная роспись на отчетную дату 01.10.22 г.</t>
  </si>
  <si>
    <t>Оценка расходов (в соответствии с муниципальной программой) на 01.010.2022 года</t>
  </si>
  <si>
    <t>кассовое 
исполнение
за 3 квартал  2022 год</t>
  </si>
  <si>
    <t>Выполнение работ по текущему ремонту а/д с. Булыга-Фадеево ул. Ленинская 49-51(66 м и парковка 188,32 м2)</t>
  </si>
  <si>
    <t>с. Чугуевка по ул. Школьная № 2 и № 4 расширение дороги (353м2), расширение авто/стоянок (268м2)</t>
  </si>
  <si>
    <t>с. Чугуевка, ул. Советская, дом. 1б (276 м2)</t>
  </si>
  <si>
    <t>2.2.2.15.</t>
  </si>
  <si>
    <t>2.2.2.16.</t>
  </si>
  <si>
    <t>Предупреждение, ликвидация, снижение рисков и смягчение последствий чрезвычайных ситуаций природного и техногенного характер, на территории Чугуевского муниципального округа</t>
  </si>
  <si>
    <t>Приобретение газовых плит</t>
  </si>
  <si>
    <t>Приобретение и установка звуковых сирен оповещения населения</t>
  </si>
  <si>
    <t>Осуществление противопожарной  пропоганды, издание специальной рекламной продукции</t>
  </si>
  <si>
    <t>Договор возмездного оказания услуг по очищению минерализованных полос в с. Кокшаровка</t>
  </si>
  <si>
    <t>Договор возмездного оказания услуг по очищению минерализованных полос в с. Варпаховка</t>
  </si>
  <si>
    <t>Договор возмездного оказания услуг по очищению минерализованных полос в с. Михайловка,с. Новомихайловка</t>
  </si>
  <si>
    <t>Договоры на содержание пожарных водозаборов в рабочем состоянии в зимний период</t>
  </si>
  <si>
    <t xml:space="preserve">Обеспечение, приобретение  содержание пожаротехнических средств мер по предупреждению, ликвидации, снижению рисков и смягчению последствий чрезвычайных ситуаций </t>
  </si>
  <si>
    <t>14</t>
  </si>
  <si>
    <t>15</t>
  </si>
  <si>
    <t>16</t>
  </si>
  <si>
    <t>17</t>
  </si>
  <si>
    <t>18</t>
  </si>
  <si>
    <t>Сводная бюджетная роспись, план на 01.10.2022 года</t>
  </si>
  <si>
    <t>Оценка расходов (в соответствии с муниципальной программой) на 01.10.2021 года</t>
  </si>
  <si>
    <t>121</t>
  </si>
  <si>
    <t>122</t>
  </si>
  <si>
    <t>129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</si>
</sst>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 _₽_-;\-* #,##0.00\ _₽_-;_-* &quot;-&quot;??\ _₽_-;_-@_-"/>
    <numFmt numFmtId="165" formatCode="#,##0.0"/>
    <numFmt numFmtId="166" formatCode="#,##0.00_ ;[Red]\-#,##0.00\ "/>
    <numFmt numFmtId="167" formatCode="#,##0.0_ ;[Red]\-#,##0.0\ "/>
    <numFmt numFmtId="168" formatCode="#,##0_ ;[Red]\-#,##0\ "/>
    <numFmt numFmtId="169" formatCode="_-* #,##0_р_._-;\-* #,##0_р_._-;_-* &quot;-&quot;??_р_._-;_-@_-"/>
    <numFmt numFmtId="170" formatCode="#,##0.000"/>
    <numFmt numFmtId="171" formatCode="0.0"/>
    <numFmt numFmtId="172" formatCode="0.000"/>
    <numFmt numFmtId="173" formatCode="_-* #,##0.00_р_._-;\-* #,##0.00_р_._-;_-* &quot;-&quot;??_р_._-;_-@_-"/>
    <numFmt numFmtId="174" formatCode="0.00;[Red]0.00"/>
    <numFmt numFmtId="175" formatCode="#,##0.00_ ;\-#,##0.00\ "/>
    <numFmt numFmtId="176" formatCode="#,##0.00;[Red]#,##0.00"/>
  </numFmts>
  <fonts count="64" x14ac:knownFonts="1">
    <font>
      <sz val="11"/>
      <color theme="1"/>
      <name val="Calibri"/>
      <family val="2"/>
      <charset val="204"/>
      <scheme val="minor"/>
    </font>
    <font>
      <sz val="11"/>
      <color indexed="8"/>
      <name val="Times New Roman"/>
      <family val="1"/>
      <charset val="204"/>
    </font>
    <font>
      <b/>
      <sz val="13"/>
      <color indexed="8"/>
      <name val="Times New Roman"/>
      <family val="1"/>
      <charset val="204"/>
    </font>
    <font>
      <sz val="12"/>
      <color indexed="8"/>
      <name val="Times New Roman"/>
      <family val="1"/>
      <charset val="204"/>
    </font>
    <font>
      <sz val="11"/>
      <name val="Times New Roman"/>
      <family val="1"/>
      <charset val="204"/>
    </font>
    <font>
      <sz val="12"/>
      <name val="Times New Roman"/>
      <family val="1"/>
      <charset val="204"/>
    </font>
    <font>
      <b/>
      <sz val="11"/>
      <name val="Times New Roman"/>
      <family val="1"/>
      <charset val="204"/>
    </font>
    <font>
      <b/>
      <sz val="11"/>
      <name val="Calibri"/>
      <family val="2"/>
      <charset val="204"/>
    </font>
    <font>
      <sz val="11"/>
      <name val="Calibri"/>
      <family val="2"/>
      <charset val="204"/>
    </font>
    <font>
      <b/>
      <sz val="14"/>
      <name val="Times New Roman"/>
      <family val="1"/>
      <charset val="204"/>
    </font>
    <font>
      <b/>
      <sz val="11"/>
      <color indexed="8"/>
      <name val="Calibri"/>
      <family val="2"/>
      <charset val="204"/>
    </font>
    <font>
      <sz val="11"/>
      <color indexed="8"/>
      <name val="Times New Roman"/>
      <family val="1"/>
      <charset val="204"/>
    </font>
    <font>
      <b/>
      <sz val="11"/>
      <color indexed="8"/>
      <name val="Times New Roman"/>
      <family val="1"/>
      <charset val="204"/>
    </font>
    <font>
      <b/>
      <sz val="14"/>
      <color indexed="8"/>
      <name val="Times New Roman"/>
      <family val="1"/>
      <charset val="204"/>
    </font>
    <font>
      <b/>
      <sz val="12"/>
      <color indexed="8"/>
      <name val="Times New Roman"/>
      <family val="1"/>
      <charset val="204"/>
    </font>
    <font>
      <sz val="11"/>
      <color indexed="8"/>
      <name val="Calibri"/>
      <family val="2"/>
      <charset val="204"/>
    </font>
    <font>
      <b/>
      <i/>
      <sz val="11"/>
      <color indexed="8"/>
      <name val="Times New Roman"/>
      <family val="1"/>
      <charset val="204"/>
    </font>
    <font>
      <b/>
      <i/>
      <sz val="11"/>
      <name val="Times New Roman"/>
      <family val="1"/>
      <charset val="204"/>
    </font>
    <font>
      <b/>
      <sz val="10"/>
      <name val="Times New Roman"/>
      <family val="1"/>
      <charset val="204"/>
    </font>
    <font>
      <sz val="10"/>
      <name val="Times New Roman"/>
      <family val="1"/>
      <charset val="204"/>
    </font>
    <font>
      <sz val="10"/>
      <color indexed="8"/>
      <name val="Times New Roman"/>
      <family val="1"/>
      <charset val="204"/>
    </font>
    <font>
      <sz val="14"/>
      <color indexed="8"/>
      <name val="Times New Roman"/>
      <family val="1"/>
      <charset val="204"/>
    </font>
    <font>
      <i/>
      <sz val="11"/>
      <color indexed="8"/>
      <name val="Times New Roman"/>
      <family val="1"/>
      <charset val="204"/>
    </font>
    <font>
      <b/>
      <i/>
      <sz val="14"/>
      <color indexed="8"/>
      <name val="Calibri"/>
      <family val="2"/>
      <charset val="204"/>
    </font>
    <font>
      <b/>
      <sz val="10"/>
      <color indexed="8"/>
      <name val="Times New Roman"/>
      <family val="1"/>
      <charset val="204"/>
    </font>
    <font>
      <b/>
      <i/>
      <sz val="12"/>
      <color indexed="8"/>
      <name val="Times New Roman"/>
      <family val="1"/>
      <charset val="204"/>
    </font>
    <font>
      <sz val="11"/>
      <color indexed="8"/>
      <name val="Times New Roman"/>
      <family val="1"/>
      <charset val="204"/>
    </font>
    <font>
      <sz val="12"/>
      <color indexed="8"/>
      <name val="Times New Roman"/>
      <family val="1"/>
      <charset val="204"/>
    </font>
    <font>
      <sz val="12"/>
      <color rgb="FF000000"/>
      <name val="Times New Roman"/>
      <family val="1"/>
      <charset val="204"/>
    </font>
    <font>
      <b/>
      <sz val="11"/>
      <color theme="1"/>
      <name val="Times New Roman"/>
      <family val="1"/>
      <charset val="204"/>
    </font>
    <font>
      <sz val="11"/>
      <color theme="1"/>
      <name val="Times New Roman"/>
      <family val="1"/>
      <charset val="204"/>
    </font>
    <font>
      <b/>
      <sz val="11"/>
      <color theme="1"/>
      <name val="Calibri"/>
      <family val="2"/>
      <charset val="204"/>
      <scheme val="minor"/>
    </font>
    <font>
      <b/>
      <i/>
      <sz val="11"/>
      <color theme="1"/>
      <name val="Calibri"/>
      <family val="2"/>
      <charset val="204"/>
      <scheme val="minor"/>
    </font>
    <font>
      <b/>
      <i/>
      <sz val="11"/>
      <color rgb="FF000000"/>
      <name val="Times New Roman"/>
      <family val="1"/>
      <charset val="204"/>
    </font>
    <font>
      <sz val="11"/>
      <color rgb="FF000000"/>
      <name val="Times New Roman"/>
      <family val="1"/>
      <charset val="204"/>
    </font>
    <font>
      <b/>
      <sz val="9"/>
      <name val="Times New Roman"/>
      <family val="1"/>
      <charset val="204"/>
    </font>
    <font>
      <sz val="9"/>
      <name val="Times New Roman"/>
      <family val="1"/>
      <charset val="204"/>
    </font>
    <font>
      <b/>
      <i/>
      <sz val="12"/>
      <color theme="1"/>
      <name val="Calibri"/>
      <family val="2"/>
      <charset val="204"/>
      <scheme val="minor"/>
    </font>
    <font>
      <b/>
      <sz val="12"/>
      <color theme="1"/>
      <name val="Times New Roman"/>
      <family val="1"/>
      <charset val="204"/>
    </font>
    <font>
      <sz val="12"/>
      <color theme="1"/>
      <name val="Times New Roman"/>
      <family val="1"/>
      <charset val="204"/>
    </font>
    <font>
      <sz val="13"/>
      <color theme="1"/>
      <name val="Calibri"/>
      <family val="2"/>
      <charset val="204"/>
      <scheme val="minor"/>
    </font>
    <font>
      <sz val="13"/>
      <color theme="1"/>
      <name val="Times New Roman"/>
      <family val="1"/>
      <charset val="204"/>
    </font>
    <font>
      <b/>
      <sz val="13"/>
      <color theme="1"/>
      <name val="Times New Roman"/>
      <family val="1"/>
      <charset val="204"/>
    </font>
    <font>
      <sz val="13"/>
      <color indexed="8"/>
      <name val="Times New Roman"/>
      <family val="1"/>
      <charset val="204"/>
    </font>
    <font>
      <b/>
      <sz val="13"/>
      <color theme="1"/>
      <name val="Calibri"/>
      <family val="2"/>
      <charset val="204"/>
      <scheme val="minor"/>
    </font>
    <font>
      <b/>
      <sz val="10"/>
      <color theme="1"/>
      <name val="Times New Roman"/>
      <family val="1"/>
      <charset val="204"/>
    </font>
    <font>
      <b/>
      <sz val="10"/>
      <color rgb="FF000000"/>
      <name val="Times New Roman"/>
      <family val="1"/>
      <charset val="204"/>
    </font>
    <font>
      <sz val="10"/>
      <color rgb="FF000000"/>
      <name val="Times New Roman"/>
      <family val="1"/>
      <charset val="204"/>
    </font>
    <font>
      <sz val="10"/>
      <color theme="1"/>
      <name val="Times New Roman"/>
      <family val="1"/>
      <charset val="204"/>
    </font>
    <font>
      <b/>
      <sz val="11"/>
      <color rgb="FF000000"/>
      <name val="Times New Roman"/>
      <family val="1"/>
      <charset val="204"/>
    </font>
    <font>
      <b/>
      <i/>
      <sz val="11"/>
      <color theme="1"/>
      <name val="Times New Roman"/>
      <family val="1"/>
      <charset val="204"/>
    </font>
    <font>
      <b/>
      <i/>
      <sz val="13"/>
      <color theme="1"/>
      <name val="Times New Roman"/>
      <family val="1"/>
      <charset val="204"/>
    </font>
    <font>
      <b/>
      <i/>
      <sz val="13"/>
      <color indexed="8"/>
      <name val="Times New Roman"/>
      <family val="1"/>
      <charset val="204"/>
    </font>
    <font>
      <b/>
      <i/>
      <sz val="10"/>
      <name val="Times New Roman"/>
      <family val="1"/>
      <charset val="204"/>
    </font>
    <font>
      <b/>
      <i/>
      <sz val="12"/>
      <color theme="1"/>
      <name val="Times New Roman"/>
      <family val="1"/>
      <charset val="204"/>
    </font>
    <font>
      <b/>
      <i/>
      <sz val="14"/>
      <color indexed="8"/>
      <name val="Times New Roman"/>
      <family val="1"/>
      <charset val="204"/>
    </font>
    <font>
      <b/>
      <i/>
      <sz val="14"/>
      <name val="Times New Roman"/>
      <family val="1"/>
      <charset val="204"/>
    </font>
    <font>
      <b/>
      <i/>
      <sz val="14"/>
      <color rgb="FF000000"/>
      <name val="Times New Roman"/>
      <family val="1"/>
      <charset val="204"/>
    </font>
    <font>
      <b/>
      <i/>
      <sz val="12"/>
      <name val="Times New Roman"/>
      <family val="1"/>
      <charset val="204"/>
    </font>
    <font>
      <b/>
      <sz val="12"/>
      <color rgb="FF000000"/>
      <name val="Times New Roman"/>
      <family val="1"/>
      <charset val="204"/>
    </font>
    <font>
      <sz val="10"/>
      <color rgb="FF000000"/>
      <name val="Arial Cyr"/>
    </font>
    <font>
      <b/>
      <sz val="12"/>
      <name val="Times New Roman"/>
      <family val="1"/>
      <charset val="204"/>
    </font>
    <font>
      <sz val="10"/>
      <color theme="1"/>
      <name val="Calibri"/>
      <family val="2"/>
      <charset val="204"/>
      <scheme val="minor"/>
    </font>
    <font>
      <b/>
      <sz val="10"/>
      <color theme="1"/>
      <name val="Calibri"/>
      <family val="2"/>
      <charset val="204"/>
      <scheme val="minor"/>
    </font>
  </fonts>
  <fills count="1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indexed="42"/>
        <bgColor indexed="64"/>
      </patternFill>
    </fill>
    <fill>
      <patternFill patternType="solid">
        <fgColor indexed="46"/>
        <bgColor indexed="64"/>
      </patternFill>
    </fill>
    <fill>
      <patternFill patternType="solid">
        <fgColor indexed="9"/>
        <bgColor indexed="8"/>
      </patternFill>
    </fill>
    <fill>
      <patternFill patternType="solid">
        <fgColor rgb="FFFFFFFF"/>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tint="0.79998168889431442"/>
        <bgColor indexed="64"/>
      </patternFill>
    </fill>
  </fills>
  <borders count="82">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medium">
        <color indexed="8"/>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thin">
        <color indexed="64"/>
      </top>
      <bottom/>
      <diagonal/>
    </border>
    <border>
      <left/>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8"/>
      </right>
      <top style="medium">
        <color indexed="64"/>
      </top>
      <bottom/>
      <diagonal/>
    </border>
    <border>
      <left style="medium">
        <color indexed="64"/>
      </left>
      <right style="medium">
        <color indexed="8"/>
      </right>
      <top/>
      <bottom/>
      <diagonal/>
    </border>
    <border>
      <left style="medium">
        <color indexed="64"/>
      </left>
      <right style="medium">
        <color indexed="8"/>
      </right>
      <top/>
      <bottom style="medium">
        <color indexed="64"/>
      </bottom>
      <diagonal/>
    </border>
    <border>
      <left style="medium">
        <color indexed="8"/>
      </left>
      <right/>
      <top style="medium">
        <color indexed="64"/>
      </top>
      <bottom/>
      <diagonal/>
    </border>
    <border>
      <left style="medium">
        <color indexed="8"/>
      </left>
      <right/>
      <top/>
      <bottom/>
      <diagonal/>
    </border>
    <border>
      <left style="medium">
        <color indexed="8"/>
      </left>
      <right style="medium">
        <color indexed="8"/>
      </right>
      <top/>
      <bottom/>
      <diagonal/>
    </border>
    <border>
      <left style="medium">
        <color indexed="8"/>
      </left>
      <right style="medium">
        <color indexed="8"/>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bottom style="thin">
        <color rgb="FF000000"/>
      </bottom>
      <diagonal/>
    </border>
    <border>
      <left style="medium">
        <color indexed="64"/>
      </left>
      <right style="medium">
        <color indexed="64"/>
      </right>
      <top/>
      <bottom style="thin">
        <color indexed="64"/>
      </bottom>
      <diagonal/>
    </border>
    <border>
      <left style="thin">
        <color indexed="64"/>
      </left>
      <right style="medium">
        <color rgb="FF000000"/>
      </right>
      <top style="medium">
        <color indexed="64"/>
      </top>
      <bottom style="thin">
        <color indexed="64"/>
      </bottom>
      <diagonal/>
    </border>
  </borders>
  <cellStyleXfs count="10">
    <xf numFmtId="0" fontId="0" fillId="0" borderId="0"/>
    <xf numFmtId="0" fontId="27" fillId="0" borderId="1">
      <alignment vertical="top" wrapText="1"/>
    </xf>
    <xf numFmtId="0" fontId="28" fillId="0" borderId="76">
      <alignment vertical="top" wrapText="1"/>
    </xf>
    <xf numFmtId="1" fontId="28" fillId="0" borderId="76">
      <alignment horizontal="center" vertical="top" shrinkToFit="1"/>
    </xf>
    <xf numFmtId="49" fontId="28" fillId="0" borderId="76">
      <alignment horizontal="center" vertical="top" shrinkToFit="1"/>
    </xf>
    <xf numFmtId="4" fontId="28" fillId="8" borderId="76">
      <alignment horizontal="right" vertical="top" shrinkToFit="1"/>
    </xf>
    <xf numFmtId="4" fontId="28" fillId="0" borderId="76">
      <alignment horizontal="right" vertical="top" shrinkToFit="1"/>
    </xf>
    <xf numFmtId="164" fontId="15" fillId="0" borderId="0" applyFont="0" applyFill="0" applyBorder="0" applyAlignment="0" applyProtection="0"/>
    <xf numFmtId="49" fontId="60" fillId="0" borderId="76">
      <alignment horizontal="left" vertical="top" wrapText="1"/>
    </xf>
    <xf numFmtId="173" fontId="15" fillId="0" borderId="0" applyFont="0" applyFill="0" applyBorder="0" applyAlignment="0" applyProtection="0"/>
  </cellStyleXfs>
  <cellXfs count="2050">
    <xf numFmtId="0" fontId="0" fillId="0" borderId="0" xfId="0"/>
    <xf numFmtId="0" fontId="1"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4" fillId="2" borderId="6" xfId="0" applyFont="1" applyFill="1" applyBorder="1" applyAlignment="1">
      <alignment horizontal="center" vertical="center"/>
    </xf>
    <xf numFmtId="0" fontId="4" fillId="2" borderId="0" xfId="0" applyFont="1" applyFill="1"/>
    <xf numFmtId="0" fontId="5" fillId="2" borderId="7" xfId="0" applyFont="1" applyFill="1" applyBorder="1" applyAlignment="1">
      <alignment vertical="center" wrapText="1"/>
    </xf>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0" fontId="8" fillId="2" borderId="0" xfId="0" applyFont="1" applyFill="1"/>
    <xf numFmtId="0" fontId="4" fillId="2" borderId="9" xfId="0" applyFont="1" applyFill="1" applyBorder="1" applyAlignment="1">
      <alignment horizontal="center" vertical="center"/>
    </xf>
    <xf numFmtId="0" fontId="4" fillId="2" borderId="10" xfId="0" applyFont="1" applyFill="1" applyBorder="1" applyAlignment="1">
      <alignment wrapText="1"/>
    </xf>
    <xf numFmtId="165" fontId="4" fillId="2" borderId="7" xfId="0" applyNumberFormat="1" applyFont="1" applyFill="1" applyBorder="1" applyAlignment="1">
      <alignment horizontal="center" vertical="center"/>
    </xf>
    <xf numFmtId="165" fontId="4" fillId="2" borderId="6" xfId="0" applyNumberFormat="1" applyFont="1" applyFill="1" applyBorder="1" applyAlignment="1">
      <alignment horizontal="center" vertical="center"/>
    </xf>
    <xf numFmtId="165" fontId="4" fillId="2" borderId="8" xfId="0" applyNumberFormat="1" applyFont="1" applyFill="1" applyBorder="1" applyAlignment="1">
      <alignment horizontal="center" vertical="center"/>
    </xf>
    <xf numFmtId="166" fontId="1" fillId="0" borderId="0" xfId="0" applyNumberFormat="1" applyFont="1"/>
    <xf numFmtId="166" fontId="1" fillId="0" borderId="0" xfId="0" applyNumberFormat="1" applyFont="1" applyAlignment="1">
      <alignment horizontal="center" vertical="center"/>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xf numFmtId="49" fontId="4" fillId="2" borderId="13"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0" fontId="3" fillId="0" borderId="6" xfId="0" applyFont="1" applyBorder="1" applyAlignment="1">
      <alignment horizontal="center" vertical="center" wrapText="1"/>
    </xf>
    <xf numFmtId="49" fontId="4" fillId="2" borderId="15"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4" fillId="2" borderId="11" xfId="0" applyFont="1" applyFill="1" applyBorder="1" applyAlignment="1">
      <alignment wrapText="1"/>
    </xf>
    <xf numFmtId="0" fontId="3" fillId="0" borderId="8"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5" xfId="0" applyFont="1" applyBorder="1" applyAlignment="1">
      <alignment vertical="center" wrapText="1"/>
    </xf>
    <xf numFmtId="165" fontId="3" fillId="0" borderId="7" xfId="0" applyNumberFormat="1" applyFont="1" applyBorder="1" applyAlignment="1">
      <alignment horizontal="center" vertical="center" wrapText="1"/>
    </xf>
    <xf numFmtId="165" fontId="3" fillId="0" borderId="6" xfId="0" applyNumberFormat="1" applyFont="1" applyBorder="1" applyAlignment="1">
      <alignment horizontal="center" vertical="center" wrapText="1"/>
    </xf>
    <xf numFmtId="165" fontId="3" fillId="0" borderId="8" xfId="0" applyNumberFormat="1" applyFont="1" applyBorder="1" applyAlignment="1">
      <alignment horizontal="center" vertical="center" wrapText="1"/>
    </xf>
    <xf numFmtId="167" fontId="3" fillId="0" borderId="8" xfId="0" applyNumberFormat="1" applyFont="1" applyBorder="1" applyAlignment="1">
      <alignment horizontal="center" vertical="center" wrapText="1"/>
    </xf>
    <xf numFmtId="168" fontId="3" fillId="0" borderId="7" xfId="0" applyNumberFormat="1" applyFont="1" applyBorder="1" applyAlignment="1">
      <alignment horizontal="center" vertical="center" wrapText="1"/>
    </xf>
    <xf numFmtId="168" fontId="3" fillId="0" borderId="6" xfId="0" applyNumberFormat="1" applyFont="1" applyBorder="1" applyAlignment="1">
      <alignment horizontal="center" vertical="center" wrapText="1"/>
    </xf>
    <xf numFmtId="49" fontId="11" fillId="0" borderId="17" xfId="0" applyNumberFormat="1" applyFont="1" applyBorder="1"/>
    <xf numFmtId="0" fontId="11" fillId="2" borderId="18" xfId="0" applyFont="1" applyFill="1" applyBorder="1" applyAlignment="1">
      <alignment horizontal="left" vertical="top" wrapText="1"/>
    </xf>
    <xf numFmtId="49" fontId="11" fillId="0" borderId="14" xfId="0" applyNumberFormat="1" applyFont="1" applyBorder="1"/>
    <xf numFmtId="0" fontId="11" fillId="2" borderId="6" xfId="0" applyFont="1" applyFill="1" applyBorder="1" applyAlignment="1">
      <alignment horizontal="left" vertical="top" wrapText="1"/>
    </xf>
    <xf numFmtId="4" fontId="11" fillId="2" borderId="6" xfId="0" applyNumberFormat="1" applyFont="1" applyFill="1" applyBorder="1" applyAlignment="1">
      <alignment horizontal="right" vertical="center"/>
    </xf>
    <xf numFmtId="4" fontId="11" fillId="2" borderId="7" xfId="0" applyNumberFormat="1" applyFont="1" applyFill="1" applyBorder="1" applyAlignment="1">
      <alignment horizontal="right" vertical="center"/>
    </xf>
    <xf numFmtId="4" fontId="4" fillId="2" borderId="6" xfId="0" applyNumberFormat="1" applyFont="1" applyFill="1" applyBorder="1" applyAlignment="1">
      <alignment horizontal="right" vertical="center"/>
    </xf>
    <xf numFmtId="4" fontId="11" fillId="2" borderId="8" xfId="0" applyNumberFormat="1" applyFont="1" applyFill="1" applyBorder="1" applyAlignment="1">
      <alignment horizontal="right" vertical="center"/>
    </xf>
    <xf numFmtId="0" fontId="1" fillId="0" borderId="22" xfId="0" applyFont="1" applyBorder="1" applyAlignment="1">
      <alignment horizontal="center" vertical="center"/>
    </xf>
    <xf numFmtId="0" fontId="1" fillId="0" borderId="22" xfId="0" applyFont="1" applyBorder="1" applyAlignment="1">
      <alignment horizontal="center" vertical="center" wrapText="1"/>
    </xf>
    <xf numFmtId="0" fontId="1" fillId="0" borderId="8" xfId="0" applyFont="1" applyBorder="1" applyAlignment="1">
      <alignment horizontal="center" vertical="top" wrapText="1"/>
    </xf>
    <xf numFmtId="0" fontId="1" fillId="0" borderId="21" xfId="0" applyFont="1" applyBorder="1" applyAlignment="1">
      <alignment horizontal="center" vertical="center"/>
    </xf>
    <xf numFmtId="0" fontId="1" fillId="0" borderId="27" xfId="0" applyFont="1" applyBorder="1" applyAlignment="1">
      <alignment horizontal="center" vertical="center" wrapText="1"/>
    </xf>
    <xf numFmtId="166" fontId="1" fillId="0" borderId="0" xfId="0" applyNumberFormat="1" applyFont="1" applyAlignment="1">
      <alignment vertical="center"/>
    </xf>
    <xf numFmtId="2" fontId="1" fillId="0" borderId="0" xfId="0" applyNumberFormat="1" applyFont="1"/>
    <xf numFmtId="166" fontId="3" fillId="0" borderId="6" xfId="0" applyNumberFormat="1" applyFont="1" applyBorder="1" applyAlignment="1">
      <alignment vertical="center"/>
    </xf>
    <xf numFmtId="49" fontId="4" fillId="2" borderId="18" xfId="0" applyNumberFormat="1" applyFont="1" applyFill="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1" fillId="2" borderId="6" xfId="0" applyNumberFormat="1" applyFont="1" applyFill="1" applyBorder="1" applyAlignment="1">
      <alignment horizontal="center" vertical="center"/>
    </xf>
    <xf numFmtId="49" fontId="1" fillId="0" borderId="6" xfId="0" applyNumberFormat="1" applyFont="1" applyBorder="1" applyAlignment="1">
      <alignment horizontal="center" vertical="center"/>
    </xf>
    <xf numFmtId="166" fontId="1" fillId="0" borderId="6" xfId="0" applyNumberFormat="1" applyFont="1" applyBorder="1" applyAlignment="1">
      <alignment vertical="center"/>
    </xf>
    <xf numFmtId="166" fontId="1" fillId="0" borderId="10" xfId="0" applyNumberFormat="1" applyFont="1" applyBorder="1" applyAlignment="1">
      <alignment vertical="center"/>
    </xf>
    <xf numFmtId="4" fontId="1" fillId="5" borderId="7" xfId="0" applyNumberFormat="1" applyFont="1" applyFill="1" applyBorder="1" applyAlignment="1">
      <alignment vertical="center"/>
    </xf>
    <xf numFmtId="4" fontId="1" fillId="4" borderId="6" xfId="0" applyNumberFormat="1" applyFont="1" applyFill="1" applyBorder="1" applyAlignment="1">
      <alignment vertical="center"/>
    </xf>
    <xf numFmtId="4" fontId="1" fillId="6" borderId="8" xfId="0" applyNumberFormat="1" applyFont="1" applyFill="1" applyBorder="1" applyAlignment="1">
      <alignment vertical="center"/>
    </xf>
    <xf numFmtId="4" fontId="11" fillId="2" borderId="24" xfId="0" applyNumberFormat="1" applyFont="1" applyFill="1" applyBorder="1" applyAlignment="1">
      <alignment horizontal="right" vertical="center"/>
    </xf>
    <xf numFmtId="167" fontId="4" fillId="2" borderId="8" xfId="0" applyNumberFormat="1" applyFont="1" applyFill="1" applyBorder="1" applyAlignment="1">
      <alignment horizontal="center" vertical="center"/>
    </xf>
    <xf numFmtId="0" fontId="4" fillId="2" borderId="12" xfId="0" applyFont="1" applyFill="1" applyBorder="1" applyAlignment="1">
      <alignment vertical="center" wrapText="1"/>
    </xf>
    <xf numFmtId="0" fontId="4" fillId="2" borderId="8" xfId="0" applyFont="1" applyFill="1" applyBorder="1" applyAlignment="1">
      <alignment horizontal="center" vertical="center"/>
    </xf>
    <xf numFmtId="3" fontId="4" fillId="2" borderId="6" xfId="0" applyNumberFormat="1" applyFont="1" applyFill="1" applyBorder="1" applyAlignment="1">
      <alignment horizontal="center" vertical="center"/>
    </xf>
    <xf numFmtId="3" fontId="4" fillId="2" borderId="8" xfId="0" applyNumberFormat="1" applyFont="1" applyFill="1" applyBorder="1" applyAlignment="1">
      <alignment horizontal="center" vertical="center"/>
    </xf>
    <xf numFmtId="3" fontId="4" fillId="2" borderId="7" xfId="0" applyNumberFormat="1" applyFont="1" applyFill="1" applyBorder="1" applyAlignment="1">
      <alignment horizontal="center" vertical="center"/>
    </xf>
    <xf numFmtId="168" fontId="4" fillId="2" borderId="7" xfId="0" applyNumberFormat="1" applyFont="1" applyFill="1" applyBorder="1" applyAlignment="1">
      <alignment horizontal="center" vertical="center"/>
    </xf>
    <xf numFmtId="168" fontId="4" fillId="2" borderId="6" xfId="0" applyNumberFormat="1" applyFont="1" applyFill="1" applyBorder="1" applyAlignment="1">
      <alignment horizontal="center" vertical="center"/>
    </xf>
    <xf numFmtId="0" fontId="16" fillId="0" borderId="18" xfId="0" applyFont="1" applyBorder="1" applyAlignment="1">
      <alignment horizontal="center" vertical="center" wrapText="1"/>
    </xf>
    <xf numFmtId="0" fontId="16" fillId="0" borderId="18" xfId="0" applyFont="1" applyFill="1" applyBorder="1" applyAlignment="1">
      <alignment horizontal="center" vertical="center" wrapText="1"/>
    </xf>
    <xf numFmtId="49" fontId="16" fillId="0" borderId="18" xfId="0" applyNumberFormat="1" applyFont="1" applyBorder="1" applyAlignment="1">
      <alignment horizontal="center" vertical="center" wrapText="1"/>
    </xf>
    <xf numFmtId="0" fontId="1" fillId="0" borderId="20" xfId="0" applyFont="1" applyBorder="1" applyAlignment="1">
      <alignment horizontal="center" vertical="center" wrapText="1"/>
    </xf>
    <xf numFmtId="49" fontId="16" fillId="0" borderId="6"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11" fillId="0" borderId="20" xfId="0" applyFont="1" applyBorder="1" applyAlignment="1">
      <alignment horizontal="center" vertical="center" wrapText="1"/>
    </xf>
    <xf numFmtId="4" fontId="4" fillId="0" borderId="6" xfId="0" applyNumberFormat="1" applyFont="1" applyFill="1" applyBorder="1" applyAlignment="1">
      <alignment horizontal="center" vertical="center" wrapText="1"/>
    </xf>
    <xf numFmtId="49" fontId="11" fillId="0" borderId="20" xfId="0" applyNumberFormat="1" applyFont="1" applyBorder="1" applyAlignment="1">
      <alignment horizontal="center" vertical="center" wrapText="1"/>
    </xf>
    <xf numFmtId="0" fontId="11" fillId="0" borderId="18" xfId="0" applyFont="1" applyBorder="1" applyAlignment="1">
      <alignment horizontal="center" vertical="center" wrapText="1"/>
    </xf>
    <xf numFmtId="4" fontId="6" fillId="0" borderId="6"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20" xfId="0" applyFont="1" applyBorder="1" applyAlignment="1">
      <alignment horizontal="center" vertical="center" wrapText="1"/>
    </xf>
    <xf numFmtId="0" fontId="12" fillId="0" borderId="20" xfId="0" applyFont="1" applyBorder="1" applyAlignment="1">
      <alignment horizontal="center" vertical="center" wrapText="1"/>
    </xf>
    <xf numFmtId="49" fontId="12" fillId="0" borderId="20" xfId="0" applyNumberFormat="1" applyFont="1" applyBorder="1" applyAlignment="1">
      <alignment horizontal="center" vertical="center" wrapText="1"/>
    </xf>
    <xf numFmtId="4" fontId="12" fillId="0" borderId="20" xfId="0" applyNumberFormat="1" applyFont="1" applyFill="1" applyBorder="1" applyAlignment="1">
      <alignment horizontal="center" vertical="center" wrapText="1"/>
    </xf>
    <xf numFmtId="0" fontId="17" fillId="0" borderId="18" xfId="0" applyFont="1" applyBorder="1" applyAlignment="1">
      <alignment horizontal="center" vertical="center" wrapText="1"/>
    </xf>
    <xf numFmtId="49" fontId="17" fillId="0" borderId="18" xfId="0" applyNumberFormat="1" applyFont="1" applyBorder="1" applyAlignment="1">
      <alignment horizontal="center" vertical="center" wrapText="1"/>
    </xf>
    <xf numFmtId="169" fontId="17" fillId="0" borderId="18" xfId="7" applyNumberFormat="1" applyFont="1" applyFill="1" applyBorder="1" applyAlignment="1">
      <alignment horizontal="center" vertical="center" wrapText="1"/>
    </xf>
    <xf numFmtId="0" fontId="17" fillId="0" borderId="18" xfId="0" applyFont="1" applyFill="1" applyBorder="1" applyAlignment="1">
      <alignment horizontal="center" vertical="center" wrapText="1"/>
    </xf>
    <xf numFmtId="0" fontId="6" fillId="0" borderId="20" xfId="0" applyFont="1" applyBorder="1" applyAlignment="1">
      <alignment horizontal="center" vertical="center" wrapText="1"/>
    </xf>
    <xf numFmtId="2" fontId="4" fillId="0" borderId="6" xfId="0" applyNumberFormat="1" applyFont="1" applyFill="1" applyBorder="1" applyAlignment="1">
      <alignment horizontal="center" vertical="center"/>
    </xf>
    <xf numFmtId="2" fontId="4" fillId="0" borderId="18" xfId="0" applyNumberFormat="1" applyFont="1" applyFill="1" applyBorder="1" applyAlignment="1">
      <alignment horizontal="center" vertical="center" wrapText="1"/>
    </xf>
    <xf numFmtId="0" fontId="4" fillId="2" borderId="6" xfId="0" applyFont="1" applyFill="1" applyBorder="1" applyAlignment="1">
      <alignment vertical="center" wrapText="1"/>
    </xf>
    <xf numFmtId="0" fontId="4" fillId="0" borderId="20" xfId="0" applyFont="1" applyFill="1" applyBorder="1" applyAlignment="1">
      <alignment vertical="center" wrapText="1"/>
    </xf>
    <xf numFmtId="0" fontId="4" fillId="2" borderId="20" xfId="0" applyFont="1" applyFill="1" applyBorder="1" applyAlignment="1">
      <alignment vertical="center" wrapText="1"/>
    </xf>
    <xf numFmtId="0" fontId="4" fillId="2" borderId="9" xfId="0" applyFont="1" applyFill="1" applyBorder="1" applyAlignment="1">
      <alignment vertical="center" wrapText="1"/>
    </xf>
    <xf numFmtId="0" fontId="4" fillId="2" borderId="18" xfId="0" applyFont="1" applyFill="1" applyBorder="1" applyAlignment="1">
      <alignment vertical="center" wrapText="1"/>
    </xf>
    <xf numFmtId="0" fontId="4" fillId="0" borderId="6" xfId="0" applyFont="1" applyBorder="1" applyAlignment="1">
      <alignment horizontal="center" vertical="center"/>
    </xf>
    <xf numFmtId="49" fontId="4" fillId="0" borderId="6" xfId="0" applyNumberFormat="1" applyFont="1" applyBorder="1" applyAlignment="1">
      <alignment horizontal="center" vertical="center"/>
    </xf>
    <xf numFmtId="0" fontId="6" fillId="0" borderId="6" xfId="0" applyFont="1" applyBorder="1" applyAlignment="1">
      <alignment horizontal="center" vertical="center"/>
    </xf>
    <xf numFmtId="49" fontId="6" fillId="0" borderId="6" xfId="0" applyNumberFormat="1" applyFont="1" applyBorder="1" applyAlignment="1">
      <alignment horizontal="center" vertical="center"/>
    </xf>
    <xf numFmtId="0" fontId="4" fillId="2" borderId="6" xfId="0" applyFont="1" applyFill="1" applyBorder="1" applyAlignment="1">
      <alignment horizontal="left" vertical="center" wrapText="1"/>
    </xf>
    <xf numFmtId="0" fontId="1" fillId="0" borderId="3" xfId="0" applyFont="1" applyBorder="1" applyAlignment="1">
      <alignment horizontal="center" vertical="center" wrapText="1"/>
    </xf>
    <xf numFmtId="49" fontId="4" fillId="0" borderId="18" xfId="0" applyNumberFormat="1" applyFont="1" applyBorder="1" applyAlignment="1">
      <alignment horizontal="center" vertical="center"/>
    </xf>
    <xf numFmtId="0" fontId="6" fillId="0" borderId="18" xfId="0" applyFont="1" applyBorder="1" applyAlignment="1">
      <alignment horizontal="center" vertical="center" wrapText="1"/>
    </xf>
    <xf numFmtId="2" fontId="6" fillId="0" borderId="18" xfId="0" applyNumberFormat="1" applyFont="1" applyBorder="1" applyAlignment="1">
      <alignment horizontal="center" vertical="center" wrapText="1"/>
    </xf>
    <xf numFmtId="2" fontId="4" fillId="0" borderId="6" xfId="0" applyNumberFormat="1" applyFont="1" applyBorder="1" applyAlignment="1">
      <alignment horizontal="center" vertical="center"/>
    </xf>
    <xf numFmtId="2" fontId="4" fillId="0" borderId="18" xfId="0" applyNumberFormat="1" applyFont="1" applyBorder="1" applyAlignment="1">
      <alignment horizontal="center" vertical="center" wrapText="1"/>
    </xf>
    <xf numFmtId="2" fontId="6" fillId="0" borderId="6" xfId="0" applyNumberFormat="1" applyFont="1" applyBorder="1" applyAlignment="1">
      <alignment horizontal="center" vertical="center"/>
    </xf>
    <xf numFmtId="0" fontId="6" fillId="7" borderId="6" xfId="0" applyFont="1" applyFill="1" applyBorder="1" applyAlignment="1">
      <alignment horizontal="center" vertical="center" wrapText="1"/>
    </xf>
    <xf numFmtId="0" fontId="11" fillId="0" borderId="0" xfId="0" applyFont="1"/>
    <xf numFmtId="0" fontId="4" fillId="7" borderId="6" xfId="0" applyFont="1" applyFill="1" applyBorder="1" applyAlignment="1">
      <alignment horizontal="center" vertical="center" wrapText="1"/>
    </xf>
    <xf numFmtId="49" fontId="6" fillId="0" borderId="18" xfId="0" applyNumberFormat="1" applyFont="1" applyBorder="1" applyAlignment="1">
      <alignment horizontal="center" vertical="center"/>
    </xf>
    <xf numFmtId="49" fontId="16" fillId="0" borderId="9" xfId="0" applyNumberFormat="1" applyFont="1" applyBorder="1" applyAlignment="1">
      <alignment horizontal="center" vertical="center" wrapText="1"/>
    </xf>
    <xf numFmtId="0" fontId="1" fillId="0" borderId="16" xfId="0" applyFont="1" applyBorder="1" applyAlignment="1">
      <alignment horizontal="center" vertical="center" wrapText="1"/>
    </xf>
    <xf numFmtId="0" fontId="16" fillId="0" borderId="2" xfId="0" applyFont="1" applyBorder="1" applyAlignment="1">
      <alignment horizontal="center" vertical="center" wrapText="1"/>
    </xf>
    <xf numFmtId="49" fontId="16" fillId="0" borderId="2" xfId="0" applyNumberFormat="1" applyFont="1" applyBorder="1" applyAlignment="1">
      <alignment horizontal="center" vertical="center" wrapText="1"/>
    </xf>
    <xf numFmtId="0" fontId="1" fillId="0" borderId="18"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0" fontId="1" fillId="0" borderId="6" xfId="0" applyFont="1" applyBorder="1" applyAlignment="1">
      <alignment vertical="center" wrapText="1"/>
    </xf>
    <xf numFmtId="49" fontId="1" fillId="0" borderId="6" xfId="0" applyNumberFormat="1" applyFont="1" applyBorder="1" applyAlignment="1">
      <alignment vertical="center" wrapText="1"/>
    </xf>
    <xf numFmtId="0" fontId="20" fillId="0" borderId="6" xfId="0" applyFont="1" applyBorder="1" applyAlignment="1">
      <alignment vertical="center" wrapText="1"/>
    </xf>
    <xf numFmtId="0" fontId="20" fillId="0" borderId="20" xfId="0" applyFont="1" applyBorder="1" applyAlignment="1">
      <alignment vertical="center" wrapText="1"/>
    </xf>
    <xf numFmtId="49" fontId="1" fillId="0" borderId="20" xfId="0" applyNumberFormat="1" applyFont="1" applyBorder="1" applyAlignment="1">
      <alignment horizontal="center" vertical="center" wrapText="1"/>
    </xf>
    <xf numFmtId="0" fontId="1" fillId="0" borderId="7" xfId="0"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1" fillId="0" borderId="8" xfId="0"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0" fontId="1" fillId="0" borderId="9" xfId="0"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22" xfId="0" applyNumberFormat="1" applyFont="1" applyBorder="1" applyAlignment="1">
      <alignment horizontal="center" vertical="center" wrapText="1"/>
    </xf>
    <xf numFmtId="0" fontId="1" fillId="0" borderId="36" xfId="0" applyFont="1" applyBorder="1" applyAlignment="1">
      <alignment horizontal="center" vertical="center" wrapText="1"/>
    </xf>
    <xf numFmtId="49" fontId="1" fillId="0" borderId="21" xfId="0" applyNumberFormat="1" applyFont="1" applyBorder="1" applyAlignment="1">
      <alignment horizontal="center" vertical="center" wrapText="1"/>
    </xf>
    <xf numFmtId="0" fontId="1" fillId="0" borderId="38" xfId="0" applyFont="1" applyBorder="1" applyAlignment="1">
      <alignment horizontal="center" vertical="center" wrapText="1"/>
    </xf>
    <xf numFmtId="49" fontId="4" fillId="0" borderId="39" xfId="0" applyNumberFormat="1" applyFont="1" applyBorder="1" applyAlignment="1">
      <alignment horizontal="center" vertical="center" wrapText="1"/>
    </xf>
    <xf numFmtId="49" fontId="1" fillId="0" borderId="40" xfId="0" applyNumberFormat="1" applyFont="1" applyBorder="1" applyAlignment="1">
      <alignment horizontal="center" vertical="center" wrapText="1"/>
    </xf>
    <xf numFmtId="0" fontId="4" fillId="0" borderId="25" xfId="0" applyFont="1" applyBorder="1" applyAlignment="1">
      <alignment horizontal="center" vertical="center" wrapText="1"/>
    </xf>
    <xf numFmtId="49" fontId="1" fillId="0" borderId="41" xfId="0" applyNumberFormat="1" applyFont="1" applyBorder="1" applyAlignment="1">
      <alignment horizontal="center" vertical="center" wrapText="1"/>
    </xf>
    <xf numFmtId="0" fontId="1" fillId="0" borderId="20" xfId="0" applyFont="1" applyBorder="1" applyAlignment="1">
      <alignment vertical="center" wrapText="1"/>
    </xf>
    <xf numFmtId="0" fontId="4" fillId="0" borderId="42" xfId="0" applyFont="1" applyBorder="1" applyAlignment="1">
      <alignment horizontal="center" vertical="center" wrapText="1"/>
    </xf>
    <xf numFmtId="49" fontId="4" fillId="0" borderId="18" xfId="0" applyNumberFormat="1" applyFont="1" applyBorder="1" applyAlignment="1">
      <alignment horizontal="center" vertical="center" wrapText="1"/>
    </xf>
    <xf numFmtId="0" fontId="12"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4" fontId="12" fillId="0" borderId="2" xfId="0" applyNumberFormat="1" applyFont="1" applyFill="1" applyBorder="1" applyAlignment="1">
      <alignment horizontal="right" vertical="center" wrapText="1"/>
    </xf>
    <xf numFmtId="4" fontId="12" fillId="0" borderId="2" xfId="0" applyNumberFormat="1" applyFont="1" applyFill="1" applyBorder="1" applyAlignment="1">
      <alignment horizontal="center" vertical="center" wrapText="1"/>
    </xf>
    <xf numFmtId="4" fontId="12" fillId="0" borderId="30" xfId="0" applyNumberFormat="1" applyFont="1" applyFill="1" applyBorder="1" applyAlignment="1">
      <alignment horizontal="center" vertical="center" wrapText="1"/>
    </xf>
    <xf numFmtId="4" fontId="4" fillId="0" borderId="18" xfId="0" applyNumberFormat="1" applyFont="1" applyFill="1" applyBorder="1" applyAlignment="1">
      <alignment horizontal="center" vertical="center" wrapText="1"/>
    </xf>
    <xf numFmtId="4" fontId="4" fillId="2" borderId="20" xfId="0" applyNumberFormat="1" applyFont="1" applyFill="1" applyBorder="1" applyAlignment="1">
      <alignment horizontal="center" vertical="center" wrapText="1"/>
    </xf>
    <xf numFmtId="170" fontId="4" fillId="0" borderId="6" xfId="0" applyNumberFormat="1" applyFont="1" applyFill="1" applyBorder="1" applyAlignment="1">
      <alignment horizontal="center" vertical="center" wrapText="1"/>
    </xf>
    <xf numFmtId="0" fontId="12" fillId="0" borderId="6" xfId="0" applyFont="1" applyBorder="1" applyAlignment="1">
      <alignment horizontal="center" vertical="center" wrapText="1"/>
    </xf>
    <xf numFmtId="49" fontId="12" fillId="0" borderId="6" xfId="0" applyNumberFormat="1" applyFont="1" applyBorder="1" applyAlignment="1">
      <alignment horizontal="center" vertical="center" wrapText="1"/>
    </xf>
    <xf numFmtId="170" fontId="12" fillId="0" borderId="20" xfId="0" applyNumberFormat="1" applyFont="1" applyFill="1" applyBorder="1" applyAlignment="1">
      <alignment horizontal="center" vertical="center" wrapText="1"/>
    </xf>
    <xf numFmtId="0" fontId="16" fillId="0" borderId="6" xfId="0" applyFont="1" applyBorder="1" applyAlignment="1">
      <alignment horizontal="center" vertical="center" wrapText="1"/>
    </xf>
    <xf numFmtId="0" fontId="22" fillId="0" borderId="18" xfId="0" applyFont="1" applyBorder="1" applyAlignment="1">
      <alignment horizontal="center" vertical="center" wrapText="1"/>
    </xf>
    <xf numFmtId="49" fontId="22" fillId="0" borderId="6" xfId="0" applyNumberFormat="1" applyFont="1" applyBorder="1" applyAlignment="1">
      <alignment horizontal="center" vertical="center" wrapText="1"/>
    </xf>
    <xf numFmtId="170" fontId="4" fillId="0" borderId="18" xfId="0" applyNumberFormat="1" applyFont="1" applyFill="1" applyBorder="1" applyAlignment="1">
      <alignment horizontal="center" vertical="center" wrapText="1"/>
    </xf>
    <xf numFmtId="0" fontId="1" fillId="0" borderId="45" xfId="0" applyFont="1" applyBorder="1" applyAlignment="1">
      <alignment horizontal="center" vertical="center" wrapText="1"/>
    </xf>
    <xf numFmtId="0" fontId="1" fillId="0" borderId="6" xfId="0" applyFont="1" applyBorder="1" applyAlignment="1">
      <alignment vertical="top" wrapText="1"/>
    </xf>
    <xf numFmtId="49" fontId="1" fillId="0" borderId="46" xfId="0" applyNumberFormat="1" applyFont="1" applyBorder="1" applyAlignment="1">
      <alignment horizontal="center" vertical="center" wrapText="1"/>
    </xf>
    <xf numFmtId="0" fontId="1" fillId="0" borderId="6" xfId="0" applyFont="1" applyBorder="1" applyAlignment="1">
      <alignment horizontal="center" vertical="top" wrapText="1"/>
    </xf>
    <xf numFmtId="4" fontId="4" fillId="2" borderId="6" xfId="0" applyNumberFormat="1" applyFont="1" applyFill="1" applyBorder="1" applyAlignment="1">
      <alignment horizontal="center" vertical="center" wrapText="1"/>
    </xf>
    <xf numFmtId="49" fontId="1" fillId="0" borderId="45" xfId="0" applyNumberFormat="1" applyFont="1" applyBorder="1" applyAlignment="1">
      <alignment horizontal="center" vertical="center" wrapText="1"/>
    </xf>
    <xf numFmtId="49" fontId="1" fillId="0" borderId="35" xfId="0" applyNumberFormat="1" applyFont="1" applyBorder="1" applyAlignment="1">
      <alignment horizontal="center" vertical="center" wrapText="1"/>
    </xf>
    <xf numFmtId="4" fontId="4" fillId="0" borderId="6" xfId="0" applyNumberFormat="1" applyFont="1" applyBorder="1" applyAlignment="1">
      <alignment horizontal="center" vertical="center" wrapText="1"/>
    </xf>
    <xf numFmtId="0" fontId="12" fillId="0" borderId="47" xfId="0" applyFont="1" applyBorder="1" applyAlignment="1">
      <alignment horizontal="center" vertical="center"/>
    </xf>
    <xf numFmtId="0" fontId="12" fillId="0" borderId="47" xfId="0" applyFont="1" applyBorder="1" applyAlignment="1">
      <alignment horizontal="center" vertical="center" wrapText="1"/>
    </xf>
    <xf numFmtId="1" fontId="12" fillId="0" borderId="47" xfId="0" applyNumberFormat="1" applyFont="1" applyBorder="1" applyAlignment="1">
      <alignment horizontal="center" vertical="center" wrapText="1"/>
    </xf>
    <xf numFmtId="0" fontId="12" fillId="0" borderId="47" xfId="0" applyFont="1" applyFill="1" applyBorder="1" applyAlignment="1">
      <alignment horizontal="center" vertical="center" wrapText="1"/>
    </xf>
    <xf numFmtId="0" fontId="12" fillId="0" borderId="7" xfId="0" applyFont="1" applyFill="1" applyBorder="1" applyAlignment="1">
      <alignment vertical="center" wrapText="1"/>
    </xf>
    <xf numFmtId="49" fontId="1" fillId="0" borderId="7" xfId="0" applyNumberFormat="1" applyFont="1" applyFill="1" applyBorder="1" applyAlignment="1">
      <alignment horizontal="center" vertical="center" wrapText="1"/>
    </xf>
    <xf numFmtId="0" fontId="1" fillId="0" borderId="6" xfId="0" applyFont="1" applyFill="1" applyBorder="1" applyAlignment="1">
      <alignment vertical="center" wrapText="1"/>
    </xf>
    <xf numFmtId="0" fontId="1" fillId="0" borderId="6" xfId="0" applyFont="1" applyFill="1" applyBorder="1" applyAlignment="1">
      <alignment horizontal="left" vertical="top" wrapText="1"/>
    </xf>
    <xf numFmtId="0" fontId="1" fillId="0" borderId="6" xfId="0" applyFont="1" applyFill="1" applyBorder="1" applyAlignment="1">
      <alignment horizontal="center" wrapText="1"/>
    </xf>
    <xf numFmtId="49" fontId="1" fillId="0" borderId="6" xfId="0" applyNumberFormat="1" applyFont="1" applyFill="1" applyBorder="1" applyAlignment="1">
      <alignment horizontal="center" wrapText="1"/>
    </xf>
    <xf numFmtId="0" fontId="1" fillId="0" borderId="8" xfId="0" applyFont="1" applyFill="1" applyBorder="1" applyAlignment="1">
      <alignment vertical="center" wrapText="1"/>
    </xf>
    <xf numFmtId="0" fontId="1" fillId="0" borderId="8" xfId="0" applyFont="1" applyFill="1" applyBorder="1" applyAlignment="1">
      <alignment horizontal="center" wrapText="1"/>
    </xf>
    <xf numFmtId="49" fontId="1" fillId="0" borderId="8" xfId="0" applyNumberFormat="1" applyFont="1" applyFill="1" applyBorder="1" applyAlignment="1">
      <alignment horizontal="center" wrapText="1"/>
    </xf>
    <xf numFmtId="0" fontId="1" fillId="0" borderId="8" xfId="0" applyFont="1" applyBorder="1" applyAlignment="1">
      <alignment vertical="center" wrapText="1"/>
    </xf>
    <xf numFmtId="0" fontId="1" fillId="0" borderId="6" xfId="0" applyFont="1" applyBorder="1" applyAlignment="1">
      <alignment horizontal="left" vertical="center" wrapText="1"/>
    </xf>
    <xf numFmtId="0" fontId="12" fillId="0" borderId="7" xfId="0" applyFont="1" applyBorder="1" applyAlignment="1">
      <alignment horizontal="left" vertical="top" wrapText="1"/>
    </xf>
    <xf numFmtId="0" fontId="1" fillId="0" borderId="7" xfId="0" applyFont="1" applyBorder="1" applyAlignment="1">
      <alignment vertical="top" wrapText="1"/>
    </xf>
    <xf numFmtId="0" fontId="12" fillId="0" borderId="48" xfId="0" applyFont="1" applyBorder="1" applyAlignment="1">
      <alignment vertical="top" wrapText="1"/>
    </xf>
    <xf numFmtId="2" fontId="12" fillId="0" borderId="6" xfId="0" applyNumberFormat="1" applyFont="1" applyBorder="1" applyAlignment="1">
      <alignment horizontal="center" vertical="center" wrapText="1"/>
    </xf>
    <xf numFmtId="0" fontId="1" fillId="0" borderId="48" xfId="0" applyFont="1" applyBorder="1" applyAlignment="1">
      <alignment vertical="top" wrapText="1"/>
    </xf>
    <xf numFmtId="2" fontId="1" fillId="0" borderId="6" xfId="0" applyNumberFormat="1" applyFont="1" applyBorder="1" applyAlignment="1">
      <alignment horizontal="center" vertical="center" wrapText="1"/>
    </xf>
    <xf numFmtId="2" fontId="4" fillId="0" borderId="6" xfId="0" applyNumberFormat="1" applyFont="1" applyFill="1" applyBorder="1" applyAlignment="1">
      <alignment horizontal="center" vertical="center" wrapText="1"/>
    </xf>
    <xf numFmtId="0" fontId="1" fillId="0" borderId="49" xfId="0" applyFont="1" applyBorder="1" applyAlignment="1">
      <alignment horizontal="justify" vertical="top" wrapText="1"/>
    </xf>
    <xf numFmtId="2" fontId="1" fillId="0" borderId="20" xfId="0" applyNumberFormat="1" applyFont="1" applyBorder="1" applyAlignment="1">
      <alignment horizontal="center" vertical="center" wrapText="1"/>
    </xf>
    <xf numFmtId="2" fontId="4" fillId="0" borderId="6" xfId="0" applyNumberFormat="1" applyFont="1" applyBorder="1" applyAlignment="1">
      <alignment horizontal="center" vertical="center" wrapText="1"/>
    </xf>
    <xf numFmtId="0" fontId="3" fillId="0" borderId="6" xfId="0" applyFont="1" applyBorder="1" applyAlignment="1">
      <alignment horizontal="center"/>
    </xf>
    <xf numFmtId="0" fontId="3" fillId="0" borderId="6" xfId="0" applyFont="1" applyBorder="1" applyAlignment="1">
      <alignment wrapText="1"/>
    </xf>
    <xf numFmtId="0" fontId="3" fillId="0" borderId="6" xfId="0" applyFont="1" applyBorder="1"/>
    <xf numFmtId="49" fontId="3" fillId="0" borderId="6" xfId="0" applyNumberFormat="1" applyFont="1" applyBorder="1" applyAlignment="1">
      <alignment horizontal="center" vertical="center"/>
    </xf>
    <xf numFmtId="0" fontId="3" fillId="0" borderId="6" xfId="0" applyFont="1" applyBorder="1" applyAlignment="1">
      <alignment horizontal="center" vertical="center"/>
    </xf>
    <xf numFmtId="2" fontId="3" fillId="0" borderId="6" xfId="0" applyNumberFormat="1" applyFont="1" applyBorder="1" applyAlignment="1">
      <alignment horizontal="center" vertical="center"/>
    </xf>
    <xf numFmtId="0" fontId="1" fillId="0" borderId="50" xfId="0" applyFont="1" applyBorder="1" applyAlignment="1">
      <alignment horizontal="center" vertical="center" wrapText="1"/>
    </xf>
    <xf numFmtId="0" fontId="1" fillId="0" borderId="25" xfId="0" applyFont="1" applyBorder="1" applyAlignment="1">
      <alignment horizontal="center" vertical="center" wrapText="1"/>
    </xf>
    <xf numFmtId="0" fontId="3" fillId="0" borderId="0" xfId="0" applyFont="1" applyAlignment="1">
      <alignment horizontal="center"/>
    </xf>
    <xf numFmtId="0" fontId="3" fillId="0" borderId="51" xfId="0" applyFont="1" applyBorder="1" applyAlignment="1">
      <alignment wrapText="1"/>
    </xf>
    <xf numFmtId="0" fontId="3" fillId="0" borderId="25" xfId="0" applyFont="1" applyBorder="1"/>
    <xf numFmtId="2" fontId="3" fillId="0" borderId="6" xfId="0" applyNumberFormat="1" applyFont="1" applyBorder="1" applyAlignment="1">
      <alignment horizontal="left" vertical="center" indent="2"/>
    </xf>
    <xf numFmtId="0" fontId="1" fillId="2" borderId="6" xfId="0" applyFont="1" applyFill="1" applyBorder="1" applyAlignment="1">
      <alignment horizontal="left" vertical="center" wrapText="1"/>
    </xf>
    <xf numFmtId="49" fontId="4" fillId="2" borderId="6"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xf>
    <xf numFmtId="49" fontId="28" fillId="2" borderId="6" xfId="4" applyNumberFormat="1" applyFill="1" applyBorder="1" applyAlignment="1" applyProtection="1">
      <alignment horizontal="center" vertical="center" shrinkToFit="1"/>
    </xf>
    <xf numFmtId="166" fontId="1" fillId="2" borderId="6" xfId="0" applyNumberFormat="1" applyFont="1" applyFill="1" applyBorder="1" applyAlignment="1">
      <alignment vertical="center"/>
    </xf>
    <xf numFmtId="166" fontId="1" fillId="2" borderId="6" xfId="0" applyNumberFormat="1" applyFont="1" applyFill="1" applyBorder="1" applyAlignment="1">
      <alignment horizontal="center" vertical="center"/>
    </xf>
    <xf numFmtId="0" fontId="1" fillId="2" borderId="6" xfId="0" applyFont="1" applyFill="1" applyBorder="1" applyAlignment="1">
      <alignment horizontal="left" vertical="top" wrapText="1"/>
    </xf>
    <xf numFmtId="166" fontId="1" fillId="0" borderId="6" xfId="0" applyNumberFormat="1" applyFont="1" applyBorder="1" applyAlignment="1">
      <alignment horizontal="center" vertical="center"/>
    </xf>
    <xf numFmtId="0" fontId="1" fillId="0" borderId="20" xfId="0" applyFont="1" applyBorder="1" applyAlignment="1">
      <alignment horizontal="left" vertical="center" wrapText="1"/>
    </xf>
    <xf numFmtId="49" fontId="3" fillId="2" borderId="6" xfId="0" applyNumberFormat="1" applyFont="1" applyFill="1" applyBorder="1" applyAlignment="1">
      <alignment horizontal="center" vertical="center"/>
    </xf>
    <xf numFmtId="49" fontId="3" fillId="2" borderId="6" xfId="3" applyNumberFormat="1" applyFont="1" applyFill="1" applyBorder="1" applyAlignment="1" applyProtection="1">
      <alignment horizontal="center" vertical="center" shrinkToFit="1"/>
    </xf>
    <xf numFmtId="49" fontId="3" fillId="0" borderId="6" xfId="3" applyNumberFormat="1" applyFont="1" applyBorder="1" applyAlignment="1" applyProtection="1">
      <alignment horizontal="center" vertical="center" shrinkToFit="1"/>
    </xf>
    <xf numFmtId="49" fontId="3" fillId="0" borderId="6" xfId="0" applyNumberFormat="1" applyFont="1" applyBorder="1" applyAlignment="1">
      <alignment horizontal="center" vertical="center" wrapText="1"/>
    </xf>
    <xf numFmtId="0" fontId="3" fillId="0" borderId="52" xfId="0" applyFont="1" applyFill="1" applyBorder="1" applyAlignment="1">
      <alignment horizontal="center" wrapText="1"/>
    </xf>
    <xf numFmtId="0" fontId="13" fillId="0" borderId="18" xfId="0" applyFont="1" applyFill="1" applyBorder="1" applyAlignment="1">
      <alignment vertical="top" wrapText="1"/>
    </xf>
    <xf numFmtId="0" fontId="21" fillId="0" borderId="18" xfId="0" applyFont="1" applyFill="1" applyBorder="1" applyAlignment="1">
      <alignment wrapText="1"/>
    </xf>
    <xf numFmtId="0" fontId="3" fillId="0" borderId="18" xfId="0" applyFont="1" applyFill="1" applyBorder="1" applyAlignment="1">
      <alignment wrapText="1"/>
    </xf>
    <xf numFmtId="0" fontId="1" fillId="0" borderId="18" xfId="0" applyFont="1" applyFill="1" applyBorder="1" applyAlignment="1">
      <alignment vertical="center"/>
    </xf>
    <xf numFmtId="166" fontId="12" fillId="0" borderId="18" xfId="0" applyNumberFormat="1" applyFont="1" applyFill="1" applyBorder="1" applyAlignment="1">
      <alignment vertical="center"/>
    </xf>
    <xf numFmtId="166" fontId="12" fillId="0" borderId="31" xfId="0" applyNumberFormat="1" applyFont="1" applyFill="1" applyBorder="1" applyAlignment="1">
      <alignment vertical="center"/>
    </xf>
    <xf numFmtId="0" fontId="3" fillId="0" borderId="25" xfId="0" applyFont="1" applyFill="1" applyBorder="1" applyAlignment="1">
      <alignment horizontal="center" wrapText="1"/>
    </xf>
    <xf numFmtId="0" fontId="13" fillId="0" borderId="6" xfId="0" applyFont="1" applyFill="1" applyBorder="1" applyAlignment="1">
      <alignment vertical="top" wrapText="1"/>
    </xf>
    <xf numFmtId="0" fontId="21" fillId="0" borderId="6" xfId="0" applyFont="1" applyFill="1" applyBorder="1" applyAlignment="1">
      <alignment wrapText="1"/>
    </xf>
    <xf numFmtId="0" fontId="3" fillId="0" borderId="6" xfId="0" applyFont="1" applyFill="1" applyBorder="1" applyAlignment="1">
      <alignment wrapText="1"/>
    </xf>
    <xf numFmtId="0" fontId="1" fillId="0" borderId="6" xfId="0" applyFont="1" applyFill="1" applyBorder="1" applyAlignment="1">
      <alignment vertical="center"/>
    </xf>
    <xf numFmtId="166" fontId="12" fillId="0" borderId="6" xfId="0" applyNumberFormat="1" applyFont="1" applyFill="1" applyBorder="1" applyAlignment="1">
      <alignment vertical="center"/>
    </xf>
    <xf numFmtId="166" fontId="12" fillId="0" borderId="10" xfId="0" applyNumberFormat="1" applyFont="1" applyFill="1" applyBorder="1" applyAlignment="1">
      <alignment vertical="center"/>
    </xf>
    <xf numFmtId="0" fontId="3" fillId="0" borderId="6" xfId="0" applyFont="1" applyFill="1" applyBorder="1" applyAlignment="1">
      <alignment horizontal="center" wrapText="1"/>
    </xf>
    <xf numFmtId="0" fontId="21" fillId="0" borderId="6" xfId="0" applyFont="1" applyFill="1" applyBorder="1" applyAlignment="1">
      <alignment horizontal="center" wrapText="1"/>
    </xf>
    <xf numFmtId="166" fontId="1" fillId="0" borderId="6" xfId="0" applyNumberFormat="1" applyFont="1" applyFill="1" applyBorder="1" applyAlignment="1">
      <alignment vertical="center"/>
    </xf>
    <xf numFmtId="166" fontId="1" fillId="0" borderId="10" xfId="0" applyNumberFormat="1" applyFont="1" applyFill="1" applyBorder="1" applyAlignment="1">
      <alignment vertical="center"/>
    </xf>
    <xf numFmtId="0" fontId="1" fillId="0" borderId="0" xfId="0" applyFont="1" applyFill="1"/>
    <xf numFmtId="0" fontId="3" fillId="0" borderId="6" xfId="0" applyFont="1" applyFill="1" applyBorder="1" applyAlignment="1">
      <alignment horizontal="center" vertical="top" wrapText="1"/>
    </xf>
    <xf numFmtId="0" fontId="21" fillId="0" borderId="6" xfId="0" applyFont="1" applyFill="1" applyBorder="1" applyAlignment="1">
      <alignment vertical="top" wrapText="1"/>
    </xf>
    <xf numFmtId="0" fontId="21" fillId="0" borderId="6" xfId="0" applyFont="1" applyFill="1" applyBorder="1" applyAlignment="1">
      <alignment horizontal="center" vertical="top" wrapText="1"/>
    </xf>
    <xf numFmtId="0" fontId="12" fillId="0" borderId="6" xfId="0" applyFont="1" applyFill="1" applyBorder="1" applyAlignment="1">
      <alignment horizontal="left" vertical="top" wrapText="1"/>
    </xf>
    <xf numFmtId="49" fontId="1" fillId="0" borderId="6"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14" xfId="0" applyNumberFormat="1" applyFont="1" applyFill="1" applyBorder="1"/>
    <xf numFmtId="0" fontId="1" fillId="0" borderId="6" xfId="0" applyFont="1" applyFill="1" applyBorder="1" applyAlignment="1">
      <alignment horizontal="left" vertical="center" wrapText="1"/>
    </xf>
    <xf numFmtId="0" fontId="4" fillId="0" borderId="6" xfId="0" applyFont="1" applyFill="1" applyBorder="1" applyAlignment="1">
      <alignment horizontal="left" vertical="top" wrapText="1"/>
    </xf>
    <xf numFmtId="49" fontId="1" fillId="0" borderId="6" xfId="0" applyNumberFormat="1" applyFont="1" applyFill="1" applyBorder="1" applyAlignment="1">
      <alignment wrapText="1"/>
    </xf>
    <xf numFmtId="49" fontId="1" fillId="0" borderId="6" xfId="0" applyNumberFormat="1" applyFont="1" applyFill="1" applyBorder="1" applyAlignment="1">
      <alignment vertical="center"/>
    </xf>
    <xf numFmtId="0" fontId="25" fillId="0" borderId="6" xfId="0" applyFont="1" applyFill="1" applyBorder="1" applyAlignment="1">
      <alignment horizontal="center" wrapText="1"/>
    </xf>
    <xf numFmtId="49" fontId="16" fillId="0" borderId="6" xfId="0" applyNumberFormat="1" applyFont="1" applyFill="1" applyBorder="1" applyAlignment="1">
      <alignment wrapText="1"/>
    </xf>
    <xf numFmtId="49" fontId="16" fillId="0" borderId="6" xfId="0" applyNumberFormat="1" applyFont="1" applyFill="1" applyBorder="1" applyAlignment="1">
      <alignment horizontal="center" wrapText="1"/>
    </xf>
    <xf numFmtId="0" fontId="6"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2" fontId="1" fillId="0" borderId="6" xfId="0" applyNumberFormat="1" applyFont="1" applyFill="1" applyBorder="1" applyAlignment="1">
      <alignment vertical="center"/>
    </xf>
    <xf numFmtId="0" fontId="26" fillId="0" borderId="6" xfId="1" applyNumberFormat="1" applyFont="1" applyFill="1" applyBorder="1" applyProtection="1">
      <alignment vertical="top" wrapText="1"/>
    </xf>
    <xf numFmtId="2" fontId="1" fillId="0" borderId="6" xfId="0" applyNumberFormat="1" applyFont="1" applyFill="1" applyBorder="1"/>
    <xf numFmtId="2" fontId="1" fillId="0" borderId="10" xfId="0" applyNumberFormat="1" applyFont="1" applyFill="1" applyBorder="1"/>
    <xf numFmtId="4" fontId="12" fillId="3" borderId="9" xfId="0" applyNumberFormat="1" applyFont="1" applyFill="1" applyBorder="1" applyAlignment="1">
      <alignment vertical="center"/>
    </xf>
    <xf numFmtId="0" fontId="1" fillId="2" borderId="7" xfId="0" applyFont="1" applyFill="1" applyBorder="1" applyAlignment="1">
      <alignment horizontal="left" vertical="top" wrapText="1"/>
    </xf>
    <xf numFmtId="0" fontId="1" fillId="2" borderId="20" xfId="0" applyFont="1" applyFill="1" applyBorder="1" applyAlignment="1">
      <alignment horizontal="left" vertical="top" wrapText="1"/>
    </xf>
    <xf numFmtId="4" fontId="1" fillId="2" borderId="18" xfId="0" applyNumberFormat="1" applyFont="1" applyFill="1" applyBorder="1" applyAlignment="1">
      <alignment horizontal="right" vertical="center"/>
    </xf>
    <xf numFmtId="4" fontId="1" fillId="2" borderId="7" xfId="0" applyNumberFormat="1" applyFont="1" applyFill="1" applyBorder="1" applyAlignment="1">
      <alignment horizontal="right" vertical="center"/>
    </xf>
    <xf numFmtId="4" fontId="1" fillId="2" borderId="6" xfId="0" applyNumberFormat="1" applyFont="1" applyFill="1" applyBorder="1" applyAlignment="1">
      <alignment horizontal="right" vertical="center"/>
    </xf>
    <xf numFmtId="4" fontId="1" fillId="2" borderId="8" xfId="0" applyNumberFormat="1" applyFont="1" applyFill="1" applyBorder="1" applyAlignment="1">
      <alignment horizontal="right" vertical="center"/>
    </xf>
    <xf numFmtId="4" fontId="1" fillId="2" borderId="11" xfId="0" applyNumberFormat="1" applyFont="1" applyFill="1" applyBorder="1" applyAlignment="1">
      <alignment horizontal="right" vertical="center"/>
    </xf>
    <xf numFmtId="4" fontId="1" fillId="2" borderId="12" xfId="0" applyNumberFormat="1" applyFont="1" applyFill="1" applyBorder="1" applyAlignment="1">
      <alignment horizontal="right" vertical="center"/>
    </xf>
    <xf numFmtId="2" fontId="1" fillId="0" borderId="10" xfId="0" applyNumberFormat="1" applyFont="1" applyFill="1" applyBorder="1" applyAlignment="1">
      <alignment vertical="center"/>
    </xf>
    <xf numFmtId="0" fontId="1" fillId="0" borderId="20" xfId="0" applyFont="1" applyBorder="1" applyAlignment="1">
      <alignment horizontal="center" vertical="center" wrapText="1"/>
    </xf>
    <xf numFmtId="0" fontId="1" fillId="0" borderId="6" xfId="0" applyFont="1" applyFill="1" applyBorder="1" applyAlignment="1">
      <alignment horizontal="left" vertical="top" wrapText="1"/>
    </xf>
    <xf numFmtId="0" fontId="1" fillId="0" borderId="6" xfId="0" applyFont="1" applyBorder="1" applyAlignment="1">
      <alignment horizontal="center" vertical="center" wrapText="1"/>
    </xf>
    <xf numFmtId="166" fontId="1" fillId="9" borderId="10" xfId="0" applyNumberFormat="1" applyFont="1" applyFill="1" applyBorder="1" applyAlignment="1">
      <alignment vertical="center"/>
    </xf>
    <xf numFmtId="0" fontId="4" fillId="2" borderId="6" xfId="0" applyFont="1" applyFill="1" applyBorder="1" applyAlignment="1">
      <alignment horizontal="center" vertical="center" wrapText="1"/>
    </xf>
    <xf numFmtId="0" fontId="1" fillId="0" borderId="6" xfId="0" applyFont="1" applyBorder="1" applyAlignment="1">
      <alignment horizontal="left" vertical="top" wrapText="1"/>
    </xf>
    <xf numFmtId="0" fontId="4" fillId="2" borderId="20"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18" xfId="0" applyFont="1" applyBorder="1" applyAlignment="1">
      <alignment horizontal="center" vertical="center" wrapText="1"/>
    </xf>
    <xf numFmtId="49" fontId="1" fillId="0" borderId="14" xfId="0" applyNumberFormat="1" applyFont="1" applyBorder="1"/>
    <xf numFmtId="49" fontId="1" fillId="0" borderId="20" xfId="0" applyNumberFormat="1" applyFont="1" applyBorder="1" applyAlignment="1">
      <alignment horizontal="center" vertical="center"/>
    </xf>
    <xf numFmtId="49" fontId="1" fillId="2" borderId="20" xfId="0" applyNumberFormat="1" applyFont="1" applyFill="1" applyBorder="1" applyAlignment="1">
      <alignment horizontal="center" vertical="center"/>
    </xf>
    <xf numFmtId="49" fontId="1" fillId="0" borderId="13" xfId="0" applyNumberFormat="1" applyFont="1" applyBorder="1"/>
    <xf numFmtId="49" fontId="1" fillId="0" borderId="15" xfId="0" applyNumberFormat="1" applyFont="1" applyBorder="1"/>
    <xf numFmtId="49" fontId="12" fillId="0" borderId="5" xfId="0" applyNumberFormat="1" applyFont="1" applyFill="1" applyBorder="1"/>
    <xf numFmtId="0" fontId="1" fillId="0" borderId="6" xfId="0" applyFont="1" applyBorder="1"/>
    <xf numFmtId="0" fontId="1" fillId="0" borderId="6" xfId="0" applyFont="1" applyBorder="1" applyAlignment="1">
      <alignment horizontal="center"/>
    </xf>
    <xf numFmtId="4" fontId="1" fillId="0" borderId="6" xfId="0" applyNumberFormat="1" applyFont="1" applyBorder="1" applyAlignment="1">
      <alignment horizontal="center"/>
    </xf>
    <xf numFmtId="0" fontId="4" fillId="0" borderId="18" xfId="0" applyFont="1" applyBorder="1" applyAlignment="1">
      <alignment horizontal="center" vertical="center" wrapText="1"/>
    </xf>
    <xf numFmtId="0" fontId="16" fillId="0" borderId="6" xfId="0" applyFont="1" applyBorder="1" applyAlignment="1">
      <alignment horizontal="center" vertical="center" wrapText="1"/>
    </xf>
    <xf numFmtId="0" fontId="1" fillId="0" borderId="6" xfId="0" applyFont="1" applyBorder="1" applyAlignment="1">
      <alignment horizontal="center" vertical="center" wrapText="1"/>
    </xf>
    <xf numFmtId="4" fontId="11" fillId="2" borderId="18" xfId="0" applyNumberFormat="1" applyFont="1" applyFill="1" applyBorder="1" applyAlignment="1">
      <alignment horizontal="right" vertical="center"/>
    </xf>
    <xf numFmtId="4" fontId="11" fillId="2" borderId="20" xfId="0" applyNumberFormat="1" applyFont="1" applyFill="1" applyBorder="1" applyAlignment="1">
      <alignment horizontal="right" vertical="center"/>
    </xf>
    <xf numFmtId="2" fontId="4" fillId="0" borderId="6" xfId="0" applyNumberFormat="1" applyFont="1" applyBorder="1"/>
    <xf numFmtId="2" fontId="4" fillId="0" borderId="6" xfId="0" applyNumberFormat="1" applyFont="1" applyBorder="1" applyAlignment="1">
      <alignment horizontal="center"/>
    </xf>
    <xf numFmtId="0" fontId="8" fillId="0" borderId="0" xfId="0" applyFont="1"/>
    <xf numFmtId="2" fontId="20" fillId="0" borderId="6" xfId="0" applyNumberFormat="1" applyFont="1" applyBorder="1" applyAlignment="1">
      <alignment horizontal="center" vertical="center" wrapText="1"/>
    </xf>
    <xf numFmtId="0" fontId="24" fillId="0" borderId="6" xfId="0" applyFont="1" applyBorder="1" applyAlignment="1">
      <alignment horizontal="center" vertical="center" wrapText="1"/>
    </xf>
    <xf numFmtId="172" fontId="4" fillId="0" borderId="6" xfId="0" applyNumberFormat="1" applyFont="1" applyBorder="1" applyAlignment="1">
      <alignment horizontal="center" wrapText="1"/>
    </xf>
    <xf numFmtId="172" fontId="4" fillId="0" borderId="8" xfId="0" applyNumberFormat="1" applyFont="1" applyBorder="1" applyAlignment="1">
      <alignment horizontal="center" wrapText="1"/>
    </xf>
    <xf numFmtId="172" fontId="24" fillId="0" borderId="37" xfId="0" applyNumberFormat="1" applyFont="1" applyBorder="1" applyAlignment="1">
      <alignment horizontal="center"/>
    </xf>
    <xf numFmtId="172" fontId="6" fillId="2" borderId="11" xfId="0" applyNumberFormat="1" applyFont="1" applyFill="1" applyBorder="1" applyAlignment="1">
      <alignment horizontal="center" wrapText="1"/>
    </xf>
    <xf numFmtId="0" fontId="6" fillId="0" borderId="6" xfId="0" applyFont="1" applyBorder="1" applyAlignment="1">
      <alignment horizontal="center" vertical="center" wrapText="1"/>
    </xf>
    <xf numFmtId="0" fontId="1" fillId="0" borderId="59" xfId="0" applyFont="1" applyBorder="1" applyAlignment="1">
      <alignment horizontal="center" vertical="center" wrapText="1"/>
    </xf>
    <xf numFmtId="0" fontId="4" fillId="0" borderId="78" xfId="0" applyFont="1" applyBorder="1" applyAlignment="1">
      <alignment horizontal="center" vertical="center" wrapText="1"/>
    </xf>
    <xf numFmtId="0" fontId="4" fillId="0" borderId="52" xfId="0" applyFont="1" applyBorder="1" applyAlignment="1">
      <alignment horizontal="center" vertical="center" wrapText="1"/>
    </xf>
    <xf numFmtId="0" fontId="1" fillId="0" borderId="77" xfId="0" applyFont="1" applyBorder="1" applyAlignment="1">
      <alignment horizontal="center" vertical="center" wrapText="1"/>
    </xf>
    <xf numFmtId="0" fontId="4" fillId="0" borderId="6" xfId="0" applyFont="1" applyBorder="1" applyAlignment="1">
      <alignment horizontal="justify" vertical="center" wrapText="1"/>
    </xf>
    <xf numFmtId="4" fontId="6" fillId="0" borderId="6" xfId="0" applyNumberFormat="1" applyFont="1" applyBorder="1" applyAlignment="1">
      <alignment horizontal="center" vertical="center" wrapText="1"/>
    </xf>
    <xf numFmtId="4" fontId="4" fillId="0" borderId="18"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 fontId="4" fillId="0" borderId="25" xfId="0" applyNumberFormat="1" applyFont="1" applyBorder="1" applyAlignment="1">
      <alignment horizontal="center" vertical="center" wrapText="1"/>
    </xf>
    <xf numFmtId="4" fontId="12" fillId="0" borderId="6" xfId="0" applyNumberFormat="1" applyFont="1" applyBorder="1" applyAlignment="1">
      <alignment horizontal="center" vertical="center" wrapText="1"/>
    </xf>
    <xf numFmtId="0" fontId="1" fillId="0" borderId="20" xfId="0"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0" fontId="1" fillId="0" borderId="7" xfId="0" applyFont="1" applyBorder="1" applyAlignment="1">
      <alignment horizontal="left" vertical="top" wrapText="1"/>
    </xf>
    <xf numFmtId="49" fontId="1" fillId="0" borderId="6"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4" fontId="4" fillId="2" borderId="20" xfId="0" applyNumberFormat="1" applyFont="1" applyFill="1" applyBorder="1" applyAlignment="1">
      <alignment horizontal="center" vertical="center" wrapText="1"/>
    </xf>
    <xf numFmtId="170" fontId="39" fillId="0" borderId="8" xfId="0" applyNumberFormat="1" applyFont="1" applyBorder="1" applyAlignment="1">
      <alignment horizontal="center" vertical="center" wrapText="1"/>
    </xf>
    <xf numFmtId="170" fontId="39" fillId="0" borderId="12" xfId="0" applyNumberFormat="1" applyFont="1" applyBorder="1" applyAlignment="1">
      <alignment horizontal="center" vertical="center" wrapText="1"/>
    </xf>
    <xf numFmtId="0" fontId="41" fillId="0" borderId="6" xfId="0" applyFont="1" applyBorder="1" applyAlignment="1">
      <alignment horizontal="left" vertical="center" wrapText="1"/>
    </xf>
    <xf numFmtId="0" fontId="41" fillId="0" borderId="6" xfId="0" applyFont="1" applyBorder="1" applyAlignment="1">
      <alignment horizontal="center" vertical="center" wrapText="1"/>
    </xf>
    <xf numFmtId="0" fontId="42" fillId="0" borderId="14" xfId="0" applyFont="1" applyBorder="1" applyAlignment="1">
      <alignment horizontal="center" vertical="center"/>
    </xf>
    <xf numFmtId="0" fontId="41" fillId="0" borderId="14" xfId="0" applyFont="1" applyBorder="1" applyAlignment="1">
      <alignment horizontal="center" vertical="center"/>
    </xf>
    <xf numFmtId="0" fontId="41" fillId="0" borderId="6" xfId="0" applyFont="1" applyBorder="1" applyAlignment="1">
      <alignment horizontal="left" vertical="top" wrapText="1"/>
    </xf>
    <xf numFmtId="0" fontId="41" fillId="0" borderId="6" xfId="0" applyFont="1" applyBorder="1" applyAlignment="1">
      <alignment vertical="center" wrapText="1"/>
    </xf>
    <xf numFmtId="0" fontId="41" fillId="0" borderId="6" xfId="0" applyFont="1" applyBorder="1" applyAlignment="1">
      <alignment vertical="top" wrapText="1"/>
    </xf>
    <xf numFmtId="0" fontId="44" fillId="0" borderId="6" xfId="0" applyFont="1" applyBorder="1" applyAlignment="1">
      <alignment horizontal="left" vertical="center"/>
    </xf>
    <xf numFmtId="0" fontId="41" fillId="0" borderId="6" xfId="0" applyFont="1" applyBorder="1"/>
    <xf numFmtId="2" fontId="1" fillId="0" borderId="6" xfId="0" applyNumberFormat="1" applyFont="1" applyBorder="1" applyAlignment="1">
      <alignment horizontal="center"/>
    </xf>
    <xf numFmtId="0" fontId="41" fillId="0" borderId="6" xfId="0" applyFont="1" applyBorder="1" applyAlignment="1">
      <alignment horizontal="left" vertical="center"/>
    </xf>
    <xf numFmtId="170" fontId="38" fillId="0" borderId="7" xfId="0" applyNumberFormat="1" applyFont="1" applyBorder="1" applyAlignment="1">
      <alignment horizontal="center" vertical="center" wrapText="1"/>
    </xf>
    <xf numFmtId="170" fontId="38" fillId="0" borderId="11" xfId="0" applyNumberFormat="1" applyFont="1" applyBorder="1" applyAlignment="1">
      <alignment horizontal="center" vertical="center" wrapText="1"/>
    </xf>
    <xf numFmtId="170" fontId="39" fillId="0" borderId="6" xfId="0" applyNumberFormat="1" applyFont="1" applyBorder="1" applyAlignment="1">
      <alignment horizontal="center" wrapText="1"/>
    </xf>
    <xf numFmtId="170" fontId="39" fillId="0" borderId="10" xfId="0" applyNumberFormat="1" applyFont="1" applyBorder="1" applyAlignment="1">
      <alignment horizontal="center" wrapText="1"/>
    </xf>
    <xf numFmtId="170" fontId="39" fillId="0" borderId="8" xfId="0" applyNumberFormat="1" applyFont="1" applyBorder="1" applyAlignment="1">
      <alignment horizontal="center" wrapText="1"/>
    </xf>
    <xf numFmtId="170" fontId="39" fillId="0" borderId="12" xfId="0" applyNumberFormat="1" applyFont="1" applyBorder="1" applyAlignment="1">
      <alignment horizontal="center" wrapText="1"/>
    </xf>
    <xf numFmtId="170" fontId="39" fillId="0" borderId="22" xfId="0" applyNumberFormat="1" applyFont="1" applyBorder="1" applyAlignment="1">
      <alignment horizontal="center" wrapText="1"/>
    </xf>
    <xf numFmtId="170" fontId="39" fillId="0" borderId="6" xfId="0" applyNumberFormat="1" applyFont="1" applyBorder="1" applyAlignment="1">
      <alignment horizontal="center" vertical="center" wrapText="1"/>
    </xf>
    <xf numFmtId="170" fontId="39" fillId="0" borderId="10" xfId="0" applyNumberFormat="1" applyFont="1" applyBorder="1" applyAlignment="1">
      <alignment horizontal="center" vertical="center" wrapText="1"/>
    </xf>
    <xf numFmtId="0" fontId="39" fillId="0" borderId="6" xfId="0" applyFont="1" applyBorder="1" applyAlignment="1">
      <alignment vertical="center" wrapText="1"/>
    </xf>
    <xf numFmtId="0" fontId="38" fillId="0" borderId="7" xfId="0" applyFont="1" applyBorder="1" applyAlignment="1">
      <alignment vertical="center" wrapText="1"/>
    </xf>
    <xf numFmtId="49" fontId="39" fillId="0" borderId="3" xfId="0" applyNumberFormat="1" applyFont="1" applyBorder="1" applyAlignment="1">
      <alignment horizontal="center" vertical="center" wrapText="1"/>
    </xf>
    <xf numFmtId="49" fontId="39" fillId="0" borderId="3" xfId="0" applyNumberFormat="1" applyFont="1" applyBorder="1" applyAlignment="1">
      <alignment horizontal="center" wrapText="1"/>
    </xf>
    <xf numFmtId="0" fontId="38" fillId="0" borderId="7" xfId="0" applyFont="1" applyBorder="1" applyAlignment="1">
      <alignment horizontal="left" vertical="center" wrapText="1"/>
    </xf>
    <xf numFmtId="0" fontId="39" fillId="0" borderId="6" xfId="0" applyFont="1" applyBorder="1" applyAlignment="1">
      <alignment horizontal="center" vertical="center" wrapText="1"/>
    </xf>
    <xf numFmtId="49" fontId="39" fillId="0" borderId="6" xfId="0" applyNumberFormat="1" applyFont="1" applyBorder="1" applyAlignment="1">
      <alignment horizontal="center" vertical="center" wrapText="1"/>
    </xf>
    <xf numFmtId="0" fontId="38" fillId="0" borderId="2" xfId="0" applyFont="1" applyBorder="1" applyAlignment="1">
      <alignment vertical="center" wrapText="1"/>
    </xf>
    <xf numFmtId="0" fontId="39" fillId="0" borderId="3" xfId="0" applyFont="1" applyBorder="1" applyAlignment="1">
      <alignment horizontal="center" vertical="center" wrapText="1"/>
    </xf>
    <xf numFmtId="49" fontId="38" fillId="0" borderId="3" xfId="0" applyNumberFormat="1" applyFont="1" applyBorder="1" applyAlignment="1">
      <alignment horizontal="center" wrapText="1"/>
    </xf>
    <xf numFmtId="49" fontId="14" fillId="0" borderId="26" xfId="0" applyNumberFormat="1" applyFont="1" applyBorder="1" applyAlignment="1">
      <alignment horizontal="center" vertical="center" wrapText="1"/>
    </xf>
    <xf numFmtId="0" fontId="38" fillId="0" borderId="9" xfId="0" applyFont="1" applyBorder="1" applyAlignment="1">
      <alignment horizontal="justify" vertical="center" wrapText="1"/>
    </xf>
    <xf numFmtId="170" fontId="38" fillId="0" borderId="3" xfId="0" applyNumberFormat="1" applyFont="1" applyBorder="1" applyAlignment="1">
      <alignment horizontal="center" vertical="center" wrapText="1"/>
    </xf>
    <xf numFmtId="170" fontId="38" fillId="0" borderId="4" xfId="0" applyNumberFormat="1" applyFont="1" applyBorder="1" applyAlignment="1">
      <alignment horizontal="center" vertical="center" wrapText="1"/>
    </xf>
    <xf numFmtId="170" fontId="38" fillId="0" borderId="6" xfId="0" applyNumberFormat="1" applyFont="1" applyBorder="1" applyAlignment="1">
      <alignment horizontal="center" vertical="center" wrapText="1"/>
    </xf>
    <xf numFmtId="49" fontId="39" fillId="0" borderId="6" xfId="7" applyNumberFormat="1" applyFont="1" applyBorder="1" applyAlignment="1">
      <alignment horizontal="center" vertical="center" wrapText="1"/>
    </xf>
    <xf numFmtId="0" fontId="14" fillId="0" borderId="5" xfId="0" applyFont="1" applyBorder="1" applyAlignment="1">
      <alignment horizontal="center" vertical="center" wrapText="1"/>
    </xf>
    <xf numFmtId="2" fontId="29" fillId="0" borderId="6" xfId="0" applyNumberFormat="1" applyFont="1" applyBorder="1" applyAlignment="1">
      <alignment horizontal="center" vertical="center" wrapText="1"/>
    </xf>
    <xf numFmtId="2" fontId="30" fillId="0" borderId="6" xfId="0" applyNumberFormat="1" applyFont="1" applyBorder="1" applyAlignment="1">
      <alignment horizontal="center" vertical="center" wrapText="1"/>
    </xf>
    <xf numFmtId="2" fontId="47" fillId="0" borderId="6" xfId="0" applyNumberFormat="1" applyFont="1" applyBorder="1" applyAlignment="1">
      <alignment horizontal="center" vertical="center"/>
    </xf>
    <xf numFmtId="2" fontId="48" fillId="0" borderId="6" xfId="0" applyNumberFormat="1" applyFont="1" applyBorder="1" applyAlignment="1">
      <alignment horizontal="center" vertical="center"/>
    </xf>
    <xf numFmtId="2" fontId="46" fillId="0" borderId="6" xfId="0" applyNumberFormat="1" applyFont="1" applyBorder="1" applyAlignment="1">
      <alignment horizontal="center" vertical="center"/>
    </xf>
    <xf numFmtId="0" fontId="34" fillId="0" borderId="51" xfId="0" applyFont="1" applyBorder="1" applyAlignment="1">
      <alignment wrapText="1"/>
    </xf>
    <xf numFmtId="0" fontId="14" fillId="0" borderId="6" xfId="0" applyFont="1" applyBorder="1"/>
    <xf numFmtId="49" fontId="14" fillId="0" borderId="6" xfId="0" applyNumberFormat="1" applyFont="1" applyBorder="1" applyAlignment="1">
      <alignment horizontal="center" vertical="center"/>
    </xf>
    <xf numFmtId="0" fontId="14" fillId="0" borderId="6" xfId="0" applyFont="1" applyBorder="1" applyAlignment="1">
      <alignment horizontal="center" vertical="center"/>
    </xf>
    <xf numFmtId="2" fontId="14" fillId="0" borderId="6" xfId="0" applyNumberFormat="1" applyFont="1" applyBorder="1" applyAlignment="1">
      <alignment horizontal="center" vertical="center"/>
    </xf>
    <xf numFmtId="49" fontId="1" fillId="0" borderId="20" xfId="0" applyNumberFormat="1" applyFont="1" applyBorder="1" applyAlignment="1">
      <alignment horizontal="center" vertical="center" wrapText="1"/>
    </xf>
    <xf numFmtId="0" fontId="1" fillId="0" borderId="26" xfId="0" applyFont="1" applyBorder="1" applyAlignment="1">
      <alignment horizontal="center" vertical="center"/>
    </xf>
    <xf numFmtId="0" fontId="29" fillId="0" borderId="49" xfId="0" applyFont="1" applyBorder="1" applyAlignment="1">
      <alignment vertical="top" wrapText="1"/>
    </xf>
    <xf numFmtId="2" fontId="49" fillId="0" borderId="64" xfId="0" applyNumberFormat="1" applyFont="1" applyBorder="1" applyAlignment="1">
      <alignment horizontal="center" vertical="top" wrapText="1"/>
    </xf>
    <xf numFmtId="0" fontId="29" fillId="0" borderId="6" xfId="0" applyFont="1" applyBorder="1" applyAlignment="1">
      <alignment vertical="top" wrapText="1"/>
    </xf>
    <xf numFmtId="2" fontId="49" fillId="0" borderId="6" xfId="0" applyNumberFormat="1" applyFont="1" applyBorder="1" applyAlignment="1">
      <alignment horizontal="center" vertical="top" wrapText="1"/>
    </xf>
    <xf numFmtId="0" fontId="29" fillId="0" borderId="48" xfId="0" applyFont="1" applyBorder="1" applyAlignment="1">
      <alignment vertical="top" wrapText="1"/>
    </xf>
    <xf numFmtId="2" fontId="49" fillId="0" borderId="44" xfId="0" applyNumberFormat="1" applyFont="1" applyBorder="1" applyAlignment="1">
      <alignment horizontal="center" vertical="top" wrapText="1"/>
    </xf>
    <xf numFmtId="2" fontId="30" fillId="0" borderId="44" xfId="0" applyNumberFormat="1" applyFont="1" applyBorder="1" applyAlignment="1">
      <alignment horizontal="center" vertical="top" wrapText="1"/>
    </xf>
    <xf numFmtId="2" fontId="30" fillId="0" borderId="64" xfId="0" applyNumberFormat="1" applyFont="1" applyBorder="1" applyAlignment="1">
      <alignment horizontal="center" vertical="top" wrapText="1"/>
    </xf>
    <xf numFmtId="0" fontId="30" fillId="0" borderId="44" xfId="0" applyFont="1" applyBorder="1" applyAlignment="1">
      <alignment vertical="top" wrapText="1"/>
    </xf>
    <xf numFmtId="0" fontId="30" fillId="0" borderId="64" xfId="0" applyFont="1" applyBorder="1" applyAlignment="1">
      <alignment vertical="top" wrapText="1"/>
    </xf>
    <xf numFmtId="166" fontId="1" fillId="9" borderId="6" xfId="0" applyNumberFormat="1" applyFont="1" applyFill="1" applyBorder="1" applyAlignment="1">
      <alignment horizontal="center" vertical="center"/>
    </xf>
    <xf numFmtId="0" fontId="51" fillId="0" borderId="6" xfId="0" applyFont="1" applyBorder="1" applyAlignment="1">
      <alignment horizontal="left" vertical="top" wrapText="1"/>
    </xf>
    <xf numFmtId="0" fontId="51" fillId="0" borderId="6" xfId="0" applyFont="1" applyBorder="1" applyAlignment="1">
      <alignment horizontal="left" vertical="center" wrapText="1"/>
    </xf>
    <xf numFmtId="0" fontId="3" fillId="0" borderId="6" xfId="0" applyFont="1" applyBorder="1" applyAlignment="1">
      <alignment horizontal="center" wrapText="1"/>
    </xf>
    <xf numFmtId="2" fontId="17" fillId="0" borderId="6" xfId="0" applyNumberFormat="1" applyFont="1" applyBorder="1" applyAlignment="1">
      <alignment horizontal="center" vertical="center" wrapText="1"/>
    </xf>
    <xf numFmtId="4" fontId="17" fillId="0" borderId="6" xfId="0" applyNumberFormat="1" applyFont="1" applyBorder="1" applyAlignment="1">
      <alignment horizontal="center" vertical="center" wrapText="1"/>
    </xf>
    <xf numFmtId="166" fontId="16" fillId="0" borderId="18" xfId="0" applyNumberFormat="1" applyFont="1" applyFill="1" applyBorder="1" applyAlignment="1">
      <alignment vertical="center"/>
    </xf>
    <xf numFmtId="166" fontId="16" fillId="0" borderId="31" xfId="0" applyNumberFormat="1" applyFont="1" applyFill="1" applyBorder="1" applyAlignment="1">
      <alignment vertical="center"/>
    </xf>
    <xf numFmtId="166" fontId="16" fillId="0" borderId="6" xfId="0" applyNumberFormat="1" applyFont="1" applyFill="1" applyBorder="1" applyAlignment="1">
      <alignment vertical="center"/>
    </xf>
    <xf numFmtId="166" fontId="16" fillId="0" borderId="10" xfId="0" applyNumberFormat="1" applyFont="1" applyFill="1" applyBorder="1" applyAlignment="1">
      <alignment vertical="center"/>
    </xf>
    <xf numFmtId="0" fontId="25" fillId="0" borderId="52" xfId="0" applyFont="1" applyFill="1" applyBorder="1" applyAlignment="1">
      <alignment horizontal="center" wrapText="1"/>
    </xf>
    <xf numFmtId="0" fontId="25" fillId="0" borderId="25" xfId="0" applyFont="1" applyFill="1" applyBorder="1" applyAlignment="1">
      <alignment horizontal="center" wrapText="1"/>
    </xf>
    <xf numFmtId="0" fontId="16" fillId="0" borderId="0" xfId="0" applyFont="1"/>
    <xf numFmtId="2" fontId="1" fillId="0" borderId="6" xfId="0" applyNumberFormat="1" applyFont="1" applyBorder="1"/>
    <xf numFmtId="0" fontId="14" fillId="0" borderId="6" xfId="0" applyFont="1" applyFill="1" applyBorder="1" applyAlignment="1">
      <alignment horizontal="center" wrapText="1"/>
    </xf>
    <xf numFmtId="2" fontId="12" fillId="0" borderId="6" xfId="0" applyNumberFormat="1" applyFont="1" applyFill="1" applyBorder="1" applyAlignment="1">
      <alignment vertical="center"/>
    </xf>
    <xf numFmtId="2" fontId="12" fillId="0" borderId="10" xfId="0" applyNumberFormat="1" applyFont="1" applyFill="1" applyBorder="1" applyAlignment="1">
      <alignment vertical="center"/>
    </xf>
    <xf numFmtId="0" fontId="14" fillId="0" borderId="6" xfId="0" applyFont="1" applyFill="1" applyBorder="1" applyAlignment="1">
      <alignment horizontal="center" vertical="top" wrapText="1"/>
    </xf>
    <xf numFmtId="0" fontId="1" fillId="0" borderId="9" xfId="0" applyFont="1" applyBorder="1" applyAlignment="1">
      <alignment horizontal="left" vertical="top" wrapText="1"/>
    </xf>
    <xf numFmtId="0" fontId="1" fillId="2" borderId="20" xfId="0" applyFont="1" applyFill="1" applyBorder="1" applyAlignment="1">
      <alignment horizontal="left" vertical="top" wrapText="1"/>
    </xf>
    <xf numFmtId="0" fontId="1" fillId="0" borderId="20" xfId="0" applyFont="1" applyBorder="1" applyAlignment="1">
      <alignment horizontal="left" vertical="top" wrapText="1"/>
    </xf>
    <xf numFmtId="0" fontId="16" fillId="0" borderId="6"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0" fontId="30" fillId="0" borderId="6" xfId="0" applyFont="1" applyBorder="1" applyAlignment="1">
      <alignment vertical="top" wrapText="1"/>
    </xf>
    <xf numFmtId="0" fontId="12" fillId="0" borderId="6" xfId="0" applyFont="1" applyBorder="1" applyAlignment="1">
      <alignment horizontal="center" vertical="center" wrapText="1"/>
    </xf>
    <xf numFmtId="49" fontId="12" fillId="0" borderId="16" xfId="0" applyNumberFormat="1" applyFont="1" applyFill="1" applyBorder="1" applyAlignment="1">
      <alignment vertical="center"/>
    </xf>
    <xf numFmtId="0" fontId="1" fillId="0" borderId="7" xfId="0" applyFont="1" applyFill="1" applyBorder="1" applyAlignment="1">
      <alignment horizontal="justify" vertical="top" wrapText="1"/>
    </xf>
    <xf numFmtId="0" fontId="1" fillId="0" borderId="7" xfId="0" applyFont="1" applyFill="1" applyBorder="1" applyAlignment="1">
      <alignment horizontal="justify" vertical="top"/>
    </xf>
    <xf numFmtId="4" fontId="30" fillId="0" borderId="7" xfId="0" applyNumberFormat="1" applyFont="1" applyFill="1" applyBorder="1" applyAlignment="1">
      <alignment vertical="center"/>
    </xf>
    <xf numFmtId="0" fontId="1" fillId="0" borderId="6" xfId="0" applyFont="1" applyFill="1" applyBorder="1" applyAlignment="1">
      <alignment horizontal="justify" vertical="top" wrapText="1"/>
    </xf>
    <xf numFmtId="0" fontId="1" fillId="0" borderId="6" xfId="0" applyFont="1" applyFill="1" applyBorder="1" applyAlignment="1">
      <alignment horizontal="justify" vertical="top"/>
    </xf>
    <xf numFmtId="4" fontId="30" fillId="0" borderId="6" xfId="0" applyNumberFormat="1" applyFont="1" applyFill="1" applyBorder="1" applyAlignment="1">
      <alignment vertical="center"/>
    </xf>
    <xf numFmtId="0" fontId="1" fillId="0" borderId="8" xfId="0" applyFont="1" applyFill="1" applyBorder="1" applyAlignment="1">
      <alignment horizontal="justify" vertical="top"/>
    </xf>
    <xf numFmtId="4" fontId="30" fillId="0" borderId="8" xfId="0" applyNumberFormat="1" applyFont="1" applyFill="1" applyBorder="1" applyAlignment="1">
      <alignment vertical="center"/>
    </xf>
    <xf numFmtId="49" fontId="12" fillId="0" borderId="5" xfId="0" applyNumberFormat="1" applyFont="1" applyFill="1" applyBorder="1" applyAlignment="1">
      <alignment vertical="center"/>
    </xf>
    <xf numFmtId="0" fontId="1" fillId="2" borderId="18" xfId="0" applyFont="1" applyFill="1" applyBorder="1" applyAlignment="1">
      <alignment horizontal="left" vertical="top" wrapText="1"/>
    </xf>
    <xf numFmtId="49" fontId="1" fillId="0" borderId="17" xfId="0" applyNumberFormat="1" applyFont="1" applyBorder="1"/>
    <xf numFmtId="0" fontId="39" fillId="0" borderId="7" xfId="0" applyFont="1" applyBorder="1" applyAlignment="1">
      <alignment vertical="center"/>
    </xf>
    <xf numFmtId="1" fontId="28" fillId="0" borderId="7" xfId="3" applyBorder="1" applyAlignment="1">
      <alignment horizontal="center" vertical="center" shrinkToFit="1"/>
    </xf>
    <xf numFmtId="166" fontId="28" fillId="8" borderId="7" xfId="5" applyNumberFormat="1" applyBorder="1" applyAlignment="1">
      <alignment vertical="center" shrinkToFit="1"/>
    </xf>
    <xf numFmtId="166" fontId="39" fillId="0" borderId="7" xfId="0" applyNumberFormat="1" applyFont="1" applyBorder="1" applyAlignment="1">
      <alignment vertical="center"/>
    </xf>
    <xf numFmtId="166" fontId="39" fillId="0" borderId="11" xfId="0" applyNumberFormat="1" applyFont="1" applyBorder="1" applyAlignment="1">
      <alignment vertical="center"/>
    </xf>
    <xf numFmtId="0" fontId="39" fillId="0" borderId="18" xfId="0" applyFont="1" applyBorder="1" applyAlignment="1">
      <alignment vertical="center"/>
    </xf>
    <xf numFmtId="1" fontId="28" fillId="0" borderId="18" xfId="3" applyBorder="1" applyAlignment="1">
      <alignment horizontal="center" vertical="center" shrinkToFit="1"/>
    </xf>
    <xf numFmtId="166" fontId="28" fillId="8" borderId="18" xfId="5" applyNumberFormat="1" applyBorder="1" applyAlignment="1">
      <alignment vertical="center" shrinkToFit="1"/>
    </xf>
    <xf numFmtId="166" fontId="39" fillId="0" borderId="18" xfId="0" applyNumberFormat="1" applyFont="1" applyBorder="1" applyAlignment="1">
      <alignment vertical="center"/>
    </xf>
    <xf numFmtId="166" fontId="39" fillId="0" borderId="31" xfId="0" applyNumberFormat="1" applyFont="1" applyBorder="1" applyAlignment="1">
      <alignment vertical="center"/>
    </xf>
    <xf numFmtId="0" fontId="39" fillId="0" borderId="6" xfId="0" applyFont="1" applyBorder="1" applyAlignment="1">
      <alignment vertical="center"/>
    </xf>
    <xf numFmtId="1" fontId="28" fillId="0" borderId="6" xfId="3" applyBorder="1" applyAlignment="1">
      <alignment horizontal="center" vertical="center" shrinkToFit="1"/>
    </xf>
    <xf numFmtId="166" fontId="28" fillId="8" borderId="6" xfId="5" applyNumberFormat="1" applyBorder="1" applyAlignment="1">
      <alignment vertical="center" shrinkToFit="1"/>
    </xf>
    <xf numFmtId="166" fontId="39" fillId="0" borderId="6" xfId="0" applyNumberFormat="1" applyFont="1" applyBorder="1" applyAlignment="1">
      <alignment vertical="center"/>
    </xf>
    <xf numFmtId="166" fontId="39" fillId="0" borderId="10" xfId="0" applyNumberFormat="1" applyFont="1" applyBorder="1" applyAlignment="1">
      <alignment vertical="center"/>
    </xf>
    <xf numFmtId="0" fontId="39" fillId="0" borderId="20" xfId="0" applyFont="1" applyBorder="1" applyAlignment="1">
      <alignment vertical="center"/>
    </xf>
    <xf numFmtId="1" fontId="28" fillId="0" borderId="20" xfId="3" applyBorder="1" applyAlignment="1">
      <alignment horizontal="center" vertical="center" shrinkToFit="1"/>
    </xf>
    <xf numFmtId="166" fontId="28" fillId="8" borderId="20" xfId="5" applyNumberFormat="1" applyBorder="1" applyAlignment="1">
      <alignment vertical="center" shrinkToFit="1"/>
    </xf>
    <xf numFmtId="166" fontId="39" fillId="0" borderId="20" xfId="0" applyNumberFormat="1" applyFont="1" applyBorder="1" applyAlignment="1">
      <alignment vertical="center"/>
    </xf>
    <xf numFmtId="166" fontId="39" fillId="0" borderId="28" xfId="0" applyNumberFormat="1" applyFont="1" applyBorder="1" applyAlignment="1">
      <alignment vertical="center"/>
    </xf>
    <xf numFmtId="0" fontId="1" fillId="2" borderId="6" xfId="0" applyFont="1" applyFill="1" applyBorder="1" applyAlignment="1">
      <alignment vertical="top" wrapText="1"/>
    </xf>
    <xf numFmtId="49" fontId="0" fillId="0" borderId="14" xfId="0" applyNumberFormat="1" applyBorder="1" applyAlignment="1">
      <alignment horizontal="left" wrapText="1"/>
    </xf>
    <xf numFmtId="0" fontId="30" fillId="0" borderId="6" xfId="0" applyFont="1" applyBorder="1" applyAlignment="1">
      <alignment horizontal="left" vertical="center" wrapText="1"/>
    </xf>
    <xf numFmtId="0" fontId="30" fillId="0" borderId="6" xfId="0" applyFont="1" applyBorder="1" applyAlignment="1">
      <alignment horizontal="left" vertical="top" wrapText="1"/>
    </xf>
    <xf numFmtId="49" fontId="30" fillId="0" borderId="14" xfId="0" applyNumberFormat="1" applyFont="1" applyBorder="1" applyAlignment="1">
      <alignment horizontal="left" wrapText="1"/>
    </xf>
    <xf numFmtId="0" fontId="1" fillId="2" borderId="8" xfId="0" applyFont="1" applyFill="1" applyBorder="1" applyAlignment="1">
      <alignment horizontal="left" vertical="top" wrapText="1"/>
    </xf>
    <xf numFmtId="49" fontId="1" fillId="2" borderId="9" xfId="0" applyNumberFormat="1" applyFont="1" applyFill="1" applyBorder="1" applyAlignment="1">
      <alignment horizontal="center" vertical="center"/>
    </xf>
    <xf numFmtId="49" fontId="30" fillId="0" borderId="9" xfId="0" applyNumberFormat="1" applyFont="1" applyBorder="1" applyAlignment="1">
      <alignment horizontal="center" vertical="center"/>
    </xf>
    <xf numFmtId="166" fontId="30" fillId="0" borderId="9" xfId="0" applyNumberFormat="1" applyFont="1" applyBorder="1" applyAlignment="1">
      <alignment vertical="center"/>
    </xf>
    <xf numFmtId="166" fontId="30" fillId="0" borderId="32" xfId="0" applyNumberFormat="1" applyFont="1" applyBorder="1" applyAlignment="1">
      <alignment vertical="center"/>
    </xf>
    <xf numFmtId="49" fontId="30" fillId="0" borderId="6" xfId="0" applyNumberFormat="1" applyFont="1" applyBorder="1" applyAlignment="1">
      <alignment horizontal="center" vertical="center"/>
    </xf>
    <xf numFmtId="166" fontId="30" fillId="0" borderId="6" xfId="0" applyNumberFormat="1" applyFont="1" applyBorder="1" applyAlignment="1">
      <alignment vertical="center"/>
    </xf>
    <xf numFmtId="0" fontId="1" fillId="2" borderId="18" xfId="0" applyFont="1" applyFill="1" applyBorder="1" applyAlignment="1">
      <alignment horizontal="left" vertical="center" wrapText="1"/>
    </xf>
    <xf numFmtId="49" fontId="1" fillId="2" borderId="18" xfId="0" applyNumberFormat="1" applyFont="1" applyFill="1" applyBorder="1" applyAlignment="1">
      <alignment horizontal="center" vertical="center"/>
    </xf>
    <xf numFmtId="49" fontId="30" fillId="0" borderId="18" xfId="0" applyNumberFormat="1" applyFont="1" applyBorder="1" applyAlignment="1">
      <alignment horizontal="center" vertical="center"/>
    </xf>
    <xf numFmtId="166" fontId="30" fillId="0" borderId="18" xfId="0" applyNumberFormat="1" applyFont="1" applyBorder="1" applyAlignment="1">
      <alignment vertical="center"/>
    </xf>
    <xf numFmtId="166" fontId="30" fillId="0" borderId="31" xfId="0" applyNumberFormat="1" applyFont="1" applyBorder="1" applyAlignment="1">
      <alignment vertical="center"/>
    </xf>
    <xf numFmtId="49" fontId="1" fillId="2" borderId="8" xfId="0" applyNumberFormat="1" applyFont="1" applyFill="1" applyBorder="1" applyAlignment="1">
      <alignment horizontal="center" vertical="center"/>
    </xf>
    <xf numFmtId="49" fontId="30" fillId="0" borderId="8" xfId="0" applyNumberFormat="1" applyFont="1" applyBorder="1" applyAlignment="1">
      <alignment horizontal="center" vertical="center"/>
    </xf>
    <xf numFmtId="166" fontId="30" fillId="0" borderId="8" xfId="0" applyNumberFormat="1" applyFont="1" applyBorder="1" applyAlignment="1">
      <alignment vertical="center"/>
    </xf>
    <xf numFmtId="166" fontId="30" fillId="0" borderId="12" xfId="0" applyNumberFormat="1" applyFont="1" applyBorder="1" applyAlignment="1">
      <alignment vertical="center"/>
    </xf>
    <xf numFmtId="49" fontId="1" fillId="9" borderId="13" xfId="0" applyNumberFormat="1" applyFont="1" applyFill="1" applyBorder="1" applyAlignment="1">
      <alignment vertical="center"/>
    </xf>
    <xf numFmtId="0" fontId="1" fillId="9" borderId="7" xfId="0" applyFont="1" applyFill="1" applyBorder="1" applyAlignment="1">
      <alignment horizontal="left" vertical="top" wrapText="1"/>
    </xf>
    <xf numFmtId="0" fontId="1" fillId="9" borderId="6" xfId="0" applyFont="1" applyFill="1" applyBorder="1" applyAlignment="1">
      <alignment horizontal="left" vertical="top" wrapText="1"/>
    </xf>
    <xf numFmtId="166" fontId="30" fillId="0" borderId="10" xfId="0" applyNumberFormat="1" applyFont="1" applyBorder="1" applyAlignment="1">
      <alignment vertical="center"/>
    </xf>
    <xf numFmtId="0" fontId="1" fillId="9" borderId="20" xfId="0" applyFont="1" applyFill="1" applyBorder="1" applyAlignment="1">
      <alignment horizontal="left" vertical="top" wrapText="1"/>
    </xf>
    <xf numFmtId="49" fontId="1" fillId="0" borderId="19" xfId="0" applyNumberFormat="1" applyFont="1" applyBorder="1"/>
    <xf numFmtId="0" fontId="1" fillId="0" borderId="8" xfId="0" applyFont="1" applyBorder="1" applyAlignment="1">
      <alignment horizontal="left" vertical="top" wrapText="1"/>
    </xf>
    <xf numFmtId="0" fontId="1" fillId="9" borderId="8" xfId="0" applyFont="1" applyFill="1" applyBorder="1" applyAlignment="1">
      <alignment horizontal="left" vertical="top" wrapText="1"/>
    </xf>
    <xf numFmtId="49" fontId="1" fillId="0" borderId="13" xfId="0" applyNumberFormat="1" applyFont="1" applyBorder="1" applyAlignment="1">
      <alignment horizontal="left" wrapText="1"/>
    </xf>
    <xf numFmtId="49" fontId="34" fillId="0" borderId="76" xfId="8" applyFont="1" applyAlignment="1">
      <alignment horizontal="center" vertical="center" wrapText="1"/>
    </xf>
    <xf numFmtId="49" fontId="1" fillId="0" borderId="17" xfId="0" applyNumberFormat="1" applyFont="1" applyBorder="1" applyAlignment="1">
      <alignment horizontal="left" wrapText="1"/>
    </xf>
    <xf numFmtId="49" fontId="1" fillId="0" borderId="14" xfId="0" applyNumberFormat="1" applyFont="1" applyBorder="1" applyAlignment="1">
      <alignment horizontal="left" wrapText="1"/>
    </xf>
    <xf numFmtId="0" fontId="30" fillId="0" borderId="18" xfId="0" applyFont="1" applyBorder="1" applyAlignment="1">
      <alignment horizontal="left" vertical="center" wrapText="1"/>
    </xf>
    <xf numFmtId="0" fontId="30" fillId="0" borderId="18" xfId="0" applyFont="1" applyBorder="1" applyAlignment="1">
      <alignment horizontal="left" vertical="top" wrapText="1"/>
    </xf>
    <xf numFmtId="49" fontId="1" fillId="0" borderId="14" xfId="0" applyNumberFormat="1" applyFont="1" applyBorder="1" applyAlignment="1">
      <alignment horizontal="left"/>
    </xf>
    <xf numFmtId="49" fontId="1" fillId="0" borderId="15" xfId="0" applyNumberFormat="1" applyFont="1" applyBorder="1" applyAlignment="1">
      <alignment horizontal="left"/>
    </xf>
    <xf numFmtId="49" fontId="1" fillId="2" borderId="7" xfId="0" applyNumberFormat="1" applyFont="1" applyFill="1" applyBorder="1" applyAlignment="1">
      <alignment horizontal="center" vertical="center"/>
    </xf>
    <xf numFmtId="49" fontId="30" fillId="0" borderId="7" xfId="0" applyNumberFormat="1" applyFont="1" applyBorder="1" applyAlignment="1">
      <alignment horizontal="center" vertical="center"/>
    </xf>
    <xf numFmtId="166" fontId="30" fillId="0" borderId="7" xfId="0" applyNumberFormat="1" applyFont="1" applyBorder="1" applyAlignment="1">
      <alignment vertical="center"/>
    </xf>
    <xf numFmtId="166" fontId="30" fillId="0" borderId="11" xfId="0" applyNumberFormat="1" applyFont="1" applyBorder="1" applyAlignment="1">
      <alignment vertical="center"/>
    </xf>
    <xf numFmtId="0" fontId="1" fillId="0" borderId="18" xfId="0" applyFont="1" applyBorder="1" applyAlignment="1">
      <alignment horizontal="left" vertical="top" wrapText="1"/>
    </xf>
    <xf numFmtId="166" fontId="30" fillId="0" borderId="20" xfId="0" applyNumberFormat="1" applyFont="1" applyBorder="1" applyAlignment="1">
      <alignment vertical="center"/>
    </xf>
    <xf numFmtId="166" fontId="30" fillId="0" borderId="28" xfId="0" applyNumberFormat="1" applyFont="1" applyBorder="1" applyAlignment="1">
      <alignment vertical="center"/>
    </xf>
    <xf numFmtId="49" fontId="30" fillId="0" borderId="20" xfId="0" applyNumberFormat="1" applyFont="1" applyBorder="1" applyAlignment="1">
      <alignment horizontal="center" vertical="center"/>
    </xf>
    <xf numFmtId="49" fontId="1" fillId="0" borderId="13" xfId="0" applyNumberFormat="1" applyFont="1" applyBorder="1" applyAlignment="1">
      <alignment wrapText="1"/>
    </xf>
    <xf numFmtId="0" fontId="1" fillId="2" borderId="7" xfId="0" applyFont="1" applyFill="1" applyBorder="1" applyAlignment="1">
      <alignment horizontal="left" vertical="center" wrapText="1"/>
    </xf>
    <xf numFmtId="49" fontId="1" fillId="0" borderId="14" xfId="0" applyNumberFormat="1" applyFont="1" applyBorder="1" applyAlignment="1">
      <alignment wrapText="1"/>
    </xf>
    <xf numFmtId="0" fontId="1" fillId="9" borderId="18" xfId="0" applyFont="1" applyFill="1" applyBorder="1" applyAlignment="1">
      <alignment horizontal="left" vertical="top" wrapText="1"/>
    </xf>
    <xf numFmtId="49" fontId="1" fillId="0" borderId="19" xfId="0" applyNumberFormat="1" applyFont="1" applyBorder="1" applyAlignment="1">
      <alignment vertical="center" wrapText="1"/>
    </xf>
    <xf numFmtId="0" fontId="1" fillId="0" borderId="3" xfId="0" applyFont="1" applyBorder="1" applyAlignment="1">
      <alignment horizontal="left" vertical="center" wrapText="1"/>
    </xf>
    <xf numFmtId="0" fontId="1" fillId="9" borderId="9" xfId="0" applyFont="1" applyFill="1" applyBorder="1" applyAlignment="1">
      <alignment horizontal="left" vertical="top" wrapText="1"/>
    </xf>
    <xf numFmtId="49" fontId="1" fillId="2" borderId="13" xfId="0" applyNumberFormat="1" applyFont="1" applyFill="1" applyBorder="1"/>
    <xf numFmtId="49" fontId="1" fillId="2" borderId="14" xfId="0" applyNumberFormat="1" applyFont="1" applyFill="1" applyBorder="1"/>
    <xf numFmtId="49" fontId="1" fillId="2" borderId="15" xfId="0" applyNumberFormat="1" applyFont="1" applyFill="1" applyBorder="1"/>
    <xf numFmtId="4" fontId="1" fillId="2" borderId="10"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11" fillId="0" borderId="18" xfId="0" applyFont="1" applyFill="1" applyBorder="1" applyAlignment="1">
      <alignment horizontal="left" vertical="top" wrapText="1"/>
    </xf>
    <xf numFmtId="0" fontId="11" fillId="0" borderId="6" xfId="0" applyFont="1" applyFill="1" applyBorder="1" applyAlignment="1">
      <alignment horizontal="left" vertical="top" wrapText="1"/>
    </xf>
    <xf numFmtId="4" fontId="1" fillId="0" borderId="18" xfId="0" applyNumberFormat="1" applyFont="1" applyFill="1" applyBorder="1" applyAlignment="1">
      <alignment horizontal="right" vertical="center"/>
    </xf>
    <xf numFmtId="4" fontId="1" fillId="0" borderId="6" xfId="0" applyNumberFormat="1" applyFont="1" applyFill="1" applyBorder="1" applyAlignment="1">
      <alignment horizontal="right" vertical="center"/>
    </xf>
    <xf numFmtId="0" fontId="11" fillId="0" borderId="8" xfId="0" applyFont="1" applyFill="1" applyBorder="1" applyAlignment="1">
      <alignment horizontal="left" vertical="top" wrapText="1"/>
    </xf>
    <xf numFmtId="4" fontId="1" fillId="0" borderId="8" xfId="0" applyNumberFormat="1" applyFont="1" applyFill="1" applyBorder="1" applyAlignment="1">
      <alignment horizontal="right" vertical="center"/>
    </xf>
    <xf numFmtId="4" fontId="1" fillId="9" borderId="8" xfId="0" applyNumberFormat="1" applyFont="1" applyFill="1" applyBorder="1" applyAlignment="1">
      <alignment horizontal="right" vertical="center"/>
    </xf>
    <xf numFmtId="4" fontId="1" fillId="9" borderId="12" xfId="0" applyNumberFormat="1" applyFont="1" applyFill="1" applyBorder="1" applyAlignment="1">
      <alignment horizontal="right" vertical="center"/>
    </xf>
    <xf numFmtId="4" fontId="1" fillId="9" borderId="6" xfId="0" applyNumberFormat="1" applyFont="1" applyFill="1" applyBorder="1" applyAlignment="1">
      <alignment horizontal="right" vertical="center"/>
    </xf>
    <xf numFmtId="4" fontId="1" fillId="9" borderId="10" xfId="0" applyNumberFormat="1" applyFont="1" applyFill="1" applyBorder="1" applyAlignment="1">
      <alignment horizontal="right" vertical="center"/>
    </xf>
    <xf numFmtId="4" fontId="1" fillId="0" borderId="6" xfId="0" applyNumberFormat="1" applyFont="1" applyBorder="1" applyAlignment="1">
      <alignment horizontal="right" vertical="center"/>
    </xf>
    <xf numFmtId="4" fontId="1" fillId="0" borderId="10" xfId="0" applyNumberFormat="1" applyFont="1" applyBorder="1" applyAlignment="1">
      <alignment horizontal="right" vertical="center"/>
    </xf>
    <xf numFmtId="4" fontId="1" fillId="0" borderId="8" xfId="0" applyNumberFormat="1" applyFont="1" applyBorder="1" applyAlignment="1">
      <alignment horizontal="right" vertical="center"/>
    </xf>
    <xf numFmtId="4" fontId="1" fillId="0" borderId="12" xfId="0" applyNumberFormat="1" applyFont="1" applyBorder="1" applyAlignment="1">
      <alignment horizontal="right" vertical="center"/>
    </xf>
    <xf numFmtId="49" fontId="31" fillId="0" borderId="52" xfId="0" applyNumberFormat="1" applyFont="1" applyFill="1" applyBorder="1" applyAlignment="1"/>
    <xf numFmtId="0" fontId="11" fillId="0" borderId="2" xfId="0" applyFont="1" applyFill="1" applyBorder="1" applyAlignment="1">
      <alignment horizontal="left" vertical="top" wrapText="1"/>
    </xf>
    <xf numFmtId="49" fontId="11" fillId="0" borderId="16" xfId="0" applyNumberFormat="1" applyFont="1" applyFill="1" applyBorder="1"/>
    <xf numFmtId="0" fontId="11" fillId="0" borderId="22" xfId="0" applyFont="1" applyFill="1" applyBorder="1" applyAlignment="1">
      <alignment horizontal="left" vertical="top" wrapText="1"/>
    </xf>
    <xf numFmtId="4" fontId="1" fillId="0" borderId="2" xfId="0" applyNumberFormat="1" applyFont="1" applyFill="1" applyBorder="1" applyAlignment="1">
      <alignment horizontal="right" vertical="center"/>
    </xf>
    <xf numFmtId="49" fontId="12" fillId="0" borderId="16" xfId="0" applyNumberFormat="1" applyFont="1" applyFill="1" applyBorder="1"/>
    <xf numFmtId="4" fontId="1" fillId="0" borderId="7" xfId="0" applyNumberFormat="1" applyFont="1" applyBorder="1" applyAlignment="1">
      <alignment horizontal="right" vertical="center"/>
    </xf>
    <xf numFmtId="4" fontId="1" fillId="0" borderId="11" xfId="0" applyNumberFormat="1" applyFont="1" applyBorder="1" applyAlignment="1">
      <alignment horizontal="right" vertical="center"/>
    </xf>
    <xf numFmtId="4" fontId="11" fillId="2" borderId="9" xfId="0" applyNumberFormat="1" applyFont="1" applyFill="1" applyBorder="1" applyAlignment="1">
      <alignment horizontal="right" vertical="center"/>
    </xf>
    <xf numFmtId="49" fontId="12" fillId="0" borderId="26" xfId="0" applyNumberFormat="1" applyFont="1" applyFill="1" applyBorder="1"/>
    <xf numFmtId="49" fontId="1" fillId="0" borderId="16" xfId="0" applyNumberFormat="1" applyFont="1" applyFill="1" applyBorder="1"/>
    <xf numFmtId="49" fontId="1" fillId="0" borderId="2" xfId="0" applyNumberFormat="1" applyFont="1" applyFill="1" applyBorder="1" applyAlignment="1">
      <alignment horizontal="center" vertical="center"/>
    </xf>
    <xf numFmtId="49" fontId="30" fillId="0" borderId="2" xfId="0" applyNumberFormat="1" applyFont="1" applyFill="1" applyBorder="1" applyAlignment="1">
      <alignment horizontal="center" vertical="center"/>
    </xf>
    <xf numFmtId="166" fontId="30" fillId="0" borderId="2" xfId="0" applyNumberFormat="1" applyFont="1" applyFill="1" applyBorder="1" applyAlignment="1">
      <alignment vertical="center"/>
    </xf>
    <xf numFmtId="166" fontId="30" fillId="0" borderId="30" xfId="0" applyNumberFormat="1" applyFont="1" applyFill="1" applyBorder="1" applyAlignment="1">
      <alignment vertical="center"/>
    </xf>
    <xf numFmtId="49" fontId="12" fillId="0" borderId="26" xfId="0" applyNumberFormat="1" applyFont="1" applyFill="1" applyBorder="1" applyAlignment="1">
      <alignment vertical="center"/>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49" fontId="4"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30" fillId="0" borderId="3" xfId="0" applyNumberFormat="1" applyFont="1" applyFill="1" applyBorder="1" applyAlignment="1">
      <alignment horizontal="center" vertical="center"/>
    </xf>
    <xf numFmtId="166" fontId="30" fillId="0" borderId="3" xfId="0" applyNumberFormat="1" applyFont="1" applyFill="1" applyBorder="1" applyAlignment="1">
      <alignment vertical="center"/>
    </xf>
    <xf numFmtId="166" fontId="30" fillId="0" borderId="4" xfId="0" applyNumberFormat="1" applyFont="1" applyFill="1" applyBorder="1" applyAlignment="1">
      <alignment vertical="center"/>
    </xf>
    <xf numFmtId="49" fontId="1" fillId="0" borderId="5" xfId="0" applyNumberFormat="1" applyFont="1" applyFill="1" applyBorder="1"/>
    <xf numFmtId="0" fontId="1" fillId="0" borderId="3" xfId="0" applyFont="1" applyFill="1" applyBorder="1" applyAlignment="1">
      <alignment vertical="top" wrapText="1"/>
    </xf>
    <xf numFmtId="49" fontId="11" fillId="0" borderId="2" xfId="0" applyNumberFormat="1" applyFont="1" applyFill="1" applyBorder="1" applyAlignment="1">
      <alignment horizontal="center" vertical="center"/>
    </xf>
    <xf numFmtId="166" fontId="11" fillId="0" borderId="2" xfId="0" applyNumberFormat="1" applyFont="1" applyFill="1" applyBorder="1" applyAlignment="1">
      <alignment vertical="center"/>
    </xf>
    <xf numFmtId="166" fontId="11" fillId="0" borderId="30" xfId="0" applyNumberFormat="1" applyFont="1" applyFill="1" applyBorder="1" applyAlignment="1">
      <alignment vertical="center"/>
    </xf>
    <xf numFmtId="49" fontId="1" fillId="0" borderId="63" xfId="0" applyNumberFormat="1" applyFont="1" applyFill="1" applyBorder="1"/>
    <xf numFmtId="0" fontId="1" fillId="0" borderId="2" xfId="0" applyFont="1" applyFill="1" applyBorder="1" applyAlignment="1">
      <alignment horizontal="left" vertical="top" wrapText="1"/>
    </xf>
    <xf numFmtId="0" fontId="41" fillId="0" borderId="14" xfId="0" applyFont="1" applyBorder="1" applyAlignment="1">
      <alignment horizontal="center" vertical="center"/>
    </xf>
    <xf numFmtId="0" fontId="41" fillId="0" borderId="6" xfId="0" applyFont="1" applyBorder="1" applyAlignment="1">
      <alignment horizontal="left" vertical="top" wrapText="1"/>
    </xf>
    <xf numFmtId="0" fontId="42" fillId="0" borderId="14" xfId="0" applyFont="1" applyBorder="1" applyAlignment="1">
      <alignment horizontal="center" vertical="center"/>
    </xf>
    <xf numFmtId="0" fontId="41" fillId="0" borderId="17" xfId="0" applyFont="1" applyBorder="1" applyAlignment="1">
      <alignment horizontal="center" vertical="center"/>
    </xf>
    <xf numFmtId="0" fontId="42" fillId="0" borderId="6" xfId="0" applyFont="1" applyBorder="1" applyAlignment="1">
      <alignment horizontal="left" vertical="top" wrapText="1"/>
    </xf>
    <xf numFmtId="0" fontId="30" fillId="0" borderId="6" xfId="0" applyFont="1" applyBorder="1" applyAlignment="1">
      <alignment horizontal="justify" vertical="top" wrapText="1"/>
    </xf>
    <xf numFmtId="164" fontId="30" fillId="9" borderId="6" xfId="7" applyFont="1" applyFill="1" applyBorder="1" applyAlignment="1">
      <alignment horizontal="right" vertical="center" wrapText="1"/>
    </xf>
    <xf numFmtId="164" fontId="30" fillId="0" borderId="6" xfId="7" applyFont="1" applyBorder="1" applyAlignment="1">
      <alignment horizontal="right" vertical="center" wrapText="1"/>
    </xf>
    <xf numFmtId="2" fontId="30" fillId="9" borderId="6" xfId="0" applyNumberFormat="1" applyFont="1" applyFill="1" applyBorder="1" applyAlignment="1">
      <alignment horizontal="right" vertical="center" wrapText="1"/>
    </xf>
    <xf numFmtId="2" fontId="30" fillId="0" borderId="6" xfId="0" applyNumberFormat="1" applyFont="1" applyBorder="1" applyAlignment="1">
      <alignment horizontal="right" vertical="center" wrapText="1"/>
    </xf>
    <xf numFmtId="4" fontId="4" fillId="9" borderId="6" xfId="0" applyNumberFormat="1" applyFont="1" applyFill="1" applyBorder="1" applyAlignment="1">
      <alignment horizontal="right" vertical="center" wrapText="1"/>
    </xf>
    <xf numFmtId="0" fontId="30" fillId="0" borderId="6" xfId="0" applyFont="1" applyBorder="1" applyAlignment="1">
      <alignment horizontal="center" vertical="center" wrapText="1"/>
    </xf>
    <xf numFmtId="4" fontId="12" fillId="9" borderId="6" xfId="0" applyNumberFormat="1" applyFont="1" applyFill="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0" fontId="30" fillId="0" borderId="6" xfId="0" applyFont="1" applyBorder="1" applyAlignment="1">
      <alignment vertical="top" wrapText="1"/>
    </xf>
    <xf numFmtId="0" fontId="12" fillId="0" borderId="6" xfId="0" applyFont="1" applyBorder="1" applyAlignment="1">
      <alignment horizontal="center" vertical="center" wrapText="1"/>
    </xf>
    <xf numFmtId="170" fontId="42" fillId="0" borderId="6" xfId="0" applyNumberFormat="1" applyFont="1" applyBorder="1" applyAlignment="1">
      <alignment horizontal="center" vertical="center"/>
    </xf>
    <xf numFmtId="170" fontId="42" fillId="0" borderId="10" xfId="0" applyNumberFormat="1" applyFont="1" applyBorder="1" applyAlignment="1">
      <alignment horizontal="center" vertical="center"/>
    </xf>
    <xf numFmtId="170" fontId="41" fillId="0" borderId="6" xfId="0" applyNumberFormat="1" applyFont="1" applyBorder="1" applyAlignment="1">
      <alignment horizontal="center" vertical="center"/>
    </xf>
    <xf numFmtId="170" fontId="41" fillId="0" borderId="10" xfId="0" applyNumberFormat="1" applyFont="1" applyBorder="1" applyAlignment="1">
      <alignment horizontal="center" vertical="center" wrapText="1"/>
    </xf>
    <xf numFmtId="0" fontId="41" fillId="0" borderId="18" xfId="0" applyFont="1" applyBorder="1" applyAlignment="1">
      <alignment horizontal="left" vertical="center" wrapText="1"/>
    </xf>
    <xf numFmtId="16" fontId="42" fillId="0" borderId="14" xfId="0" applyNumberFormat="1" applyFont="1" applyBorder="1" applyAlignment="1">
      <alignment horizontal="center" vertical="center"/>
    </xf>
    <xf numFmtId="0" fontId="42" fillId="0" borderId="6" xfId="0" applyFont="1" applyBorder="1" applyAlignment="1">
      <alignment horizontal="center" vertical="top" wrapText="1"/>
    </xf>
    <xf numFmtId="0" fontId="42" fillId="0" borderId="6" xfId="0" applyFont="1" applyBorder="1" applyAlignment="1">
      <alignment horizontal="left" vertical="center" wrapText="1"/>
    </xf>
    <xf numFmtId="170" fontId="42" fillId="0" borderId="10" xfId="0" applyNumberFormat="1" applyFont="1" applyBorder="1" applyAlignment="1">
      <alignment horizontal="center" vertical="center" wrapText="1"/>
    </xf>
    <xf numFmtId="0" fontId="42" fillId="0" borderId="6" xfId="0" applyFont="1" applyBorder="1" applyAlignment="1">
      <alignment vertical="top" wrapText="1"/>
    </xf>
    <xf numFmtId="170" fontId="6" fillId="0" borderId="6" xfId="0" applyNumberFormat="1" applyFont="1" applyBorder="1" applyAlignment="1">
      <alignment horizontal="center" vertical="center" wrapText="1"/>
    </xf>
    <xf numFmtId="170" fontId="4" fillId="0" borderId="6" xfId="0" applyNumberFormat="1" applyFont="1" applyBorder="1" applyAlignment="1">
      <alignment horizontal="center" vertical="center" wrapText="1"/>
    </xf>
    <xf numFmtId="170" fontId="1" fillId="2" borderId="6" xfId="0" applyNumberFormat="1" applyFont="1" applyFill="1" applyBorder="1" applyAlignment="1">
      <alignment horizontal="center" vertical="center"/>
    </xf>
    <xf numFmtId="170" fontId="1" fillId="0" borderId="6" xfId="0" applyNumberFormat="1" applyFont="1" applyBorder="1" applyAlignment="1">
      <alignment horizontal="center" vertical="center"/>
    </xf>
    <xf numFmtId="49" fontId="1" fillId="0" borderId="0" xfId="0" applyNumberFormat="1" applyFont="1"/>
    <xf numFmtId="0" fontId="4" fillId="0" borderId="18"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8" xfId="0" applyFont="1" applyBorder="1" applyAlignment="1">
      <alignment horizontal="center" vertical="center" wrapText="1"/>
    </xf>
    <xf numFmtId="49" fontId="1" fillId="0" borderId="18"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 fillId="0" borderId="80" xfId="0" applyFont="1" applyBorder="1" applyAlignment="1">
      <alignment horizontal="center" vertical="center" wrapText="1"/>
    </xf>
    <xf numFmtId="0" fontId="12" fillId="0" borderId="80" xfId="0" applyFont="1" applyBorder="1" applyAlignment="1">
      <alignment horizontal="center" vertical="center" wrapText="1"/>
    </xf>
    <xf numFmtId="0" fontId="14" fillId="0" borderId="18" xfId="0" applyFont="1" applyBorder="1" applyAlignment="1">
      <alignment wrapText="1"/>
    </xf>
    <xf numFmtId="0" fontId="30" fillId="0" borderId="6" xfId="0" applyFont="1" applyBorder="1" applyAlignment="1">
      <alignment vertical="center" wrapText="1"/>
    </xf>
    <xf numFmtId="2" fontId="30" fillId="0" borderId="44" xfId="0" applyNumberFormat="1" applyFont="1" applyBorder="1" applyAlignment="1">
      <alignment horizontal="center" vertical="center" wrapText="1"/>
    </xf>
    <xf numFmtId="2" fontId="29" fillId="0" borderId="44" xfId="0" applyNumberFormat="1" applyFont="1" applyBorder="1" applyAlignment="1">
      <alignment horizontal="center" vertical="center" wrapText="1"/>
    </xf>
    <xf numFmtId="2" fontId="30" fillId="0" borderId="64" xfId="0" applyNumberFormat="1" applyFont="1" applyBorder="1" applyAlignment="1">
      <alignment horizontal="center" vertical="center" wrapText="1"/>
    </xf>
    <xf numFmtId="49" fontId="1" fillId="0" borderId="6" xfId="0" applyNumberFormat="1" applyFont="1" applyBorder="1"/>
    <xf numFmtId="2" fontId="30" fillId="0" borderId="6" xfId="0" applyNumberFormat="1" applyFont="1" applyBorder="1" applyAlignment="1">
      <alignment horizontal="center" vertical="center"/>
    </xf>
    <xf numFmtId="0" fontId="30" fillId="0" borderId="6" xfId="0" applyFont="1" applyBorder="1" applyAlignment="1">
      <alignment horizontal="center" vertical="center"/>
    </xf>
    <xf numFmtId="49" fontId="1" fillId="0" borderId="6" xfId="0" applyNumberFormat="1" applyFont="1" applyBorder="1" applyAlignment="1">
      <alignment horizontal="center"/>
    </xf>
    <xf numFmtId="2" fontId="4" fillId="0" borderId="18" xfId="0" applyNumberFormat="1" applyFont="1" applyBorder="1" applyAlignment="1">
      <alignment horizontal="right" wrapText="1"/>
    </xf>
    <xf numFmtId="2" fontId="4" fillId="0" borderId="31" xfId="0" applyNumberFormat="1" applyFont="1" applyBorder="1" applyAlignment="1">
      <alignment horizontal="center" wrapText="1"/>
    </xf>
    <xf numFmtId="2" fontId="4" fillId="0" borderId="6" xfId="0" applyNumberFormat="1" applyFont="1" applyBorder="1" applyAlignment="1">
      <alignment horizontal="right" wrapText="1"/>
    </xf>
    <xf numFmtId="2" fontId="6" fillId="0" borderId="31" xfId="0" applyNumberFormat="1" applyFont="1" applyBorder="1" applyAlignment="1">
      <alignment horizontal="center" wrapText="1"/>
    </xf>
    <xf numFmtId="2" fontId="4" fillId="2" borderId="10" xfId="0" applyNumberFormat="1" applyFont="1" applyFill="1" applyBorder="1" applyAlignment="1">
      <alignment horizontal="center" wrapText="1"/>
    </xf>
    <xf numFmtId="0" fontId="4" fillId="0" borderId="81" xfId="0" applyFont="1" applyBorder="1" applyAlignment="1">
      <alignment horizontal="justify" vertical="center" wrapText="1"/>
    </xf>
    <xf numFmtId="0" fontId="30" fillId="0" borderId="20" xfId="0" applyFont="1" applyBorder="1" applyAlignment="1">
      <alignment vertical="center" wrapText="1"/>
    </xf>
    <xf numFmtId="2" fontId="19" fillId="0" borderId="8" xfId="0" applyNumberFormat="1" applyFont="1" applyBorder="1" applyAlignment="1">
      <alignment horizontal="center" wrapText="1"/>
    </xf>
    <xf numFmtId="2" fontId="4" fillId="2" borderId="12" xfId="0" applyNumberFormat="1" applyFont="1" applyFill="1" applyBorder="1" applyAlignment="1">
      <alignment horizontal="center" wrapText="1"/>
    </xf>
    <xf numFmtId="4" fontId="6" fillId="2" borderId="31" xfId="0" applyNumberFormat="1" applyFont="1" applyFill="1" applyBorder="1" applyAlignment="1">
      <alignment horizontal="center" vertical="center" wrapText="1"/>
    </xf>
    <xf numFmtId="4" fontId="6" fillId="0" borderId="10" xfId="0" applyNumberFormat="1" applyFont="1" applyBorder="1" applyAlignment="1">
      <alignment horizontal="center" vertical="center" wrapText="1"/>
    </xf>
    <xf numFmtId="2" fontId="19" fillId="0" borderId="9" xfId="0" applyNumberFormat="1" applyFont="1" applyBorder="1" applyAlignment="1">
      <alignment horizontal="center" vertical="center" wrapText="1"/>
    </xf>
    <xf numFmtId="2" fontId="19" fillId="0" borderId="6" xfId="0" applyNumberFormat="1" applyFont="1" applyBorder="1" applyAlignment="1">
      <alignment horizontal="center" vertical="center" wrapText="1"/>
    </xf>
    <xf numFmtId="2" fontId="24" fillId="0" borderId="43" xfId="0" applyNumberFormat="1" applyFont="1" applyBorder="1" applyAlignment="1">
      <alignment horizontal="center"/>
    </xf>
    <xf numFmtId="2" fontId="24" fillId="0" borderId="7" xfId="0" applyNumberFormat="1" applyFont="1" applyBorder="1" applyAlignment="1">
      <alignment horizontal="center"/>
    </xf>
    <xf numFmtId="2" fontId="6" fillId="2" borderId="11" xfId="0" applyNumberFormat="1" applyFont="1" applyFill="1" applyBorder="1" applyAlignment="1">
      <alignment horizontal="center" wrapText="1"/>
    </xf>
    <xf numFmtId="2" fontId="4" fillId="2" borderId="11" xfId="0" applyNumberFormat="1" applyFont="1" applyFill="1" applyBorder="1" applyAlignment="1">
      <alignment horizontal="center" wrapText="1"/>
    </xf>
    <xf numFmtId="2" fontId="19" fillId="0" borderId="8" xfId="0" applyNumberFormat="1" applyFont="1" applyBorder="1" applyAlignment="1">
      <alignment horizontal="right" wrapText="1"/>
    </xf>
    <xf numFmtId="2" fontId="4" fillId="0" borderId="12" xfId="0" applyNumberFormat="1" applyFont="1" applyBorder="1" applyAlignment="1">
      <alignment horizontal="center" wrapText="1"/>
    </xf>
    <xf numFmtId="171" fontId="19" fillId="0" borderId="8" xfId="0" applyNumberFormat="1" applyFont="1" applyBorder="1" applyAlignment="1">
      <alignment horizontal="right" wrapText="1"/>
    </xf>
    <xf numFmtId="2" fontId="20" fillId="0" borderId="18" xfId="0" applyNumberFormat="1" applyFont="1" applyBorder="1" applyAlignment="1">
      <alignment horizontal="right"/>
    </xf>
    <xf numFmtId="2" fontId="4" fillId="0" borderId="10" xfId="0" applyNumberFormat="1" applyFont="1" applyBorder="1" applyAlignment="1">
      <alignment horizontal="center" wrapText="1"/>
    </xf>
    <xf numFmtId="2" fontId="4" fillId="0" borderId="8" xfId="0" applyNumberFormat="1" applyFont="1" applyBorder="1" applyAlignment="1">
      <alignment horizontal="right" wrapText="1"/>
    </xf>
    <xf numFmtId="171" fontId="4" fillId="0" borderId="6" xfId="0" applyNumberFormat="1" applyFont="1" applyBorder="1" applyAlignment="1">
      <alignment horizontal="right" wrapText="1"/>
    </xf>
    <xf numFmtId="171" fontId="4" fillId="2" borderId="10" xfId="0" applyNumberFormat="1" applyFont="1" applyFill="1" applyBorder="1" applyAlignment="1">
      <alignment horizontal="center" wrapText="1"/>
    </xf>
    <xf numFmtId="2" fontId="4" fillId="0" borderId="20" xfId="0" applyNumberFormat="1" applyFont="1" applyBorder="1" applyAlignment="1">
      <alignment horizontal="right" wrapText="1"/>
    </xf>
    <xf numFmtId="2" fontId="4" fillId="2" borderId="28" xfId="0" applyNumberFormat="1" applyFont="1" applyFill="1" applyBorder="1" applyAlignment="1">
      <alignment horizontal="center" wrapText="1"/>
    </xf>
    <xf numFmtId="171" fontId="20" fillId="0" borderId="37" xfId="0" applyNumberFormat="1" applyFont="1" applyBorder="1" applyAlignment="1">
      <alignment horizontal="right"/>
    </xf>
    <xf numFmtId="171" fontId="19" fillId="0" borderId="9" xfId="0" applyNumberFormat="1" applyFont="1" applyBorder="1" applyAlignment="1">
      <alignment horizontal="right" wrapText="1"/>
    </xf>
    <xf numFmtId="171" fontId="4" fillId="2" borderId="31" xfId="0" applyNumberFormat="1" applyFont="1" applyFill="1" applyBorder="1" applyAlignment="1">
      <alignment horizontal="center" wrapText="1"/>
    </xf>
    <xf numFmtId="171" fontId="19" fillId="0" borderId="6" xfId="0" applyNumberFormat="1" applyFont="1" applyBorder="1" applyAlignment="1">
      <alignment horizontal="right" wrapText="1"/>
    </xf>
    <xf numFmtId="171" fontId="4" fillId="0" borderId="10" xfId="0" applyNumberFormat="1" applyFont="1" applyBorder="1" applyAlignment="1">
      <alignment horizontal="center" wrapText="1"/>
    </xf>
    <xf numFmtId="2" fontId="19" fillId="0" borderId="22" xfId="0" applyNumberFormat="1" applyFont="1" applyBorder="1" applyAlignment="1">
      <alignment horizontal="right" wrapText="1"/>
    </xf>
    <xf numFmtId="2" fontId="4" fillId="0" borderId="27" xfId="0" applyNumberFormat="1" applyFont="1" applyBorder="1" applyAlignment="1">
      <alignment horizontal="center" wrapText="1"/>
    </xf>
    <xf numFmtId="0" fontId="11" fillId="0" borderId="20"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6" xfId="0" applyFont="1" applyBorder="1" applyAlignment="1">
      <alignment horizontal="center" vertical="center" wrapText="1"/>
    </xf>
    <xf numFmtId="49" fontId="11" fillId="0" borderId="18" xfId="0" applyNumberFormat="1" applyFont="1" applyBorder="1" applyAlignment="1">
      <alignment horizontal="center" vertical="center" wrapText="1"/>
    </xf>
    <xf numFmtId="2" fontId="4" fillId="0" borderId="18" xfId="0" applyNumberFormat="1"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17" fillId="0" borderId="25"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8" xfId="0"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45" xfId="0" applyNumberFormat="1" applyFont="1" applyBorder="1" applyAlignment="1">
      <alignment horizontal="center" vertical="center" wrapText="1"/>
    </xf>
    <xf numFmtId="4" fontId="4" fillId="2" borderId="18" xfId="0" applyNumberFormat="1" applyFont="1" applyFill="1" applyBorder="1" applyAlignment="1">
      <alignment horizontal="center" vertical="center" wrapText="1"/>
    </xf>
    <xf numFmtId="4" fontId="4" fillId="0" borderId="20" xfId="0" applyNumberFormat="1" applyFont="1" applyFill="1" applyBorder="1" applyAlignment="1">
      <alignment horizontal="center" vertical="center" wrapText="1"/>
    </xf>
    <xf numFmtId="4" fontId="4" fillId="0" borderId="18" xfId="0" applyNumberFormat="1" applyFont="1" applyFill="1" applyBorder="1" applyAlignment="1">
      <alignment horizontal="center" vertical="center" wrapText="1"/>
    </xf>
    <xf numFmtId="0" fontId="0" fillId="0" borderId="18" xfId="0" applyBorder="1" applyAlignment="1">
      <alignment horizontal="center" vertical="center"/>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49" fontId="0" fillId="0" borderId="18" xfId="0" applyNumberFormat="1" applyBorder="1" applyAlignment="1"/>
    <xf numFmtId="0" fontId="30" fillId="0" borderId="6" xfId="0" applyFont="1" applyBorder="1" applyAlignment="1">
      <alignment horizontal="center" vertical="top" wrapText="1"/>
    </xf>
    <xf numFmtId="4" fontId="4" fillId="0" borderId="25" xfId="0" applyNumberFormat="1" applyFont="1" applyBorder="1" applyAlignment="1">
      <alignment horizontal="center" wrapText="1"/>
    </xf>
    <xf numFmtId="4" fontId="4" fillId="9" borderId="25" xfId="0" applyNumberFormat="1" applyFont="1" applyFill="1" applyBorder="1" applyAlignment="1">
      <alignment horizontal="center" vertical="center" wrapText="1"/>
    </xf>
    <xf numFmtId="0" fontId="30" fillId="0" borderId="20" xfId="0" applyFont="1" applyBorder="1" applyAlignment="1">
      <alignment horizontal="center" vertical="center" wrapText="1"/>
    </xf>
    <xf numFmtId="2" fontId="30" fillId="0" borderId="20" xfId="0" applyNumberFormat="1" applyFont="1" applyBorder="1" applyAlignment="1">
      <alignment horizontal="center" vertical="center" wrapText="1"/>
    </xf>
    <xf numFmtId="4" fontId="4" fillId="0" borderId="42" xfId="0" applyNumberFormat="1" applyFont="1" applyBorder="1" applyAlignment="1">
      <alignment horizontal="center" vertical="center" wrapText="1"/>
    </xf>
    <xf numFmtId="0" fontId="30" fillId="0" borderId="20" xfId="0" applyFont="1" applyBorder="1" applyAlignment="1">
      <alignment horizontal="center" vertical="center"/>
    </xf>
    <xf numFmtId="2" fontId="30" fillId="0" borderId="20" xfId="0" applyNumberFormat="1" applyFont="1" applyBorder="1" applyAlignment="1">
      <alignment horizontal="center" vertical="center"/>
    </xf>
    <xf numFmtId="2" fontId="30" fillId="0" borderId="6" xfId="7" applyNumberFormat="1" applyFont="1" applyBorder="1" applyAlignment="1">
      <alignment horizontal="center" vertical="center"/>
    </xf>
    <xf numFmtId="0" fontId="16" fillId="0" borderId="6" xfId="0" applyFont="1" applyBorder="1" applyAlignment="1">
      <alignment horizontal="center" vertical="center" wrapText="1"/>
    </xf>
    <xf numFmtId="0" fontId="1" fillId="2" borderId="20" xfId="0" applyFont="1" applyFill="1" applyBorder="1" applyAlignment="1">
      <alignment horizontal="left" vertical="top" wrapText="1"/>
    </xf>
    <xf numFmtId="166" fontId="12" fillId="0" borderId="6" xfId="0" applyNumberFormat="1" applyFont="1" applyFill="1" applyBorder="1" applyAlignment="1">
      <alignment vertical="center"/>
    </xf>
    <xf numFmtId="0" fontId="30" fillId="0" borderId="18" xfId="0" applyFont="1" applyBorder="1" applyAlignment="1">
      <alignment horizontal="center" vertical="center" wrapText="1"/>
    </xf>
    <xf numFmtId="49" fontId="0" fillId="0" borderId="18" xfId="0" applyNumberFormat="1" applyFont="1" applyBorder="1" applyAlignment="1">
      <alignment horizontal="center" vertical="center" wrapText="1"/>
    </xf>
    <xf numFmtId="49" fontId="4" fillId="2" borderId="6" xfId="0" applyNumberFormat="1" applyFont="1" applyFill="1" applyBorder="1" applyAlignment="1">
      <alignment horizontal="center" vertical="center" wrapText="1"/>
    </xf>
    <xf numFmtId="2" fontId="4" fillId="0" borderId="6" xfId="0" applyNumberFormat="1" applyFont="1" applyFill="1" applyBorder="1" applyAlignment="1">
      <alignment horizontal="center"/>
    </xf>
    <xf numFmtId="2" fontId="4" fillId="0" borderId="6" xfId="0" applyNumberFormat="1" applyFont="1" applyFill="1" applyBorder="1"/>
    <xf numFmtId="2" fontId="4" fillId="0" borderId="46" xfId="0" applyNumberFormat="1" applyFont="1" applyFill="1" applyBorder="1"/>
    <xf numFmtId="2" fontId="4" fillId="0" borderId="0" xfId="0" applyNumberFormat="1" applyFont="1" applyFill="1" applyBorder="1"/>
    <xf numFmtId="2" fontId="4" fillId="0" borderId="0" xfId="0" applyNumberFormat="1" applyFont="1" applyFill="1" applyBorder="1" applyAlignment="1">
      <alignment horizontal="center"/>
    </xf>
    <xf numFmtId="0" fontId="0" fillId="0" borderId="0" xfId="0"/>
    <xf numFmtId="0" fontId="1" fillId="0" borderId="0" xfId="0" applyFont="1"/>
    <xf numFmtId="166" fontId="1" fillId="0" borderId="0" xfId="0" applyNumberFormat="1" applyFont="1"/>
    <xf numFmtId="0" fontId="29" fillId="0" borderId="6" xfId="0" applyFont="1" applyBorder="1" applyAlignment="1">
      <alignment horizontal="center" vertical="center" wrapText="1"/>
    </xf>
    <xf numFmtId="0" fontId="4" fillId="0" borderId="18" xfId="0" applyFont="1" applyBorder="1" applyAlignment="1">
      <alignment horizontal="center" vertical="center" wrapText="1"/>
    </xf>
    <xf numFmtId="2" fontId="4" fillId="0" borderId="6" xfId="0" applyNumberFormat="1" applyFont="1" applyBorder="1" applyAlignment="1">
      <alignment horizontal="center"/>
    </xf>
    <xf numFmtId="0" fontId="6" fillId="0" borderId="18" xfId="0" applyFont="1" applyBorder="1" applyAlignment="1">
      <alignment horizontal="center" vertical="center" wrapText="1"/>
    </xf>
    <xf numFmtId="0" fontId="4" fillId="0" borderId="6" xfId="0" applyFont="1" applyBorder="1" applyAlignment="1">
      <alignment horizontal="center" vertical="center" wrapText="1"/>
    </xf>
    <xf numFmtId="0" fontId="6" fillId="0" borderId="6" xfId="0" applyFont="1" applyBorder="1" applyAlignment="1">
      <alignment horizontal="center" vertical="center" wrapText="1"/>
    </xf>
    <xf numFmtId="0" fontId="4" fillId="0" borderId="20" xfId="0" applyFont="1" applyBorder="1" applyAlignment="1">
      <alignment horizontal="center" vertical="center" wrapText="1"/>
    </xf>
    <xf numFmtId="2" fontId="4" fillId="0" borderId="46" xfId="0" applyNumberFormat="1" applyFont="1" applyBorder="1"/>
    <xf numFmtId="2" fontId="24" fillId="0" borderId="6" xfId="0" applyNumberFormat="1" applyFont="1" applyBorder="1" applyAlignment="1">
      <alignment horizontal="center" vertical="center" wrapText="1"/>
    </xf>
    <xf numFmtId="49" fontId="4" fillId="7" borderId="45" xfId="0" applyNumberFormat="1" applyFont="1" applyFill="1" applyBorder="1" applyAlignment="1">
      <alignment horizontal="center" vertical="center" wrapText="1"/>
    </xf>
    <xf numFmtId="4" fontId="6" fillId="9" borderId="18" xfId="0" applyNumberFormat="1" applyFont="1" applyFill="1" applyBorder="1" applyAlignment="1">
      <alignment horizontal="center" vertical="center" wrapText="1"/>
    </xf>
    <xf numFmtId="0" fontId="5" fillId="0" borderId="0" xfId="0" applyFont="1" applyAlignment="1">
      <alignment wrapText="1"/>
    </xf>
    <xf numFmtId="172" fontId="4" fillId="9" borderId="6" xfId="0" applyNumberFormat="1" applyFont="1" applyFill="1" applyBorder="1" applyAlignment="1">
      <alignment horizontal="center" vertical="center" wrapText="1"/>
    </xf>
    <xf numFmtId="4" fontId="4" fillId="9" borderId="20" xfId="0" applyNumberFormat="1" applyFont="1" applyFill="1" applyBorder="1" applyAlignment="1">
      <alignment horizontal="center" vertical="center" wrapText="1"/>
    </xf>
    <xf numFmtId="172" fontId="4" fillId="9" borderId="20" xfId="0" applyNumberFormat="1" applyFont="1" applyFill="1" applyBorder="1" applyAlignment="1">
      <alignment horizontal="center" vertical="center" wrapText="1"/>
    </xf>
    <xf numFmtId="4" fontId="6" fillId="9" borderId="6" xfId="0" applyNumberFormat="1" applyFont="1" applyFill="1" applyBorder="1" applyAlignment="1">
      <alignment horizontal="center" vertical="center" wrapText="1"/>
    </xf>
    <xf numFmtId="4" fontId="6" fillId="9" borderId="20" xfId="0" applyNumberFormat="1" applyFont="1" applyFill="1" applyBorder="1" applyAlignment="1">
      <alignment horizontal="center" vertical="center" wrapText="1"/>
    </xf>
    <xf numFmtId="170" fontId="6" fillId="9" borderId="20" xfId="0" applyNumberFormat="1" applyFont="1" applyFill="1" applyBorder="1" applyAlignment="1">
      <alignment horizontal="center" vertical="center" wrapText="1"/>
    </xf>
    <xf numFmtId="172" fontId="6" fillId="9" borderId="20" xfId="0" applyNumberFormat="1" applyFont="1" applyFill="1" applyBorder="1" applyAlignment="1">
      <alignment horizontal="center" vertical="center" wrapText="1"/>
    </xf>
    <xf numFmtId="0" fontId="61" fillId="0" borderId="0" xfId="0" applyFont="1" applyAlignment="1">
      <alignment wrapText="1"/>
    </xf>
    <xf numFmtId="0" fontId="5" fillId="0" borderId="6" xfId="0" applyFont="1" applyBorder="1" applyAlignment="1">
      <alignment wrapText="1"/>
    </xf>
    <xf numFmtId="0" fontId="39" fillId="0" borderId="0" xfId="0" applyFont="1" applyAlignment="1">
      <alignment wrapText="1"/>
    </xf>
    <xf numFmtId="0" fontId="5" fillId="0" borderId="0" xfId="0" applyFont="1" applyAlignment="1">
      <alignment horizontal="justify" vertical="center"/>
    </xf>
    <xf numFmtId="49" fontId="0" fillId="0" borderId="6" xfId="0" applyNumberFormat="1" applyBorder="1" applyAlignment="1">
      <alignment horizontal="center" vertical="center" wrapText="1"/>
    </xf>
    <xf numFmtId="0" fontId="39" fillId="0" borderId="6" xfId="0" applyFont="1" applyBorder="1" applyAlignment="1">
      <alignment wrapText="1"/>
    </xf>
    <xf numFmtId="0" fontId="5" fillId="0" borderId="6" xfId="0" applyFont="1" applyBorder="1" applyAlignment="1">
      <alignment horizontal="justify" vertical="center"/>
    </xf>
    <xf numFmtId="49" fontId="0" fillId="0" borderId="20" xfId="0" applyNumberFormat="1" applyBorder="1" applyAlignment="1">
      <alignment horizontal="center" vertical="center" wrapText="1"/>
    </xf>
    <xf numFmtId="0" fontId="6" fillId="0" borderId="45" xfId="0" applyFont="1" applyBorder="1" applyAlignment="1">
      <alignment horizontal="center" vertical="center" wrapText="1"/>
    </xf>
    <xf numFmtId="0" fontId="4" fillId="0" borderId="0" xfId="0" applyFont="1" applyAlignment="1">
      <alignment wrapText="1"/>
    </xf>
    <xf numFmtId="0" fontId="4" fillId="0" borderId="6" xfId="0" applyFont="1" applyBorder="1" applyAlignment="1">
      <alignment wrapText="1"/>
    </xf>
    <xf numFmtId="0" fontId="6" fillId="0" borderId="46" xfId="0" applyFont="1" applyBorder="1" applyAlignment="1">
      <alignment horizontal="center" vertical="center" wrapText="1"/>
    </xf>
    <xf numFmtId="0" fontId="4" fillId="0" borderId="6" xfId="0" applyFont="1" applyBorder="1" applyAlignment="1">
      <alignment vertical="center" wrapText="1"/>
    </xf>
    <xf numFmtId="4" fontId="17" fillId="0" borderId="25" xfId="0" applyNumberFormat="1" applyFont="1" applyBorder="1" applyAlignment="1">
      <alignment horizontal="center" vertical="center" wrapText="1"/>
    </xf>
    <xf numFmtId="0" fontId="6" fillId="0" borderId="25" xfId="0" applyFont="1" applyBorder="1" applyAlignment="1">
      <alignment horizontal="center" vertical="center" wrapText="1"/>
    </xf>
    <xf numFmtId="0" fontId="1" fillId="0" borderId="25" xfId="0" applyFont="1" applyBorder="1" applyAlignment="1">
      <alignment vertical="top" wrapText="1"/>
    </xf>
    <xf numFmtId="0" fontId="1" fillId="0" borderId="44" xfId="0" applyFont="1" applyBorder="1" applyAlignment="1">
      <alignment vertical="top" wrapText="1"/>
    </xf>
    <xf numFmtId="4" fontId="6" fillId="0" borderId="25" xfId="0" applyNumberFormat="1" applyFont="1" applyBorder="1" applyAlignment="1">
      <alignment horizontal="center" vertical="center" wrapText="1"/>
    </xf>
    <xf numFmtId="0" fontId="29" fillId="0" borderId="6" xfId="0" applyFont="1" applyBorder="1" applyAlignment="1">
      <alignment horizontal="center" vertical="top" wrapText="1"/>
    </xf>
    <xf numFmtId="4" fontId="6" fillId="0" borderId="52" xfId="0" applyNumberFormat="1" applyFont="1" applyBorder="1" applyAlignment="1">
      <alignment horizontal="center" wrapText="1"/>
    </xf>
    <xf numFmtId="2" fontId="29" fillId="0" borderId="20" xfId="0" applyNumberFormat="1" applyFont="1" applyBorder="1" applyAlignment="1">
      <alignment horizontal="center" vertical="center" wrapText="1"/>
    </xf>
    <xf numFmtId="4" fontId="6" fillId="0" borderId="42" xfId="0" applyNumberFormat="1" applyFont="1" applyBorder="1" applyAlignment="1">
      <alignment horizontal="center" vertical="center" wrapText="1"/>
    </xf>
    <xf numFmtId="2" fontId="29" fillId="0" borderId="6" xfId="0" applyNumberFormat="1" applyFont="1" applyBorder="1" applyAlignment="1">
      <alignment horizontal="center" vertical="center"/>
    </xf>
    <xf numFmtId="2" fontId="12" fillId="0" borderId="6" xfId="0" applyNumberFormat="1" applyFont="1" applyBorder="1" applyAlignment="1">
      <alignment horizontal="center"/>
    </xf>
    <xf numFmtId="0" fontId="12" fillId="0" borderId="6" xfId="0" applyFont="1" applyBorder="1" applyAlignment="1">
      <alignment horizontal="center"/>
    </xf>
    <xf numFmtId="2" fontId="30" fillId="0" borderId="46" xfId="0" applyNumberFormat="1" applyFont="1" applyBorder="1" applyAlignment="1">
      <alignment horizontal="center" vertical="center" wrapText="1"/>
    </xf>
    <xf numFmtId="0" fontId="1" fillId="2" borderId="6" xfId="0" applyFont="1" applyFill="1" applyBorder="1" applyAlignment="1">
      <alignment horizontal="left" vertical="top" wrapText="1"/>
    </xf>
    <xf numFmtId="0" fontId="3" fillId="0" borderId="6" xfId="0" applyFont="1" applyBorder="1" applyAlignment="1">
      <alignment horizontal="left" wrapText="1"/>
    </xf>
    <xf numFmtId="0" fontId="3" fillId="0" borderId="20" xfId="0" applyFont="1" applyBorder="1" applyAlignment="1">
      <alignment horizontal="left" wrapText="1"/>
    </xf>
    <xf numFmtId="0" fontId="3" fillId="0" borderId="20" xfId="0" applyFont="1" applyBorder="1" applyAlignment="1">
      <alignment wrapText="1"/>
    </xf>
    <xf numFmtId="0" fontId="14" fillId="0" borderId="6" xfId="0" applyFont="1" applyBorder="1" applyAlignment="1">
      <alignment wrapText="1"/>
    </xf>
    <xf numFmtId="0" fontId="42" fillId="0" borderId="6" xfId="0" applyFont="1" applyBorder="1" applyAlignment="1">
      <alignment horizontal="center" vertical="center" wrapText="1"/>
    </xf>
    <xf numFmtId="170" fontId="12" fillId="0" borderId="6" xfId="0" applyNumberFormat="1" applyFont="1" applyBorder="1" applyAlignment="1">
      <alignment horizontal="center"/>
    </xf>
    <xf numFmtId="170" fontId="16" fillId="0" borderId="6" xfId="0" applyNumberFormat="1" applyFont="1" applyBorder="1" applyAlignment="1">
      <alignment horizontal="center"/>
    </xf>
    <xf numFmtId="170" fontId="1" fillId="0" borderId="6" xfId="0" applyNumberFormat="1" applyFont="1" applyBorder="1" applyAlignment="1">
      <alignment horizontal="center"/>
    </xf>
    <xf numFmtId="170" fontId="52" fillId="0" borderId="6" xfId="0" applyNumberFormat="1" applyFont="1" applyBorder="1" applyAlignment="1">
      <alignment horizontal="center"/>
    </xf>
    <xf numFmtId="0" fontId="4"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166" fontId="12" fillId="0" borderId="6" xfId="0" applyNumberFormat="1" applyFont="1" applyFill="1" applyBorder="1" applyAlignment="1">
      <alignment horizontal="center" vertical="center"/>
    </xf>
    <xf numFmtId="49" fontId="1" fillId="0" borderId="0" xfId="0" applyNumberFormat="1" applyFont="1" applyAlignment="1">
      <alignment horizontal="center" vertical="center"/>
    </xf>
    <xf numFmtId="0" fontId="30" fillId="0" borderId="75" xfId="0" applyFont="1" applyBorder="1" applyAlignment="1">
      <alignment horizontal="center" vertical="center"/>
    </xf>
    <xf numFmtId="49" fontId="30" fillId="0" borderId="20" xfId="0" applyNumberFormat="1" applyFont="1" applyBorder="1" applyAlignment="1">
      <alignment horizontal="center" vertical="center" wrapText="1"/>
    </xf>
    <xf numFmtId="0" fontId="3" fillId="0" borderId="6" xfId="0" applyFont="1" applyFill="1" applyBorder="1" applyAlignment="1">
      <alignment horizontal="center" vertical="center" wrapText="1"/>
    </xf>
    <xf numFmtId="0" fontId="12" fillId="0" borderId="20"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0" fontId="1" fillId="0" borderId="20" xfId="0" applyFont="1" applyBorder="1" applyAlignment="1">
      <alignment horizontal="center" vertical="center" wrapText="1"/>
    </xf>
    <xf numFmtId="0" fontId="12" fillId="0" borderId="22" xfId="0" applyFont="1" applyBorder="1" applyAlignment="1">
      <alignment horizontal="center" vertical="center" wrapText="1"/>
    </xf>
    <xf numFmtId="49" fontId="12" fillId="0" borderId="6" xfId="0" applyNumberFormat="1" applyFont="1" applyBorder="1" applyAlignment="1">
      <alignment horizontal="center" vertical="center" wrapText="1"/>
    </xf>
    <xf numFmtId="49" fontId="12" fillId="0" borderId="20" xfId="0" applyNumberFormat="1" applyFont="1" applyBorder="1" applyAlignment="1">
      <alignment horizontal="center" vertical="center" wrapText="1"/>
    </xf>
    <xf numFmtId="0" fontId="12" fillId="0" borderId="6" xfId="0" applyFont="1" applyBorder="1" applyAlignment="1">
      <alignment horizontal="center" vertical="center" wrapText="1"/>
    </xf>
    <xf numFmtId="166" fontId="30" fillId="0" borderId="32" xfId="0" applyNumberFormat="1" applyFont="1" applyFill="1" applyBorder="1" applyAlignment="1">
      <alignment vertical="center"/>
    </xf>
    <xf numFmtId="49" fontId="34" fillId="0" borderId="79" xfId="8" applyFont="1" applyBorder="1" applyAlignment="1">
      <alignment horizontal="center" vertical="center" wrapText="1"/>
    </xf>
    <xf numFmtId="0" fontId="30" fillId="0" borderId="6" xfId="0" applyFont="1" applyBorder="1" applyAlignment="1">
      <alignment vertical="center" wrapText="1"/>
    </xf>
    <xf numFmtId="166" fontId="1" fillId="0" borderId="6" xfId="0" applyNumberFormat="1" applyFont="1" applyFill="1" applyBorder="1" applyAlignment="1">
      <alignment horizontal="center" vertical="center"/>
    </xf>
    <xf numFmtId="0" fontId="4" fillId="9" borderId="18" xfId="0" applyFont="1" applyFill="1" applyBorder="1" applyAlignment="1">
      <alignment horizontal="center" vertical="center" wrapText="1"/>
    </xf>
    <xf numFmtId="2" fontId="4" fillId="9" borderId="6" xfId="0" applyNumberFormat="1" applyFont="1" applyFill="1" applyBorder="1" applyAlignment="1">
      <alignment horizontal="center"/>
    </xf>
    <xf numFmtId="0" fontId="6" fillId="0" borderId="24" xfId="0" applyFont="1" applyBorder="1" applyAlignment="1">
      <alignment horizontal="center" vertical="center" wrapText="1"/>
    </xf>
    <xf numFmtId="2" fontId="24" fillId="0" borderId="7" xfId="0" applyNumberFormat="1" applyFont="1" applyBorder="1" applyAlignment="1">
      <alignment horizontal="right"/>
    </xf>
    <xf numFmtId="0" fontId="12" fillId="0" borderId="78" xfId="0" applyFont="1" applyBorder="1" applyAlignment="1">
      <alignment horizontal="center" vertical="center" wrapText="1"/>
    </xf>
    <xf numFmtId="2" fontId="18" fillId="0" borderId="8" xfId="0" applyNumberFormat="1" applyFont="1" applyBorder="1" applyAlignment="1">
      <alignment horizontal="right" wrapText="1"/>
    </xf>
    <xf numFmtId="2" fontId="6" fillId="0" borderId="44" xfId="0" applyNumberFormat="1" applyFont="1" applyBorder="1" applyAlignment="1">
      <alignment horizontal="center" wrapText="1"/>
    </xf>
    <xf numFmtId="2" fontId="4" fillId="0" borderId="6" xfId="0" applyNumberFormat="1" applyFont="1" applyBorder="1" applyAlignment="1">
      <alignment horizontal="center" wrapText="1"/>
    </xf>
    <xf numFmtId="2" fontId="19" fillId="0" borderId="18" xfId="0" applyNumberFormat="1" applyFont="1" applyBorder="1" applyAlignment="1">
      <alignment horizontal="center" wrapText="1"/>
    </xf>
    <xf numFmtId="2" fontId="19" fillId="0" borderId="6" xfId="0" applyNumberFormat="1" applyFont="1" applyBorder="1" applyAlignment="1">
      <alignment horizontal="center" wrapText="1"/>
    </xf>
    <xf numFmtId="2" fontId="19" fillId="0" borderId="20" xfId="0" applyNumberFormat="1" applyFont="1" applyBorder="1" applyAlignment="1">
      <alignment horizontal="center" wrapText="1"/>
    </xf>
    <xf numFmtId="0" fontId="6" fillId="0" borderId="7" xfId="0" applyFont="1" applyBorder="1" applyAlignment="1">
      <alignment horizontal="center" vertical="center" wrapText="1"/>
    </xf>
    <xf numFmtId="0" fontId="12" fillId="0" borderId="7" xfId="0" applyFont="1" applyBorder="1" applyAlignment="1">
      <alignment horizontal="center" vertical="center" wrapText="1"/>
    </xf>
    <xf numFmtId="49" fontId="12" fillId="0" borderId="7" xfId="0" applyNumberFormat="1" applyFont="1" applyBorder="1" applyAlignment="1">
      <alignment horizontal="center" vertical="center" wrapText="1"/>
    </xf>
    <xf numFmtId="0" fontId="12" fillId="0" borderId="8" xfId="0" applyFont="1" applyBorder="1" applyAlignment="1">
      <alignment horizontal="center" vertical="center" wrapText="1"/>
    </xf>
    <xf numFmtId="49" fontId="12" fillId="0" borderId="22" xfId="0" applyNumberFormat="1" applyFont="1" applyBorder="1" applyAlignment="1">
      <alignment horizontal="center" vertical="center" wrapText="1"/>
    </xf>
    <xf numFmtId="0" fontId="12" fillId="0" borderId="36" xfId="0" applyFont="1" applyBorder="1" applyAlignment="1">
      <alignment horizontal="center" vertical="center" wrapText="1"/>
    </xf>
    <xf numFmtId="2" fontId="18" fillId="0" borderId="8" xfId="0" applyNumberFormat="1" applyFont="1" applyBorder="1" applyAlignment="1">
      <alignment horizontal="center" wrapText="1"/>
    </xf>
    <xf numFmtId="2" fontId="19" fillId="0" borderId="22" xfId="0" applyNumberFormat="1" applyFont="1" applyBorder="1" applyAlignment="1">
      <alignment horizontal="center" wrapText="1"/>
    </xf>
    <xf numFmtId="2" fontId="18" fillId="0" borderId="33" xfId="0" applyNumberFormat="1" applyFont="1" applyBorder="1" applyAlignment="1">
      <alignment horizontal="center" wrapText="1"/>
    </xf>
    <xf numFmtId="0" fontId="12" fillId="0" borderId="18" xfId="0" applyFont="1" applyBorder="1" applyAlignment="1">
      <alignment horizontal="center" vertical="center" wrapText="1"/>
    </xf>
    <xf numFmtId="49" fontId="12" fillId="0" borderId="18"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172" fontId="6" fillId="9" borderId="6" xfId="0" applyNumberFormat="1" applyFont="1" applyFill="1" applyBorder="1" applyAlignment="1">
      <alignment horizontal="center" vertical="center" wrapText="1"/>
    </xf>
    <xf numFmtId="0" fontId="1" fillId="0" borderId="6" xfId="0" applyFont="1" applyBorder="1" applyAlignment="1">
      <alignment wrapText="1"/>
    </xf>
    <xf numFmtId="0" fontId="30" fillId="0" borderId="0" xfId="0" applyFont="1" applyBorder="1" applyAlignment="1">
      <alignment vertical="top" wrapText="1"/>
    </xf>
    <xf numFmtId="0" fontId="30" fillId="0" borderId="54" xfId="0" applyFont="1" applyBorder="1" applyAlignment="1">
      <alignment vertical="top" wrapText="1"/>
    </xf>
    <xf numFmtId="2" fontId="30" fillId="0" borderId="6" xfId="0" applyNumberFormat="1" applyFont="1" applyBorder="1" applyAlignment="1">
      <alignment horizontal="center" vertical="top" wrapText="1"/>
    </xf>
    <xf numFmtId="0" fontId="48" fillId="0" borderId="0" xfId="0" applyFont="1" applyAlignment="1">
      <alignment wrapText="1"/>
    </xf>
    <xf numFmtId="49" fontId="12" fillId="0" borderId="6" xfId="0" applyNumberFormat="1" applyFont="1" applyBorder="1" applyAlignment="1">
      <alignment vertical="center" wrapText="1"/>
    </xf>
    <xf numFmtId="0" fontId="20" fillId="0" borderId="25" xfId="0" applyFont="1" applyBorder="1" applyAlignment="1">
      <alignment wrapText="1"/>
    </xf>
    <xf numFmtId="0" fontId="45" fillId="0" borderId="25" xfId="0" applyFont="1" applyBorder="1" applyAlignment="1">
      <alignment wrapText="1"/>
    </xf>
    <xf numFmtId="172" fontId="12" fillId="0" borderId="6" xfId="0" applyNumberFormat="1" applyFont="1" applyFill="1" applyBorder="1" applyAlignment="1">
      <alignment horizontal="center" vertical="center" wrapText="1"/>
    </xf>
    <xf numFmtId="172" fontId="1" fillId="0" borderId="6" xfId="0" applyNumberFormat="1" applyFont="1" applyFill="1" applyBorder="1" applyAlignment="1">
      <alignment horizontal="center" vertical="center" wrapText="1"/>
    </xf>
    <xf numFmtId="172" fontId="1" fillId="0" borderId="20" xfId="0" applyNumberFormat="1" applyFont="1" applyFill="1" applyBorder="1" applyAlignment="1">
      <alignment horizontal="center" vertical="center" wrapText="1"/>
    </xf>
    <xf numFmtId="0" fontId="12" fillId="0" borderId="20" xfId="0" applyFont="1" applyBorder="1" applyAlignment="1">
      <alignment vertical="top" wrapText="1"/>
    </xf>
    <xf numFmtId="0" fontId="20" fillId="0" borderId="6" xfId="0" applyFont="1" applyBorder="1"/>
    <xf numFmtId="0" fontId="30" fillId="0" borderId="6" xfId="0" applyFont="1" applyBorder="1" applyAlignment="1">
      <alignment wrapText="1"/>
    </xf>
    <xf numFmtId="172" fontId="12" fillId="0" borderId="6" xfId="0" applyNumberFormat="1" applyFont="1" applyBorder="1" applyAlignment="1">
      <alignment horizontal="center" vertical="center" wrapText="1"/>
    </xf>
    <xf numFmtId="172" fontId="1" fillId="0" borderId="6" xfId="0" applyNumberFormat="1" applyFont="1" applyBorder="1" applyAlignment="1">
      <alignment horizontal="center" vertical="center" wrapText="1"/>
    </xf>
    <xf numFmtId="172" fontId="4" fillId="0" borderId="6" xfId="0" applyNumberFormat="1" applyFont="1" applyFill="1" applyBorder="1" applyAlignment="1">
      <alignment horizontal="center" vertical="center" wrapText="1"/>
    </xf>
    <xf numFmtId="172" fontId="4" fillId="2" borderId="6" xfId="0" applyNumberFormat="1" applyFont="1" applyFill="1" applyBorder="1" applyAlignment="1">
      <alignment horizontal="center" vertical="center" wrapText="1"/>
    </xf>
    <xf numFmtId="166" fontId="1" fillId="0" borderId="10" xfId="0" applyNumberFormat="1" applyFont="1" applyFill="1" applyBorder="1" applyAlignment="1">
      <alignment horizontal="center" vertical="center"/>
    </xf>
    <xf numFmtId="49" fontId="12" fillId="9" borderId="6" xfId="0" applyNumberFormat="1" applyFont="1" applyFill="1" applyBorder="1" applyAlignment="1">
      <alignment horizontal="center" vertical="center" wrapText="1"/>
    </xf>
    <xf numFmtId="170" fontId="4" fillId="2" borderId="6" xfId="0" applyNumberFormat="1" applyFont="1" applyFill="1" applyBorder="1" applyAlignment="1">
      <alignment horizontal="center" vertical="center" wrapText="1"/>
    </xf>
    <xf numFmtId="0" fontId="12" fillId="0" borderId="0" xfId="0" applyFont="1"/>
    <xf numFmtId="0" fontId="12" fillId="0" borderId="6" xfId="0" applyFont="1" applyBorder="1" applyAlignment="1">
      <alignment wrapText="1"/>
    </xf>
    <xf numFmtId="2" fontId="16" fillId="0" borderId="6" xfId="0" applyNumberFormat="1" applyFont="1" applyBorder="1" applyAlignment="1">
      <alignment horizontal="center"/>
    </xf>
    <xf numFmtId="0" fontId="0" fillId="0" borderId="6" xfId="0" applyBorder="1" applyAlignment="1">
      <alignment horizontal="center"/>
    </xf>
    <xf numFmtId="0" fontId="0" fillId="0" borderId="6" xfId="0" applyFont="1" applyBorder="1"/>
    <xf numFmtId="0" fontId="16" fillId="9" borderId="6" xfId="0" applyFont="1" applyFill="1" applyBorder="1" applyAlignment="1">
      <alignment horizontal="center" vertical="center" wrapText="1"/>
    </xf>
    <xf numFmtId="49" fontId="16" fillId="9" borderId="6" xfId="0" applyNumberFormat="1" applyFont="1" applyFill="1" applyBorder="1" applyAlignment="1">
      <alignment horizontal="center" vertical="center" wrapText="1"/>
    </xf>
    <xf numFmtId="0" fontId="12" fillId="9" borderId="6" xfId="0" applyFont="1" applyFill="1" applyBorder="1" applyAlignment="1">
      <alignment vertical="top" wrapText="1"/>
    </xf>
    <xf numFmtId="49" fontId="1" fillId="9" borderId="6" xfId="0" applyNumberFormat="1" applyFont="1" applyFill="1" applyBorder="1" applyAlignment="1">
      <alignment horizontal="center" vertical="center" wrapText="1"/>
    </xf>
    <xf numFmtId="0" fontId="1" fillId="9" borderId="6" xfId="0" applyFont="1" applyFill="1" applyBorder="1" applyAlignment="1">
      <alignment horizontal="center" vertical="center" wrapText="1"/>
    </xf>
    <xf numFmtId="2" fontId="45" fillId="9" borderId="6" xfId="0" applyNumberFormat="1" applyFont="1" applyFill="1" applyBorder="1" applyAlignment="1">
      <alignment horizontal="center" vertical="center"/>
    </xf>
    <xf numFmtId="2" fontId="6" fillId="9" borderId="6" xfId="0" applyNumberFormat="1" applyFont="1" applyFill="1" applyBorder="1" applyAlignment="1">
      <alignment horizontal="center" vertical="center" wrapText="1"/>
    </xf>
    <xf numFmtId="0" fontId="29" fillId="9" borderId="6" xfId="0" applyFont="1" applyFill="1" applyBorder="1" applyAlignment="1">
      <alignment horizontal="center" vertical="center" wrapText="1"/>
    </xf>
    <xf numFmtId="2" fontId="29" fillId="9" borderId="6" xfId="0" applyNumberFormat="1" applyFont="1" applyFill="1" applyBorder="1" applyAlignment="1">
      <alignment horizontal="center" vertical="center" wrapText="1"/>
    </xf>
    <xf numFmtId="0" fontId="47" fillId="9" borderId="6" xfId="0" applyFont="1" applyFill="1" applyBorder="1" applyAlignment="1">
      <alignment wrapText="1"/>
    </xf>
    <xf numFmtId="49" fontId="30" fillId="9" borderId="6" xfId="0" applyNumberFormat="1" applyFont="1" applyFill="1" applyBorder="1" applyAlignment="1">
      <alignment horizontal="center" vertical="center" wrapText="1"/>
    </xf>
    <xf numFmtId="2" fontId="30" fillId="9" borderId="6" xfId="0" applyNumberFormat="1" applyFont="1" applyFill="1" applyBorder="1" applyAlignment="1">
      <alignment horizontal="center" vertical="center" wrapText="1"/>
    </xf>
    <xf numFmtId="0" fontId="30" fillId="9" borderId="48" xfId="0" applyFont="1" applyFill="1" applyBorder="1" applyAlignment="1">
      <alignment horizontal="justify" vertical="top" wrapText="1"/>
    </xf>
    <xf numFmtId="0" fontId="29" fillId="9" borderId="48" xfId="0" applyFont="1" applyFill="1" applyBorder="1" applyAlignment="1">
      <alignment horizontal="justify" vertical="top" wrapText="1"/>
    </xf>
    <xf numFmtId="49" fontId="29" fillId="9" borderId="6" xfId="0" applyNumberFormat="1" applyFont="1" applyFill="1" applyBorder="1" applyAlignment="1">
      <alignment horizontal="center" vertical="center" wrapText="1"/>
    </xf>
    <xf numFmtId="49" fontId="12" fillId="9" borderId="6" xfId="0" applyNumberFormat="1" applyFont="1" applyFill="1" applyBorder="1" applyAlignment="1">
      <alignment vertical="center" wrapText="1"/>
    </xf>
    <xf numFmtId="2" fontId="46" fillId="9" borderId="6" xfId="0" applyNumberFormat="1" applyFont="1" applyFill="1" applyBorder="1" applyAlignment="1">
      <alignment horizontal="center" vertical="center"/>
    </xf>
    <xf numFmtId="174" fontId="46" fillId="9" borderId="6" xfId="0" applyNumberFormat="1" applyFont="1" applyFill="1" applyBorder="1" applyAlignment="1">
      <alignment horizontal="center" vertical="center"/>
    </xf>
    <xf numFmtId="172" fontId="4" fillId="0" borderId="20" xfId="0" applyNumberFormat="1" applyFont="1" applyFill="1" applyBorder="1" applyAlignment="1">
      <alignment horizontal="center" vertical="center" wrapText="1"/>
    </xf>
    <xf numFmtId="166" fontId="1" fillId="0" borderId="6" xfId="0" applyNumberFormat="1" applyFont="1" applyFill="1" applyBorder="1" applyAlignment="1">
      <alignment vertical="center"/>
    </xf>
    <xf numFmtId="49" fontId="1" fillId="0" borderId="20" xfId="0" applyNumberFormat="1" applyFont="1" applyBorder="1" applyAlignment="1">
      <alignment horizontal="center" vertical="center" wrapText="1"/>
    </xf>
    <xf numFmtId="0" fontId="1" fillId="0" borderId="20" xfId="0" applyFont="1" applyBorder="1" applyAlignment="1">
      <alignment horizontal="center" vertical="center" wrapText="1"/>
    </xf>
    <xf numFmtId="0" fontId="16" fillId="0" borderId="6"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0" fontId="12" fillId="0" borderId="18" xfId="0" applyFont="1" applyFill="1" applyBorder="1" applyAlignment="1">
      <alignment horizontal="center" vertical="center" wrapText="1"/>
    </xf>
    <xf numFmtId="0" fontId="1" fillId="0" borderId="6" xfId="0" applyFont="1" applyBorder="1" applyAlignment="1">
      <alignment horizontal="left" vertical="center" wrapText="1"/>
    </xf>
    <xf numFmtId="0" fontId="12"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6" xfId="0" applyFont="1" applyBorder="1" applyAlignment="1">
      <alignment horizontal="left" vertical="top" wrapText="1"/>
    </xf>
    <xf numFmtId="49" fontId="12" fillId="0" borderId="6" xfId="0" applyNumberFormat="1" applyFont="1" applyBorder="1" applyAlignment="1">
      <alignment horizontal="center" vertical="center" wrapText="1"/>
    </xf>
    <xf numFmtId="0" fontId="1" fillId="0" borderId="6" xfId="0" applyFont="1" applyBorder="1" applyAlignment="1">
      <alignment wrapText="1"/>
    </xf>
    <xf numFmtId="0" fontId="6" fillId="0" borderId="6" xfId="0" applyFont="1" applyFill="1" applyBorder="1" applyAlignment="1">
      <alignment horizontal="left" vertical="center" wrapText="1"/>
    </xf>
    <xf numFmtId="166" fontId="1" fillId="0" borderId="6" xfId="0" applyNumberFormat="1" applyFont="1" applyFill="1" applyBorder="1" applyAlignment="1">
      <alignment vertical="center"/>
    </xf>
    <xf numFmtId="49" fontId="12"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xf>
    <xf numFmtId="166" fontId="12" fillId="0" borderId="10" xfId="0" applyNumberFormat="1" applyFont="1" applyFill="1" applyBorder="1" applyAlignment="1">
      <alignment horizontal="center" vertical="center"/>
    </xf>
    <xf numFmtId="0" fontId="1" fillId="0" borderId="18" xfId="0" applyFont="1" applyFill="1" applyBorder="1" applyAlignment="1">
      <alignment horizontal="left" vertical="center" wrapText="1"/>
    </xf>
    <xf numFmtId="0" fontId="12" fillId="0" borderId="20" xfId="0" applyFont="1" applyFill="1" applyBorder="1" applyAlignment="1">
      <alignment horizontal="center" vertical="center" wrapText="1"/>
    </xf>
    <xf numFmtId="0" fontId="16" fillId="0" borderId="18" xfId="0" applyFont="1" applyBorder="1" applyAlignment="1">
      <alignment horizontal="center" vertical="center" wrapText="1"/>
    </xf>
    <xf numFmtId="49" fontId="1" fillId="0" borderId="45" xfId="0" applyNumberFormat="1" applyFont="1" applyBorder="1" applyAlignment="1">
      <alignment horizontal="center" vertical="center" wrapText="1"/>
    </xf>
    <xf numFmtId="0" fontId="12" fillId="0" borderId="3" xfId="0" applyFont="1" applyFill="1" applyBorder="1" applyAlignment="1">
      <alignment horizontal="left" vertical="top" wrapText="1"/>
    </xf>
    <xf numFmtId="0" fontId="4" fillId="0" borderId="20"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6" xfId="0" applyFont="1" applyBorder="1" applyAlignment="1">
      <alignment horizontal="center" vertical="center"/>
    </xf>
    <xf numFmtId="49" fontId="1" fillId="0" borderId="19" xfId="0" applyNumberFormat="1" applyFont="1" applyFill="1" applyBorder="1"/>
    <xf numFmtId="0" fontId="26" fillId="0" borderId="20" xfId="1" applyNumberFormat="1" applyFont="1" applyFill="1" applyBorder="1" applyProtection="1">
      <alignment vertical="top" wrapText="1"/>
    </xf>
    <xf numFmtId="0" fontId="3" fillId="0" borderId="20" xfId="0" applyFont="1" applyFill="1" applyBorder="1" applyAlignment="1">
      <alignment horizontal="center" wrapText="1"/>
    </xf>
    <xf numFmtId="49" fontId="1" fillId="0" borderId="20" xfId="0" applyNumberFormat="1" applyFont="1" applyFill="1" applyBorder="1" applyAlignment="1">
      <alignment horizontal="center" vertical="center" wrapText="1"/>
    </xf>
    <xf numFmtId="49" fontId="1" fillId="0" borderId="20" xfId="0" applyNumberFormat="1" applyFont="1" applyFill="1" applyBorder="1" applyAlignment="1">
      <alignment horizontal="center" vertical="center"/>
    </xf>
    <xf numFmtId="2" fontId="1" fillId="0" borderId="20" xfId="0" applyNumberFormat="1" applyFont="1" applyFill="1" applyBorder="1"/>
    <xf numFmtId="2" fontId="1" fillId="0" borderId="28" xfId="0" applyNumberFormat="1" applyFont="1" applyFill="1" applyBorder="1"/>
    <xf numFmtId="166" fontId="12" fillId="9" borderId="10" xfId="0" applyNumberFormat="1" applyFont="1" applyFill="1" applyBorder="1" applyAlignment="1">
      <alignment vertical="center"/>
    </xf>
    <xf numFmtId="0" fontId="14" fillId="0" borderId="25" xfId="0" applyFont="1" applyFill="1" applyBorder="1" applyAlignment="1">
      <alignment horizontal="center" wrapText="1"/>
    </xf>
    <xf numFmtId="0" fontId="13" fillId="0" borderId="6" xfId="0" applyFont="1" applyFill="1" applyBorder="1" applyAlignment="1">
      <alignment wrapText="1"/>
    </xf>
    <xf numFmtId="0" fontId="14" fillId="0" borderId="6" xfId="0" applyFont="1" applyFill="1" applyBorder="1" applyAlignment="1">
      <alignment wrapText="1"/>
    </xf>
    <xf numFmtId="0" fontId="12" fillId="0" borderId="6" xfId="0" applyFont="1" applyFill="1" applyBorder="1" applyAlignment="1">
      <alignment vertical="center"/>
    </xf>
    <xf numFmtId="0" fontId="12" fillId="0" borderId="35" xfId="0" applyFont="1" applyFill="1" applyBorder="1" applyAlignment="1">
      <alignment horizontal="center" vertical="center" wrapText="1"/>
    </xf>
    <xf numFmtId="0" fontId="16" fillId="0" borderId="9" xfId="0" applyFont="1" applyFill="1" applyBorder="1" applyAlignment="1">
      <alignment horizontal="center" vertical="center" wrapText="1"/>
    </xf>
    <xf numFmtId="49" fontId="16" fillId="0" borderId="18" xfId="0" applyNumberFormat="1" applyFont="1" applyFill="1" applyBorder="1" applyAlignment="1">
      <alignment horizontal="center" vertical="center" wrapText="1"/>
    </xf>
    <xf numFmtId="4" fontId="12" fillId="0" borderId="18" xfId="0" applyNumberFormat="1" applyFont="1" applyFill="1" applyBorder="1" applyAlignment="1">
      <alignment horizontal="center" vertical="center" wrapText="1"/>
    </xf>
    <xf numFmtId="0" fontId="50" fillId="0" borderId="18" xfId="0" applyFont="1" applyFill="1" applyBorder="1" applyAlignment="1">
      <alignment horizontal="center" vertical="center" wrapText="1"/>
    </xf>
    <xf numFmtId="0" fontId="22" fillId="0" borderId="6" xfId="0" applyFont="1" applyBorder="1" applyAlignment="1">
      <alignment horizontal="center" vertical="center" wrapText="1"/>
    </xf>
    <xf numFmtId="4" fontId="6" fillId="2" borderId="6" xfId="0" applyNumberFormat="1" applyFont="1" applyFill="1" applyBorder="1" applyAlignment="1">
      <alignment horizontal="center" vertical="center" wrapText="1"/>
    </xf>
    <xf numFmtId="0" fontId="12" fillId="0" borderId="6" xfId="0" applyFont="1" applyFill="1" applyBorder="1" applyAlignment="1">
      <alignment horizontal="center" vertical="center" wrapText="1"/>
    </xf>
    <xf numFmtId="4" fontId="16" fillId="0" borderId="6" xfId="0" applyNumberFormat="1" applyFont="1" applyBorder="1" applyAlignment="1">
      <alignment horizontal="center" wrapText="1"/>
    </xf>
    <xf numFmtId="4" fontId="50" fillId="0" borderId="6" xfId="0" applyNumberFormat="1" applyFont="1" applyBorder="1" applyAlignment="1">
      <alignment horizontal="center"/>
    </xf>
    <xf numFmtId="0" fontId="12" fillId="0" borderId="9" xfId="0" applyFont="1" applyFill="1" applyBorder="1" applyAlignment="1">
      <alignment horizontal="justify" vertical="top"/>
    </xf>
    <xf numFmtId="0" fontId="12" fillId="0" borderId="9" xfId="0" applyFont="1" applyFill="1" applyBorder="1" applyAlignment="1">
      <alignment vertical="top"/>
    </xf>
    <xf numFmtId="4" fontId="29" fillId="0" borderId="9" xfId="0" applyNumberFormat="1" applyFont="1" applyFill="1" applyBorder="1" applyAlignment="1">
      <alignment vertical="center"/>
    </xf>
    <xf numFmtId="4" fontId="12" fillId="0" borderId="3" xfId="0" applyNumberFormat="1" applyFont="1" applyFill="1" applyBorder="1" applyAlignment="1">
      <alignment vertical="center"/>
    </xf>
    <xf numFmtId="0" fontId="12" fillId="0" borderId="9" xfId="0" applyFont="1" applyFill="1" applyBorder="1" applyAlignment="1">
      <alignment vertical="top" wrapText="1"/>
    </xf>
    <xf numFmtId="0" fontId="12" fillId="0" borderId="9" xfId="0" applyFont="1" applyFill="1" applyBorder="1" applyAlignment="1">
      <alignment horizontal="left" vertical="top" wrapText="1"/>
    </xf>
    <xf numFmtId="0" fontId="12" fillId="0" borderId="2" xfId="0" applyFont="1" applyFill="1" applyBorder="1" applyAlignment="1">
      <alignment horizontal="left" vertical="top" wrapText="1"/>
    </xf>
    <xf numFmtId="49" fontId="4" fillId="0" borderId="6" xfId="0" applyNumberFormat="1" applyFont="1" applyFill="1" applyBorder="1" applyAlignment="1">
      <alignment horizontal="center" vertical="center"/>
    </xf>
    <xf numFmtId="49" fontId="30" fillId="0" borderId="6" xfId="0" applyNumberFormat="1" applyFont="1" applyFill="1" applyBorder="1" applyAlignment="1">
      <alignment horizontal="center" vertical="center"/>
    </xf>
    <xf numFmtId="166" fontId="29" fillId="0" borderId="6" xfId="0" applyNumberFormat="1" applyFont="1" applyFill="1" applyBorder="1" applyAlignment="1">
      <alignment vertical="center"/>
    </xf>
    <xf numFmtId="49" fontId="4" fillId="0" borderId="18"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30" fillId="0" borderId="18" xfId="0" applyNumberFormat="1" applyFont="1" applyFill="1" applyBorder="1" applyAlignment="1">
      <alignment horizontal="center" vertical="center"/>
    </xf>
    <xf numFmtId="49" fontId="28" fillId="0" borderId="79" xfId="4" applyFill="1" applyBorder="1" applyAlignment="1">
      <alignment horizontal="center" vertical="center" shrinkToFit="1"/>
    </xf>
    <xf numFmtId="166" fontId="30" fillId="0" borderId="18" xfId="0" applyNumberFormat="1" applyFont="1" applyFill="1" applyBorder="1" applyAlignment="1">
      <alignment vertical="center"/>
    </xf>
    <xf numFmtId="166" fontId="30" fillId="0" borderId="31" xfId="0" applyNumberFormat="1" applyFont="1" applyFill="1" applyBorder="1" applyAlignment="1">
      <alignment vertical="center"/>
    </xf>
    <xf numFmtId="0" fontId="1" fillId="0" borderId="8" xfId="0" applyFont="1" applyFill="1" applyBorder="1" applyAlignment="1">
      <alignment horizontal="left" vertical="top" wrapText="1"/>
    </xf>
    <xf numFmtId="49" fontId="1" fillId="0" borderId="8" xfId="0" applyNumberFormat="1" applyFont="1" applyFill="1" applyBorder="1" applyAlignment="1">
      <alignment horizontal="center" vertical="center"/>
    </xf>
    <xf numFmtId="49" fontId="30" fillId="0" borderId="8" xfId="0" applyNumberFormat="1" applyFont="1" applyFill="1" applyBorder="1" applyAlignment="1">
      <alignment horizontal="center" vertical="center"/>
    </xf>
    <xf numFmtId="49" fontId="30" fillId="0" borderId="8" xfId="0" applyNumberFormat="1" applyFont="1" applyFill="1" applyBorder="1" applyAlignment="1">
      <alignment vertical="center"/>
    </xf>
    <xf numFmtId="49" fontId="39" fillId="0" borderId="8" xfId="0" applyNumberFormat="1" applyFont="1" applyFill="1" applyBorder="1" applyAlignment="1">
      <alignment horizontal="center" vertical="center"/>
    </xf>
    <xf numFmtId="166" fontId="30" fillId="0" borderId="8" xfId="0" applyNumberFormat="1" applyFont="1" applyFill="1" applyBorder="1" applyAlignment="1">
      <alignment vertical="center"/>
    </xf>
    <xf numFmtId="166" fontId="30" fillId="0" borderId="12" xfId="0" applyNumberFormat="1" applyFont="1" applyFill="1" applyBorder="1" applyAlignment="1">
      <alignment vertical="center"/>
    </xf>
    <xf numFmtId="0" fontId="12" fillId="0" borderId="16" xfId="0" applyFont="1" applyFill="1" applyBorder="1" applyAlignment="1">
      <alignment horizontal="center" vertical="center" wrapText="1"/>
    </xf>
    <xf numFmtId="4" fontId="12" fillId="0" borderId="2" xfId="0" applyNumberFormat="1" applyFont="1" applyFill="1" applyBorder="1" applyAlignment="1">
      <alignment horizontal="right" vertical="center"/>
    </xf>
    <xf numFmtId="4" fontId="12" fillId="0" borderId="2" xfId="0" applyNumberFormat="1" applyFont="1" applyFill="1" applyBorder="1" applyAlignment="1">
      <alignment vertical="center"/>
    </xf>
    <xf numFmtId="4" fontId="11" fillId="0" borderId="18" xfId="0" applyNumberFormat="1" applyFont="1" applyFill="1" applyBorder="1" applyAlignment="1">
      <alignment horizontal="right" vertical="center"/>
    </xf>
    <xf numFmtId="4" fontId="11" fillId="0" borderId="18" xfId="0" applyNumberFormat="1" applyFont="1" applyFill="1" applyBorder="1" applyAlignment="1">
      <alignment vertical="center"/>
    </xf>
    <xf numFmtId="4" fontId="11" fillId="0" borderId="6" xfId="0" applyNumberFormat="1" applyFont="1" applyFill="1" applyBorder="1" applyAlignment="1">
      <alignment horizontal="right" vertical="center"/>
    </xf>
    <xf numFmtId="4" fontId="11" fillId="0" borderId="6" xfId="0" applyNumberFormat="1" applyFont="1" applyFill="1" applyBorder="1" applyAlignment="1">
      <alignment vertical="center"/>
    </xf>
    <xf numFmtId="4" fontId="11" fillId="0" borderId="8" xfId="0" applyNumberFormat="1" applyFont="1" applyFill="1" applyBorder="1" applyAlignment="1">
      <alignment horizontal="right" vertical="center"/>
    </xf>
    <xf numFmtId="4" fontId="11" fillId="0" borderId="8" xfId="0" applyNumberFormat="1" applyFont="1" applyFill="1" applyBorder="1" applyAlignment="1">
      <alignment vertical="center"/>
    </xf>
    <xf numFmtId="49" fontId="11" fillId="0" borderId="17" xfId="0" applyNumberFormat="1" applyFont="1" applyFill="1" applyBorder="1"/>
    <xf numFmtId="0" fontId="1" fillId="0" borderId="18" xfId="0" applyFont="1" applyFill="1" applyBorder="1" applyAlignment="1">
      <alignment horizontal="left" vertical="top" wrapText="1"/>
    </xf>
    <xf numFmtId="49" fontId="11" fillId="0" borderId="18" xfId="0" applyNumberFormat="1" applyFont="1" applyFill="1" applyBorder="1" applyAlignment="1">
      <alignment horizontal="center" vertical="center"/>
    </xf>
    <xf numFmtId="166" fontId="1" fillId="0" borderId="18" xfId="0" applyNumberFormat="1" applyFont="1" applyFill="1" applyBorder="1" applyAlignment="1">
      <alignment vertical="center"/>
    </xf>
    <xf numFmtId="166" fontId="1" fillId="0" borderId="31" xfId="0" applyNumberFormat="1" applyFont="1" applyFill="1" applyBorder="1" applyAlignment="1">
      <alignment vertical="center"/>
    </xf>
    <xf numFmtId="166" fontId="59" fillId="0" borderId="6" xfId="5" applyNumberFormat="1" applyFont="1" applyFill="1" applyBorder="1" applyAlignment="1">
      <alignment vertical="center" shrinkToFit="1"/>
    </xf>
    <xf numFmtId="166" fontId="38" fillId="0" borderId="6" xfId="0" applyNumberFormat="1" applyFont="1" applyFill="1" applyBorder="1" applyAlignment="1">
      <alignment vertical="center"/>
    </xf>
    <xf numFmtId="0" fontId="11" fillId="0" borderId="20" xfId="0" applyFont="1" applyFill="1" applyBorder="1" applyAlignment="1">
      <alignment horizontal="left" vertical="top" wrapText="1"/>
    </xf>
    <xf numFmtId="49" fontId="12" fillId="0" borderId="6" xfId="0" applyNumberFormat="1" applyFont="1" applyFill="1" applyBorder="1"/>
    <xf numFmtId="49" fontId="1" fillId="0" borderId="17" xfId="0" applyNumberFormat="1" applyFont="1" applyFill="1" applyBorder="1"/>
    <xf numFmtId="166" fontId="30" fillId="0" borderId="6" xfId="0" applyNumberFormat="1" applyFont="1" applyFill="1" applyBorder="1" applyAlignment="1">
      <alignment vertical="center"/>
    </xf>
    <xf numFmtId="49" fontId="12" fillId="0" borderId="21" xfId="0" applyNumberFormat="1" applyFont="1" applyFill="1" applyBorder="1"/>
    <xf numFmtId="0" fontId="12" fillId="0" borderId="22" xfId="0" applyFont="1" applyFill="1" applyBorder="1" applyAlignment="1">
      <alignment vertical="top" wrapText="1"/>
    </xf>
    <xf numFmtId="0" fontId="12" fillId="0" borderId="22" xfId="0" applyFont="1" applyFill="1" applyBorder="1" applyAlignment="1">
      <alignment horizontal="left" vertical="top" wrapText="1"/>
    </xf>
    <xf numFmtId="0" fontId="12" fillId="0" borderId="3" xfId="0" applyFont="1" applyFill="1" applyBorder="1" applyAlignment="1">
      <alignment vertical="top" wrapText="1"/>
    </xf>
    <xf numFmtId="49" fontId="16" fillId="0" borderId="6" xfId="0" applyNumberFormat="1" applyFont="1" applyFill="1" applyBorder="1" applyAlignment="1">
      <alignment horizontal="center" vertical="center" wrapText="1"/>
    </xf>
    <xf numFmtId="4" fontId="6" fillId="0" borderId="18" xfId="0" applyNumberFormat="1"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18" xfId="0" applyFont="1" applyFill="1" applyBorder="1" applyAlignment="1">
      <alignment horizontal="center" vertical="center" wrapText="1"/>
    </xf>
    <xf numFmtId="49" fontId="11" fillId="0" borderId="18" xfId="0" applyNumberFormat="1" applyFont="1" applyFill="1" applyBorder="1" applyAlignment="1">
      <alignment horizontal="center" vertical="center" wrapText="1"/>
    </xf>
    <xf numFmtId="49" fontId="11"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6" xfId="0" applyFont="1" applyFill="1" applyBorder="1"/>
    <xf numFmtId="4" fontId="12" fillId="0" borderId="6" xfId="0" applyNumberFormat="1" applyFont="1" applyFill="1" applyBorder="1" applyAlignment="1">
      <alignment horizontal="center" vertical="center"/>
    </xf>
    <xf numFmtId="0" fontId="1" fillId="0" borderId="20" xfId="0" applyFont="1" applyFill="1" applyBorder="1" applyAlignment="1">
      <alignment horizontal="center" vertical="center" wrapText="1"/>
    </xf>
    <xf numFmtId="0" fontId="6" fillId="0" borderId="6" xfId="0" applyFont="1" applyFill="1" applyBorder="1" applyAlignment="1">
      <alignment vertical="center" wrapText="1"/>
    </xf>
    <xf numFmtId="49" fontId="17" fillId="0" borderId="18" xfId="0" applyNumberFormat="1" applyFont="1" applyFill="1" applyBorder="1" applyAlignment="1">
      <alignment horizontal="center" vertical="center" wrapText="1"/>
    </xf>
    <xf numFmtId="2" fontId="6" fillId="0" borderId="18" xfId="0" applyNumberFormat="1" applyFont="1" applyFill="1" applyBorder="1" applyAlignment="1">
      <alignment horizontal="center" vertical="center" wrapText="1"/>
    </xf>
    <xf numFmtId="49" fontId="31" fillId="0" borderId="18" xfId="0" applyNumberFormat="1" applyFont="1" applyFill="1" applyBorder="1" applyAlignment="1">
      <alignment horizontal="center" vertical="center" wrapText="1"/>
    </xf>
    <xf numFmtId="0" fontId="29" fillId="0" borderId="18" xfId="0" applyFont="1" applyFill="1" applyBorder="1" applyAlignment="1">
      <alignment horizontal="center" vertical="center" wrapText="1"/>
    </xf>
    <xf numFmtId="0" fontId="0" fillId="0" borderId="18" xfId="0" applyFill="1" applyBorder="1" applyAlignment="1">
      <alignment horizontal="center" vertical="center"/>
    </xf>
    <xf numFmtId="0" fontId="4" fillId="0" borderId="6" xfId="0" applyFont="1" applyFill="1" applyBorder="1" applyAlignment="1">
      <alignment horizontal="center" vertical="center"/>
    </xf>
    <xf numFmtId="2" fontId="6" fillId="0" borderId="6" xfId="0" applyNumberFormat="1" applyFont="1" applyFill="1" applyBorder="1" applyAlignment="1">
      <alignment horizontal="center" vertical="center"/>
    </xf>
    <xf numFmtId="0" fontId="6" fillId="0" borderId="6" xfId="0" applyFont="1" applyFill="1" applyBorder="1" applyAlignment="1">
      <alignment horizontal="center" vertical="center"/>
    </xf>
    <xf numFmtId="49" fontId="6" fillId="0" borderId="6" xfId="0" applyNumberFormat="1" applyFont="1" applyFill="1" applyBorder="1" applyAlignment="1">
      <alignment horizontal="center" vertical="center"/>
    </xf>
    <xf numFmtId="0" fontId="30" fillId="0" borderId="6" xfId="0" applyFont="1" applyFill="1" applyBorder="1" applyAlignment="1">
      <alignment horizontal="center" vertical="center" wrapText="1"/>
    </xf>
    <xf numFmtId="0" fontId="29" fillId="0" borderId="6"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7" xfId="0" applyFont="1" applyFill="1" applyBorder="1" applyAlignment="1">
      <alignment horizontal="center" vertical="center" wrapText="1"/>
    </xf>
    <xf numFmtId="2" fontId="24" fillId="0" borderId="34" xfId="0" applyNumberFormat="1" applyFont="1" applyFill="1" applyBorder="1" applyAlignment="1">
      <alignment horizontal="center"/>
    </xf>
    <xf numFmtId="2" fontId="24" fillId="0" borderId="6" xfId="0" applyNumberFormat="1" applyFont="1" applyFill="1" applyBorder="1" applyAlignment="1">
      <alignment horizontal="center"/>
    </xf>
    <xf numFmtId="2" fontId="6" fillId="0" borderId="11" xfId="0" applyNumberFormat="1" applyFont="1" applyFill="1" applyBorder="1" applyAlignment="1">
      <alignment horizontal="center" wrapText="1"/>
    </xf>
    <xf numFmtId="0" fontId="22" fillId="0" borderId="9" xfId="0" applyFont="1" applyBorder="1" applyAlignment="1">
      <alignment horizontal="center" vertical="center" wrapText="1"/>
    </xf>
    <xf numFmtId="49" fontId="22" fillId="0" borderId="20" xfId="0" applyNumberFormat="1" applyFont="1" applyBorder="1" applyAlignment="1">
      <alignment horizontal="center" vertical="center" wrapText="1"/>
    </xf>
    <xf numFmtId="49" fontId="22" fillId="0" borderId="9" xfId="0" applyNumberFormat="1" applyFont="1" applyBorder="1" applyAlignment="1">
      <alignment horizontal="center" vertical="center" wrapText="1"/>
    </xf>
    <xf numFmtId="4" fontId="4" fillId="0" borderId="9" xfId="0" applyNumberFormat="1" applyFont="1" applyFill="1" applyBorder="1" applyAlignment="1">
      <alignment horizontal="center" vertical="center" wrapText="1"/>
    </xf>
    <xf numFmtId="170" fontId="4" fillId="0" borderId="9" xfId="0" applyNumberFormat="1" applyFont="1" applyFill="1" applyBorder="1" applyAlignment="1">
      <alignment horizontal="center" vertical="center" wrapText="1"/>
    </xf>
    <xf numFmtId="0" fontId="14" fillId="0" borderId="6" xfId="0" applyFont="1" applyBorder="1" applyAlignment="1">
      <alignment horizontal="center" vertical="center" wrapText="1"/>
    </xf>
    <xf numFmtId="170" fontId="6" fillId="0" borderId="18" xfId="0" applyNumberFormat="1" applyFont="1" applyFill="1" applyBorder="1" applyAlignment="1">
      <alignment horizontal="center" vertical="center" wrapText="1"/>
    </xf>
    <xf numFmtId="0" fontId="3" fillId="0" borderId="20" xfId="0" applyFont="1" applyBorder="1" applyAlignment="1">
      <alignment vertical="center" wrapText="1"/>
    </xf>
    <xf numFmtId="2" fontId="6" fillId="0" borderId="6" xfId="0" applyNumberFormat="1" applyFont="1" applyFill="1" applyBorder="1" applyAlignment="1">
      <alignment horizontal="center"/>
    </xf>
    <xf numFmtId="0" fontId="35" fillId="0" borderId="20" xfId="0" applyFont="1" applyFill="1" applyBorder="1" applyAlignment="1">
      <alignment vertical="center" wrapText="1"/>
    </xf>
    <xf numFmtId="0" fontId="35" fillId="0" borderId="9" xfId="0" applyFont="1" applyFill="1" applyBorder="1" applyAlignment="1">
      <alignment vertical="center" wrapText="1"/>
    </xf>
    <xf numFmtId="0" fontId="35" fillId="0" borderId="18" xfId="0" applyFont="1" applyFill="1" applyBorder="1" applyAlignment="1">
      <alignment vertical="center" wrapText="1"/>
    </xf>
    <xf numFmtId="0" fontId="4" fillId="0" borderId="18" xfId="0" applyFont="1" applyFill="1" applyBorder="1" applyAlignment="1">
      <alignment horizontal="center" vertical="center" wrapText="1"/>
    </xf>
    <xf numFmtId="0" fontId="16" fillId="0" borderId="6" xfId="0" applyFont="1" applyFill="1" applyBorder="1" applyAlignment="1">
      <alignment horizontal="center"/>
    </xf>
    <xf numFmtId="4" fontId="16" fillId="0" borderId="6" xfId="0" applyNumberFormat="1" applyFont="1" applyFill="1" applyBorder="1" applyAlignment="1">
      <alignment horizontal="center"/>
    </xf>
    <xf numFmtId="2" fontId="16" fillId="0" borderId="6" xfId="0" applyNumberFormat="1" applyFont="1" applyFill="1" applyBorder="1" applyAlignment="1">
      <alignment horizontal="center"/>
    </xf>
    <xf numFmtId="2" fontId="6" fillId="0" borderId="18" xfId="0" applyNumberFormat="1" applyFont="1" applyFill="1" applyBorder="1" applyAlignment="1">
      <alignment horizontal="center" wrapText="1"/>
    </xf>
    <xf numFmtId="4" fontId="12" fillId="0" borderId="6" xfId="0" applyNumberFormat="1" applyFont="1" applyFill="1" applyBorder="1" applyAlignment="1">
      <alignment horizontal="center"/>
    </xf>
    <xf numFmtId="49" fontId="1" fillId="0" borderId="6" xfId="0" applyNumberFormat="1" applyFont="1" applyFill="1" applyBorder="1"/>
    <xf numFmtId="4" fontId="1" fillId="0" borderId="6" xfId="0" applyNumberFormat="1" applyFont="1" applyFill="1" applyBorder="1" applyAlignment="1">
      <alignment horizontal="center"/>
    </xf>
    <xf numFmtId="0" fontId="31" fillId="0" borderId="6" xfId="0" applyFont="1" applyFill="1" applyBorder="1" applyAlignment="1">
      <alignment wrapText="1"/>
    </xf>
    <xf numFmtId="0" fontId="29" fillId="0" borderId="6" xfId="0" applyFont="1" applyFill="1" applyBorder="1" applyAlignment="1">
      <alignment horizontal="center" vertical="center" wrapText="1"/>
    </xf>
    <xf numFmtId="49" fontId="1" fillId="0" borderId="20" xfId="0" applyNumberFormat="1" applyFont="1" applyFill="1" applyBorder="1"/>
    <xf numFmtId="0" fontId="12" fillId="0" borderId="6" xfId="0" applyFont="1" applyFill="1" applyBorder="1" applyAlignment="1">
      <alignment horizontal="center"/>
    </xf>
    <xf numFmtId="4" fontId="12" fillId="0" borderId="22" xfId="0" applyNumberFormat="1" applyFont="1" applyFill="1" applyBorder="1" applyAlignment="1">
      <alignment horizontal="right" vertical="center"/>
    </xf>
    <xf numFmtId="4" fontId="12" fillId="0" borderId="27" xfId="0" applyNumberFormat="1" applyFont="1" applyFill="1" applyBorder="1" applyAlignment="1">
      <alignment horizontal="right" vertical="center"/>
    </xf>
    <xf numFmtId="0" fontId="12" fillId="0" borderId="2" xfId="0" applyFont="1" applyFill="1" applyBorder="1" applyAlignment="1">
      <alignment vertical="top" wrapText="1"/>
    </xf>
    <xf numFmtId="4" fontId="12" fillId="0" borderId="30" xfId="0" applyNumberFormat="1" applyFont="1" applyFill="1" applyBorder="1" applyAlignment="1">
      <alignment horizontal="right" vertical="center"/>
    </xf>
    <xf numFmtId="49" fontId="1" fillId="0" borderId="13" xfId="0" applyNumberFormat="1" applyFont="1" applyFill="1" applyBorder="1"/>
    <xf numFmtId="0" fontId="1" fillId="0" borderId="7" xfId="0" applyFont="1" applyFill="1" applyBorder="1" applyAlignment="1">
      <alignment horizontal="left" vertical="top" wrapText="1"/>
    </xf>
    <xf numFmtId="4" fontId="1" fillId="0" borderId="7" xfId="0" applyNumberFormat="1" applyFont="1" applyFill="1" applyBorder="1" applyAlignment="1">
      <alignment horizontal="right" vertical="center"/>
    </xf>
    <xf numFmtId="4" fontId="1" fillId="0" borderId="11" xfId="0" applyNumberFormat="1" applyFont="1" applyFill="1" applyBorder="1" applyAlignment="1">
      <alignment horizontal="right" vertical="center"/>
    </xf>
    <xf numFmtId="4" fontId="1" fillId="0" borderId="10" xfId="0" applyNumberFormat="1" applyFont="1" applyFill="1" applyBorder="1" applyAlignment="1">
      <alignment horizontal="right" vertical="center"/>
    </xf>
    <xf numFmtId="49" fontId="1" fillId="0" borderId="15" xfId="0" applyNumberFormat="1" applyFont="1" applyFill="1" applyBorder="1"/>
    <xf numFmtId="4" fontId="1" fillId="0" borderId="12" xfId="0" applyNumberFormat="1" applyFont="1" applyFill="1" applyBorder="1" applyAlignment="1">
      <alignment horizontal="right" vertical="center"/>
    </xf>
    <xf numFmtId="4" fontId="12" fillId="0" borderId="9" xfId="0" applyNumberFormat="1" applyFont="1" applyFill="1" applyBorder="1" applyAlignment="1">
      <alignment horizontal="right" vertical="center"/>
    </xf>
    <xf numFmtId="4" fontId="12" fillId="0" borderId="32" xfId="0" applyNumberFormat="1" applyFont="1" applyFill="1" applyBorder="1" applyAlignment="1">
      <alignment horizontal="right" vertical="center"/>
    </xf>
    <xf numFmtId="4" fontId="1" fillId="0" borderId="30" xfId="0" applyNumberFormat="1" applyFont="1" applyFill="1" applyBorder="1" applyAlignment="1">
      <alignment horizontal="right" vertical="center"/>
    </xf>
    <xf numFmtId="0" fontId="1" fillId="0" borderId="6" xfId="0" applyFont="1" applyFill="1" applyBorder="1"/>
    <xf numFmtId="0" fontId="16" fillId="0" borderId="6" xfId="0" applyFont="1" applyFill="1" applyBorder="1" applyAlignment="1">
      <alignment horizontal="center" vertical="center" wrapText="1"/>
    </xf>
    <xf numFmtId="49" fontId="1" fillId="0" borderId="6" xfId="0" applyNumberFormat="1" applyFont="1" applyFill="1" applyBorder="1" applyAlignment="1">
      <alignment horizontal="center"/>
    </xf>
    <xf numFmtId="0" fontId="1" fillId="0" borderId="6" xfId="0" applyFont="1" applyFill="1" applyBorder="1" applyAlignment="1">
      <alignment horizontal="center" vertical="center"/>
    </xf>
    <xf numFmtId="4" fontId="1" fillId="0" borderId="6" xfId="0" applyNumberFormat="1" applyFont="1" applyFill="1" applyBorder="1" applyAlignment="1">
      <alignment horizontal="center" vertical="center"/>
    </xf>
    <xf numFmtId="4" fontId="12" fillId="0" borderId="3" xfId="0" applyNumberFormat="1" applyFont="1" applyFill="1" applyBorder="1" applyAlignment="1">
      <alignment horizontal="right" vertical="center"/>
    </xf>
    <xf numFmtId="4" fontId="12" fillId="0" borderId="4" xfId="0" applyNumberFormat="1" applyFont="1" applyFill="1" applyBorder="1" applyAlignment="1">
      <alignment horizontal="right" vertical="center"/>
    </xf>
    <xf numFmtId="0" fontId="12" fillId="0" borderId="22" xfId="0" applyFont="1" applyFill="1" applyBorder="1" applyAlignment="1">
      <alignment horizontal="center" vertical="center" wrapText="1"/>
    </xf>
    <xf numFmtId="4" fontId="1" fillId="0" borderId="20" xfId="0" applyNumberFormat="1" applyFont="1" applyFill="1" applyBorder="1" applyAlignment="1">
      <alignment horizontal="right" vertical="center"/>
    </xf>
    <xf numFmtId="0" fontId="12" fillId="0" borderId="46" xfId="0" applyFont="1" applyFill="1" applyBorder="1" applyAlignment="1">
      <alignment vertical="top" wrapText="1"/>
    </xf>
    <xf numFmtId="2" fontId="49" fillId="0" borderId="44" xfId="0" applyNumberFormat="1" applyFont="1" applyFill="1" applyBorder="1" applyAlignment="1">
      <alignment horizontal="center" vertical="center" wrapText="1"/>
    </xf>
    <xf numFmtId="49" fontId="1" fillId="0" borderId="20" xfId="0" applyNumberFormat="1" applyFont="1" applyBorder="1" applyAlignment="1">
      <alignment horizontal="center" vertical="center" wrapText="1"/>
    </xf>
    <xf numFmtId="0" fontId="1" fillId="0" borderId="20" xfId="0" applyFont="1" applyBorder="1" applyAlignment="1">
      <alignment horizontal="center" vertical="center" wrapText="1"/>
    </xf>
    <xf numFmtId="0" fontId="1" fillId="2" borderId="20" xfId="0" applyFont="1" applyFill="1" applyBorder="1" applyAlignment="1">
      <alignment horizontal="left" vertical="top" wrapText="1"/>
    </xf>
    <xf numFmtId="2" fontId="16" fillId="0" borderId="6" xfId="0" applyNumberFormat="1" applyFont="1" applyBorder="1" applyAlignment="1">
      <alignment horizontal="center" vertical="center" wrapText="1"/>
    </xf>
    <xf numFmtId="49" fontId="1" fillId="0" borderId="18" xfId="0" applyNumberFormat="1" applyFont="1" applyBorder="1" applyAlignment="1">
      <alignment horizontal="center"/>
    </xf>
    <xf numFmtId="4" fontId="16" fillId="0" borderId="6" xfId="0" applyNumberFormat="1" applyFont="1" applyBorder="1" applyAlignment="1">
      <alignment horizontal="center" vertical="center" wrapText="1"/>
    </xf>
    <xf numFmtId="166" fontId="1" fillId="0" borderId="20" xfId="0" applyNumberFormat="1" applyFont="1" applyBorder="1" applyAlignment="1">
      <alignment vertical="center"/>
    </xf>
    <xf numFmtId="0" fontId="4" fillId="0" borderId="18" xfId="0" applyFont="1" applyBorder="1" applyAlignment="1">
      <alignment horizontal="center" vertical="center" wrapText="1"/>
    </xf>
    <xf numFmtId="0" fontId="0" fillId="0" borderId="18" xfId="0" applyBorder="1" applyAlignment="1">
      <alignment horizontal="center" vertical="center"/>
    </xf>
    <xf numFmtId="2" fontId="4" fillId="0" borderId="18" xfId="0" applyNumberFormat="1" applyFont="1" applyFill="1" applyBorder="1" applyAlignment="1">
      <alignment horizontal="center" vertical="center" wrapText="1"/>
    </xf>
    <xf numFmtId="0" fontId="4" fillId="0" borderId="20" xfId="0" applyFont="1" applyBorder="1" applyAlignment="1">
      <alignment horizontal="center" vertical="center" wrapText="1"/>
    </xf>
    <xf numFmtId="49" fontId="4" fillId="2" borderId="20" xfId="0" applyNumberFormat="1" applyFont="1" applyFill="1" applyBorder="1" applyAlignment="1">
      <alignment horizontal="center" vertical="center" wrapText="1"/>
    </xf>
    <xf numFmtId="0" fontId="6" fillId="0" borderId="18" xfId="0" applyFont="1" applyFill="1" applyBorder="1" applyAlignment="1">
      <alignment horizontal="center" vertical="center" wrapText="1"/>
    </xf>
    <xf numFmtId="0" fontId="30" fillId="0" borderId="6" xfId="0" applyFont="1" applyBorder="1" applyAlignment="1">
      <alignment horizontal="center" vertical="center" wrapText="1"/>
    </xf>
    <xf numFmtId="0" fontId="42" fillId="0" borderId="14" xfId="0" applyFont="1" applyBorder="1" applyAlignment="1">
      <alignment horizontal="center" vertical="center"/>
    </xf>
    <xf numFmtId="0" fontId="42" fillId="0" borderId="6" xfId="0" applyFont="1" applyBorder="1" applyAlignment="1">
      <alignment horizontal="left" vertical="top" wrapText="1"/>
    </xf>
    <xf numFmtId="0" fontId="41" fillId="0" borderId="17" xfId="0" applyFont="1" applyBorder="1" applyAlignment="1">
      <alignment horizontal="center" vertical="center"/>
    </xf>
    <xf numFmtId="0" fontId="41" fillId="0" borderId="18" xfId="0" applyFont="1" applyBorder="1" applyAlignment="1">
      <alignment horizontal="left" vertical="center" wrapText="1"/>
    </xf>
    <xf numFmtId="0" fontId="41" fillId="0" borderId="14" xfId="0" applyFont="1" applyBorder="1" applyAlignment="1">
      <alignment horizontal="center" vertical="center"/>
    </xf>
    <xf numFmtId="0" fontId="41" fillId="0" borderId="6" xfId="0" applyFont="1" applyBorder="1" applyAlignment="1">
      <alignment horizontal="left" vertical="center" wrapText="1"/>
    </xf>
    <xf numFmtId="0" fontId="1" fillId="0" borderId="2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41" fillId="0" borderId="14" xfId="0" applyFont="1" applyBorder="1" applyAlignment="1">
      <alignment horizontal="center" vertical="center"/>
    </xf>
    <xf numFmtId="0" fontId="41" fillId="0" borderId="6" xfId="0" applyFont="1" applyBorder="1" applyAlignment="1">
      <alignment horizontal="left" vertical="center" wrapText="1"/>
    </xf>
    <xf numFmtId="16" fontId="41" fillId="0" borderId="14" xfId="0" applyNumberFormat="1" applyFont="1" applyBorder="1" applyAlignment="1">
      <alignment horizontal="center" vertical="center"/>
    </xf>
    <xf numFmtId="0" fontId="41" fillId="0" borderId="18" xfId="0" applyFont="1" applyBorder="1" applyAlignment="1">
      <alignment horizontal="left" vertical="center" wrapText="1"/>
    </xf>
    <xf numFmtId="49" fontId="0" fillId="0" borderId="6" xfId="0" applyNumberFormat="1" applyFont="1" applyBorder="1" applyAlignment="1">
      <alignment horizontal="center" vertical="center" wrapText="1"/>
    </xf>
    <xf numFmtId="49" fontId="30" fillId="0" borderId="6" xfId="0" applyNumberFormat="1" applyFont="1" applyBorder="1" applyAlignment="1">
      <alignment horizontal="center" vertical="center" wrapText="1"/>
    </xf>
    <xf numFmtId="49" fontId="30" fillId="0" borderId="6" xfId="0" applyNumberFormat="1" applyFont="1" applyFill="1" applyBorder="1" applyAlignment="1">
      <alignment horizontal="center" vertical="center" wrapText="1"/>
    </xf>
    <xf numFmtId="0" fontId="30" fillId="0" borderId="6" xfId="0" applyFont="1" applyFill="1" applyBorder="1" applyAlignment="1">
      <alignment horizontal="left" vertical="center" wrapText="1"/>
    </xf>
    <xf numFmtId="4" fontId="4" fillId="0" borderId="6" xfId="0" applyNumberFormat="1" applyFont="1" applyBorder="1" applyAlignment="1">
      <alignment horizontal="center"/>
    </xf>
    <xf numFmtId="4" fontId="6" fillId="0" borderId="6" xfId="0" applyNumberFormat="1" applyFont="1" applyBorder="1" applyAlignment="1">
      <alignment horizontal="center"/>
    </xf>
    <xf numFmtId="175" fontId="30" fillId="0" borderId="6" xfId="7" applyNumberFormat="1" applyFont="1" applyBorder="1" applyAlignment="1">
      <alignment horizontal="center" vertical="center" wrapText="1"/>
    </xf>
    <xf numFmtId="4" fontId="49" fillId="0" borderId="6" xfId="7" applyNumberFormat="1" applyFont="1" applyBorder="1" applyAlignment="1">
      <alignment horizontal="center" vertical="center" wrapText="1"/>
    </xf>
    <xf numFmtId="4" fontId="30" fillId="0" borderId="6" xfId="0" applyNumberFormat="1" applyFont="1" applyBorder="1" applyAlignment="1">
      <alignment horizontal="center" vertical="center" wrapText="1"/>
    </xf>
    <xf numFmtId="4" fontId="34" fillId="0" borderId="6" xfId="0" applyNumberFormat="1" applyFont="1" applyBorder="1" applyAlignment="1">
      <alignment horizontal="center" vertical="center" wrapText="1"/>
    </xf>
    <xf numFmtId="4" fontId="29" fillId="0" borderId="6" xfId="7" applyNumberFormat="1" applyFont="1" applyBorder="1" applyAlignment="1">
      <alignment horizontal="center" vertical="center" wrapText="1"/>
    </xf>
    <xf numFmtId="4" fontId="30" fillId="0" borderId="6" xfId="7" applyNumberFormat="1" applyFont="1" applyBorder="1" applyAlignment="1">
      <alignment horizontal="center" vertical="center" wrapText="1"/>
    </xf>
    <xf numFmtId="4" fontId="34" fillId="0" borderId="6" xfId="7" applyNumberFormat="1" applyFont="1" applyBorder="1" applyAlignment="1">
      <alignment horizontal="center" vertical="center" wrapText="1"/>
    </xf>
    <xf numFmtId="4" fontId="17" fillId="0" borderId="6" xfId="0" applyNumberFormat="1" applyFont="1" applyBorder="1" applyAlignment="1">
      <alignment horizontal="center" wrapText="1"/>
    </xf>
    <xf numFmtId="4" fontId="1" fillId="2" borderId="6" xfId="0" applyNumberFormat="1" applyFont="1" applyFill="1" applyBorder="1" applyAlignment="1">
      <alignment horizontal="center" vertical="center" wrapText="1"/>
    </xf>
    <xf numFmtId="4" fontId="1" fillId="2" borderId="44" xfId="0" applyNumberFormat="1" applyFont="1" applyFill="1" applyBorder="1" applyAlignment="1">
      <alignment horizontal="center" vertical="center" wrapText="1"/>
    </xf>
    <xf numFmtId="175" fontId="29" fillId="0" borderId="6" xfId="7" applyNumberFormat="1" applyFont="1" applyBorder="1" applyAlignment="1">
      <alignment horizontal="center" vertical="center" wrapText="1"/>
    </xf>
    <xf numFmtId="175" fontId="30" fillId="0" borderId="6" xfId="7" applyNumberFormat="1" applyFont="1" applyBorder="1" applyAlignment="1">
      <alignment horizontal="center" vertical="center"/>
    </xf>
    <xf numFmtId="0" fontId="41" fillId="0" borderId="20" xfId="0" applyFont="1" applyBorder="1" applyAlignment="1">
      <alignment horizontal="left" vertical="top" wrapText="1"/>
    </xf>
    <xf numFmtId="170" fontId="42" fillId="0" borderId="46" xfId="0" applyNumberFormat="1" applyFont="1" applyBorder="1" applyAlignment="1">
      <alignment horizontal="center" vertical="center"/>
    </xf>
    <xf numFmtId="0" fontId="41" fillId="0" borderId="17" xfId="0" applyFont="1" applyBorder="1" applyAlignment="1">
      <alignment horizontal="center" vertical="center" wrapText="1"/>
    </xf>
    <xf numFmtId="49" fontId="41" fillId="0" borderId="18" xfId="0" applyNumberFormat="1" applyFont="1" applyBorder="1" applyAlignment="1">
      <alignment horizontal="left" vertical="center" wrapText="1"/>
    </xf>
    <xf numFmtId="0" fontId="42" fillId="0" borderId="6" xfId="0" applyFont="1" applyBorder="1" applyAlignment="1">
      <alignment horizontal="left" vertical="center"/>
    </xf>
    <xf numFmtId="0" fontId="41" fillId="0" borderId="6" xfId="0" applyFont="1" applyBorder="1" applyAlignment="1">
      <alignment wrapText="1"/>
    </xf>
    <xf numFmtId="49" fontId="41" fillId="0" borderId="14" xfId="0" applyNumberFormat="1" applyFont="1" applyBorder="1" applyAlignment="1">
      <alignment horizontal="center" vertical="center"/>
    </xf>
    <xf numFmtId="0" fontId="1" fillId="0" borderId="8" xfId="0" applyFont="1" applyFill="1" applyBorder="1" applyAlignment="1">
      <alignment horizontal="center" vertical="center" wrapText="1"/>
    </xf>
    <xf numFmtId="170" fontId="38" fillId="0" borderId="6" xfId="0" applyNumberFormat="1" applyFont="1" applyBorder="1" applyAlignment="1">
      <alignment horizontal="center" wrapText="1"/>
    </xf>
    <xf numFmtId="49" fontId="12" fillId="0" borderId="6" xfId="0" applyNumberFormat="1" applyFont="1" applyFill="1" applyBorder="1" applyAlignment="1">
      <alignment horizontal="center" vertical="center" wrapText="1"/>
    </xf>
    <xf numFmtId="4" fontId="12" fillId="0" borderId="6" xfId="0" applyNumberFormat="1" applyFont="1" applyBorder="1"/>
    <xf numFmtId="0" fontId="12" fillId="9" borderId="18" xfId="0" applyFont="1" applyFill="1" applyBorder="1" applyAlignment="1">
      <alignment horizontal="center" vertical="center" wrapText="1"/>
    </xf>
    <xf numFmtId="0" fontId="12" fillId="9" borderId="6" xfId="0" applyFont="1" applyFill="1" applyBorder="1" applyAlignment="1">
      <alignment horizontal="center" vertical="center"/>
    </xf>
    <xf numFmtId="166" fontId="12" fillId="9" borderId="6" xfId="0" applyNumberFormat="1" applyFont="1" applyFill="1" applyBorder="1" applyAlignment="1">
      <alignment horizontal="center" vertical="center"/>
    </xf>
    <xf numFmtId="0" fontId="4" fillId="9" borderId="6" xfId="0" applyFont="1" applyFill="1" applyBorder="1" applyAlignment="1">
      <alignment horizontal="center" vertical="center" wrapText="1"/>
    </xf>
    <xf numFmtId="0" fontId="1" fillId="9" borderId="6" xfId="0" applyFont="1" applyFill="1" applyBorder="1" applyAlignment="1">
      <alignment horizontal="center" vertical="center"/>
    </xf>
    <xf numFmtId="166" fontId="1" fillId="9" borderId="6" xfId="0" applyNumberFormat="1" applyFont="1" applyFill="1" applyBorder="1" applyAlignment="1">
      <alignment vertical="center"/>
    </xf>
    <xf numFmtId="0" fontId="4" fillId="9" borderId="6" xfId="0" applyFont="1" applyFill="1" applyBorder="1" applyAlignment="1">
      <alignment horizontal="center" vertical="top" wrapText="1"/>
    </xf>
    <xf numFmtId="0" fontId="12" fillId="9" borderId="20" xfId="0" applyFont="1" applyFill="1" applyBorder="1" applyAlignment="1">
      <alignment horizontal="center" vertical="center"/>
    </xf>
    <xf numFmtId="166" fontId="12" fillId="9" borderId="20" xfId="0" applyNumberFormat="1" applyFont="1" applyFill="1" applyBorder="1" applyAlignment="1">
      <alignment horizontal="center" vertical="center"/>
    </xf>
    <xf numFmtId="166" fontId="12" fillId="9" borderId="20" xfId="0" applyNumberFormat="1" applyFont="1" applyFill="1" applyBorder="1" applyAlignment="1">
      <alignment vertical="center"/>
    </xf>
    <xf numFmtId="0" fontId="12" fillId="9" borderId="20" xfId="0" applyFont="1" applyFill="1" applyBorder="1" applyAlignment="1">
      <alignment horizontal="center" vertical="center" wrapText="1"/>
    </xf>
    <xf numFmtId="0" fontId="30" fillId="9" borderId="9" xfId="0" applyFont="1" applyFill="1" applyBorder="1" applyAlignment="1">
      <alignment horizontal="center" vertical="center" wrapText="1"/>
    </xf>
    <xf numFmtId="166" fontId="1" fillId="9" borderId="20" xfId="0" applyNumberFormat="1" applyFont="1" applyFill="1" applyBorder="1" applyAlignment="1">
      <alignment horizontal="center" vertical="center"/>
    </xf>
    <xf numFmtId="166" fontId="1" fillId="9" borderId="20" xfId="0" applyNumberFormat="1" applyFont="1" applyFill="1" applyBorder="1" applyAlignment="1">
      <alignment vertical="center"/>
    </xf>
    <xf numFmtId="0" fontId="1" fillId="9" borderId="20" xfId="0" applyFont="1" applyFill="1" applyBorder="1" applyAlignment="1">
      <alignment horizontal="center" vertical="center"/>
    </xf>
    <xf numFmtId="0" fontId="1" fillId="9" borderId="20" xfId="0" applyFont="1" applyFill="1" applyBorder="1" applyAlignment="1">
      <alignment horizontal="center" vertical="center" wrapText="1"/>
    </xf>
    <xf numFmtId="0" fontId="6" fillId="9" borderId="6" xfId="0" applyFont="1" applyFill="1" applyBorder="1" applyAlignment="1">
      <alignment horizontal="left" vertical="center" wrapText="1"/>
    </xf>
    <xf numFmtId="0" fontId="14" fillId="9" borderId="6" xfId="0" applyFont="1" applyFill="1" applyBorder="1" applyAlignment="1">
      <alignment horizontal="center" vertical="top" wrapText="1"/>
    </xf>
    <xf numFmtId="166" fontId="12" fillId="9" borderId="6" xfId="0" applyNumberFormat="1" applyFont="1" applyFill="1" applyBorder="1" applyAlignment="1">
      <alignment vertical="center"/>
    </xf>
    <xf numFmtId="0" fontId="4" fillId="9" borderId="6" xfId="0" applyFont="1" applyFill="1" applyBorder="1" applyAlignment="1">
      <alignment horizontal="left" vertical="center" wrapText="1"/>
    </xf>
    <xf numFmtId="0" fontId="3" fillId="9" borderId="6" xfId="0" applyFont="1" applyFill="1" applyBorder="1" applyAlignment="1">
      <alignment horizontal="center" vertical="top" wrapText="1"/>
    </xf>
    <xf numFmtId="171" fontId="19" fillId="0" borderId="8" xfId="0" applyNumberFormat="1" applyFont="1" applyBorder="1" applyAlignment="1">
      <alignment horizontal="center" wrapText="1"/>
    </xf>
    <xf numFmtId="4" fontId="1" fillId="0" borderId="0" xfId="0" applyNumberFormat="1" applyFont="1" applyAlignment="1">
      <alignment vertical="center"/>
    </xf>
    <xf numFmtId="49" fontId="12" fillId="9" borderId="21" xfId="0" applyNumberFormat="1" applyFont="1" applyFill="1" applyBorder="1" applyAlignment="1">
      <alignment vertical="center"/>
    </xf>
    <xf numFmtId="0" fontId="12" fillId="9" borderId="9" xfId="0" applyFont="1" applyFill="1" applyBorder="1" applyAlignment="1">
      <alignment vertical="top" wrapText="1"/>
    </xf>
    <xf numFmtId="0" fontId="12" fillId="9" borderId="22" xfId="0" applyFont="1" applyFill="1" applyBorder="1" applyAlignment="1">
      <alignment horizontal="left" vertical="top" wrapText="1"/>
    </xf>
    <xf numFmtId="4" fontId="12" fillId="9" borderId="22" xfId="0" applyNumberFormat="1" applyFont="1" applyFill="1" applyBorder="1" applyAlignment="1">
      <alignment horizontal="right" vertical="center"/>
    </xf>
    <xf numFmtId="49" fontId="1" fillId="9" borderId="16" xfId="0" applyNumberFormat="1" applyFont="1" applyFill="1" applyBorder="1"/>
    <xf numFmtId="0" fontId="1" fillId="9" borderId="2" xfId="0" applyFont="1" applyFill="1" applyBorder="1" applyAlignment="1">
      <alignment vertical="top" wrapText="1"/>
    </xf>
    <xf numFmtId="4" fontId="4" fillId="9" borderId="2" xfId="0" applyNumberFormat="1" applyFont="1" applyFill="1" applyBorder="1" applyAlignment="1">
      <alignment horizontal="right" vertical="center"/>
    </xf>
    <xf numFmtId="4" fontId="4" fillId="9" borderId="30" xfId="0" applyNumberFormat="1" applyFont="1" applyFill="1" applyBorder="1" applyAlignment="1">
      <alignment horizontal="right" vertical="center"/>
    </xf>
    <xf numFmtId="0" fontId="12" fillId="9" borderId="9" xfId="0" applyFont="1" applyFill="1" applyBorder="1" applyAlignment="1">
      <alignment horizontal="left" vertical="top" wrapText="1"/>
    </xf>
    <xf numFmtId="0" fontId="12" fillId="9" borderId="2" xfId="0" applyFont="1" applyFill="1" applyBorder="1" applyAlignment="1">
      <alignment horizontal="left" vertical="top" wrapText="1"/>
    </xf>
    <xf numFmtId="4" fontId="12" fillId="9" borderId="2" xfId="0" applyNumberFormat="1" applyFont="1" applyFill="1" applyBorder="1" applyAlignment="1">
      <alignment horizontal="right" vertical="center"/>
    </xf>
    <xf numFmtId="49" fontId="12" fillId="9" borderId="16" xfId="0" applyNumberFormat="1" applyFont="1" applyFill="1" applyBorder="1" applyAlignment="1">
      <alignment vertical="center"/>
    </xf>
    <xf numFmtId="0" fontId="0" fillId="9" borderId="77" xfId="0" applyFill="1" applyBorder="1" applyAlignment="1">
      <alignment horizontal="left" vertical="center" wrapText="1"/>
    </xf>
    <xf numFmtId="4" fontId="29" fillId="9" borderId="22" xfId="0" applyNumberFormat="1" applyFont="1" applyFill="1" applyBorder="1" applyAlignment="1">
      <alignment horizontal="right" vertical="center"/>
    </xf>
    <xf numFmtId="0" fontId="12" fillId="9" borderId="16" xfId="0" applyFont="1" applyFill="1" applyBorder="1" applyAlignment="1">
      <alignment horizontal="center" vertical="center" wrapText="1"/>
    </xf>
    <xf numFmtId="4" fontId="12" fillId="9" borderId="30" xfId="0" applyNumberFormat="1" applyFont="1" applyFill="1" applyBorder="1" applyAlignment="1">
      <alignment horizontal="right" vertical="center"/>
    </xf>
    <xf numFmtId="0" fontId="11" fillId="9" borderId="18" xfId="0" applyFont="1" applyFill="1" applyBorder="1" applyAlignment="1">
      <alignment horizontal="left" vertical="top" wrapText="1"/>
    </xf>
    <xf numFmtId="4" fontId="1" fillId="9" borderId="18" xfId="0" applyNumberFormat="1" applyFont="1" applyFill="1" applyBorder="1" applyAlignment="1">
      <alignment horizontal="right" vertical="center"/>
    </xf>
    <xf numFmtId="0" fontId="11" fillId="9" borderId="6" xfId="0" applyFont="1" applyFill="1" applyBorder="1" applyAlignment="1">
      <alignment horizontal="left" vertical="top" wrapText="1"/>
    </xf>
    <xf numFmtId="0" fontId="11" fillId="9" borderId="8" xfId="0" applyFont="1" applyFill="1" applyBorder="1" applyAlignment="1">
      <alignment horizontal="left" vertical="top" wrapText="1"/>
    </xf>
    <xf numFmtId="4" fontId="12" fillId="9" borderId="9" xfId="0" applyNumberFormat="1" applyFont="1" applyFill="1" applyBorder="1" applyAlignment="1">
      <alignment horizontal="right" vertical="center"/>
    </xf>
    <xf numFmtId="49" fontId="12" fillId="9" borderId="21" xfId="0" applyNumberFormat="1" applyFont="1" applyFill="1" applyBorder="1"/>
    <xf numFmtId="0" fontId="12" fillId="9" borderId="22" xfId="0" applyFont="1" applyFill="1" applyBorder="1" applyAlignment="1">
      <alignment vertical="top" wrapText="1"/>
    </xf>
    <xf numFmtId="4" fontId="12" fillId="9" borderId="27" xfId="0" applyNumberFormat="1" applyFont="1" applyFill="1" applyBorder="1" applyAlignment="1">
      <alignment horizontal="right" vertical="center"/>
    </xf>
    <xf numFmtId="4" fontId="1" fillId="9" borderId="2" xfId="0" applyNumberFormat="1" applyFont="1" applyFill="1" applyBorder="1" applyAlignment="1">
      <alignment horizontal="right" vertical="center"/>
    </xf>
    <xf numFmtId="4" fontId="1" fillId="9" borderId="30" xfId="0" applyNumberFormat="1" applyFont="1" applyFill="1" applyBorder="1" applyAlignment="1">
      <alignment horizontal="right" vertical="center"/>
    </xf>
    <xf numFmtId="49" fontId="12" fillId="9" borderId="16" xfId="0" applyNumberFormat="1" applyFont="1" applyFill="1" applyBorder="1"/>
    <xf numFmtId="0" fontId="12" fillId="9" borderId="2" xfId="0" applyFont="1" applyFill="1" applyBorder="1" applyAlignment="1">
      <alignment vertical="top" wrapText="1"/>
    </xf>
    <xf numFmtId="49" fontId="1" fillId="9" borderId="13" xfId="0" applyNumberFormat="1" applyFont="1" applyFill="1" applyBorder="1"/>
    <xf numFmtId="4" fontId="1" fillId="9" borderId="7" xfId="0" applyNumberFormat="1" applyFont="1" applyFill="1" applyBorder="1" applyAlignment="1">
      <alignment horizontal="right" vertical="center"/>
    </xf>
    <xf numFmtId="4" fontId="1" fillId="9" borderId="11" xfId="0" applyNumberFormat="1" applyFont="1" applyFill="1" applyBorder="1" applyAlignment="1">
      <alignment horizontal="right" vertical="center"/>
    </xf>
    <xf numFmtId="49" fontId="1" fillId="9" borderId="15" xfId="0" applyNumberFormat="1" applyFont="1" applyFill="1" applyBorder="1"/>
    <xf numFmtId="0" fontId="1" fillId="9" borderId="7" xfId="0" applyFont="1" applyFill="1" applyBorder="1" applyAlignment="1">
      <alignment horizontal="left" vertical="center" wrapText="1"/>
    </xf>
    <xf numFmtId="0" fontId="1" fillId="9" borderId="18" xfId="0" applyFont="1" applyFill="1" applyBorder="1" applyAlignment="1">
      <alignment horizontal="left" vertical="center" wrapText="1"/>
    </xf>
    <xf numFmtId="0" fontId="12" fillId="9" borderId="22" xfId="0" applyFont="1" applyFill="1" applyBorder="1" applyAlignment="1">
      <alignment horizontal="center" vertical="center" wrapText="1"/>
    </xf>
    <xf numFmtId="0" fontId="11" fillId="9" borderId="18" xfId="0" applyFont="1" applyFill="1" applyBorder="1" applyAlignment="1">
      <alignment horizontal="left" wrapText="1"/>
    </xf>
    <xf numFmtId="0" fontId="11" fillId="9" borderId="20" xfId="0" applyFont="1" applyFill="1" applyBorder="1" applyAlignment="1">
      <alignment horizontal="left" wrapText="1"/>
    </xf>
    <xf numFmtId="4" fontId="1" fillId="9" borderId="20" xfId="0" applyNumberFormat="1" applyFont="1" applyFill="1" applyBorder="1" applyAlignment="1">
      <alignment horizontal="right" vertical="center"/>
    </xf>
    <xf numFmtId="49" fontId="12" fillId="9" borderId="5" xfId="0" applyNumberFormat="1" applyFont="1" applyFill="1" applyBorder="1"/>
    <xf numFmtId="0" fontId="12" fillId="9" borderId="3" xfId="0" applyFont="1" applyFill="1" applyBorder="1" applyAlignment="1">
      <alignment horizontal="left" vertical="top" wrapText="1"/>
    </xf>
    <xf numFmtId="4" fontId="12" fillId="9" borderId="3" xfId="0" applyNumberFormat="1" applyFont="1" applyFill="1" applyBorder="1" applyAlignment="1">
      <alignment horizontal="right" vertical="center"/>
    </xf>
    <xf numFmtId="4" fontId="12" fillId="9" borderId="4" xfId="0" applyNumberFormat="1" applyFont="1" applyFill="1" applyBorder="1" applyAlignment="1">
      <alignment horizontal="right" vertical="center"/>
    </xf>
    <xf numFmtId="0" fontId="1" fillId="0" borderId="20"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0" fontId="1" fillId="9" borderId="6" xfId="0" applyFont="1" applyFill="1" applyBorder="1" applyAlignment="1">
      <alignment horizontal="center" vertical="center" wrapText="1"/>
    </xf>
    <xf numFmtId="49" fontId="12" fillId="12" borderId="21" xfId="0" applyNumberFormat="1" applyFont="1" applyFill="1" applyBorder="1"/>
    <xf numFmtId="0" fontId="12" fillId="12" borderId="22" xfId="0" applyFont="1" applyFill="1" applyBorder="1" applyAlignment="1">
      <alignment vertical="top" wrapText="1"/>
    </xf>
    <xf numFmtId="0" fontId="12" fillId="12" borderId="22" xfId="0" applyFont="1" applyFill="1" applyBorder="1" applyAlignment="1">
      <alignment horizontal="left" vertical="top" wrapText="1"/>
    </xf>
    <xf numFmtId="49" fontId="12" fillId="12" borderId="22" xfId="0" applyNumberFormat="1" applyFont="1" applyFill="1" applyBorder="1" applyAlignment="1">
      <alignment horizontal="center" vertical="center"/>
    </xf>
    <xf numFmtId="166" fontId="12" fillId="12" borderId="22" xfId="0" applyNumberFormat="1" applyFont="1" applyFill="1" applyBorder="1" applyAlignment="1">
      <alignment vertical="center"/>
    </xf>
    <xf numFmtId="49" fontId="12" fillId="12" borderId="5" xfId="0" applyNumberFormat="1" applyFont="1" applyFill="1" applyBorder="1"/>
    <xf numFmtId="0" fontId="12" fillId="12" borderId="3" xfId="0" applyFont="1" applyFill="1" applyBorder="1" applyAlignment="1">
      <alignment vertical="top" wrapText="1"/>
    </xf>
    <xf numFmtId="0" fontId="12" fillId="12" borderId="3" xfId="0" applyFont="1" applyFill="1" applyBorder="1" applyAlignment="1">
      <alignment horizontal="left" vertical="top" wrapText="1"/>
    </xf>
    <xf numFmtId="49" fontId="12" fillId="12" borderId="26" xfId="0" applyNumberFormat="1" applyFont="1" applyFill="1" applyBorder="1"/>
    <xf numFmtId="0" fontId="12" fillId="12" borderId="9" xfId="0" applyFont="1" applyFill="1" applyBorder="1" applyAlignment="1">
      <alignment horizontal="left" vertical="top" wrapText="1"/>
    </xf>
    <xf numFmtId="166" fontId="12" fillId="12" borderId="9" xfId="0" applyNumberFormat="1" applyFont="1" applyFill="1" applyBorder="1" applyAlignment="1">
      <alignment vertical="center"/>
    </xf>
    <xf numFmtId="0" fontId="12" fillId="12" borderId="6" xfId="0" applyFont="1" applyFill="1" applyBorder="1" applyAlignment="1">
      <alignment vertical="top" wrapText="1"/>
    </xf>
    <xf numFmtId="0" fontId="12" fillId="12" borderId="6" xfId="0" applyFont="1" applyFill="1" applyBorder="1" applyAlignment="1">
      <alignment horizontal="left" vertical="top" wrapText="1"/>
    </xf>
    <xf numFmtId="166" fontId="12" fillId="12" borderId="6" xfId="0" applyNumberFormat="1" applyFont="1" applyFill="1" applyBorder="1" applyAlignment="1">
      <alignment vertical="center"/>
    </xf>
    <xf numFmtId="0" fontId="12" fillId="12" borderId="9" xfId="0" applyFont="1" applyFill="1" applyBorder="1" applyAlignment="1">
      <alignment horizontal="left" vertical="center" wrapText="1"/>
    </xf>
    <xf numFmtId="4" fontId="12" fillId="12" borderId="9" xfId="0" applyNumberFormat="1" applyFont="1" applyFill="1" applyBorder="1" applyAlignment="1">
      <alignment vertical="center"/>
    </xf>
    <xf numFmtId="0" fontId="12" fillId="12" borderId="6" xfId="0" applyFont="1" applyFill="1" applyBorder="1" applyAlignment="1">
      <alignment horizontal="center" vertical="center" wrapText="1"/>
    </xf>
    <xf numFmtId="4" fontId="12" fillId="12" borderId="6" xfId="0" applyNumberFormat="1" applyFont="1" applyFill="1" applyBorder="1" applyAlignment="1">
      <alignment horizontal="right" vertical="center"/>
    </xf>
    <xf numFmtId="4" fontId="12" fillId="12" borderId="6" xfId="0" applyNumberFormat="1" applyFont="1" applyFill="1" applyBorder="1" applyAlignment="1">
      <alignment vertical="center"/>
    </xf>
    <xf numFmtId="0" fontId="11" fillId="12" borderId="6" xfId="0" applyFont="1" applyFill="1" applyBorder="1" applyAlignment="1">
      <alignment horizontal="left" wrapText="1"/>
    </xf>
    <xf numFmtId="4" fontId="11" fillId="12" borderId="6" xfId="0" applyNumberFormat="1" applyFont="1" applyFill="1" applyBorder="1" applyAlignment="1">
      <alignment horizontal="right" vertical="center"/>
    </xf>
    <xf numFmtId="4" fontId="11" fillId="12" borderId="6" xfId="0" applyNumberFormat="1" applyFont="1" applyFill="1" applyBorder="1" applyAlignment="1">
      <alignment vertical="center"/>
    </xf>
    <xf numFmtId="0" fontId="12" fillId="12" borderId="9" xfId="0" applyFont="1" applyFill="1" applyBorder="1" applyAlignment="1">
      <alignment horizontal="left" wrapText="1"/>
    </xf>
    <xf numFmtId="0" fontId="1" fillId="12" borderId="8" xfId="0" applyFont="1" applyFill="1" applyBorder="1" applyAlignment="1">
      <alignment horizontal="left" vertical="top" wrapText="1"/>
    </xf>
    <xf numFmtId="49" fontId="1" fillId="12" borderId="8" xfId="0" applyNumberFormat="1" applyFont="1" applyFill="1" applyBorder="1" applyAlignment="1">
      <alignment horizontal="center" vertical="center"/>
    </xf>
    <xf numFmtId="49" fontId="30" fillId="12" borderId="8" xfId="0" applyNumberFormat="1" applyFont="1" applyFill="1" applyBorder="1" applyAlignment="1">
      <alignment horizontal="center" vertical="center"/>
    </xf>
    <xf numFmtId="49" fontId="34" fillId="12" borderId="76" xfId="8" applyFont="1" applyFill="1" applyAlignment="1">
      <alignment horizontal="center" vertical="center" wrapText="1"/>
    </xf>
    <xf numFmtId="166" fontId="29" fillId="12" borderId="8" xfId="0" applyNumberFormat="1" applyFont="1" applyFill="1" applyBorder="1" applyAlignment="1">
      <alignment vertical="center"/>
    </xf>
    <xf numFmtId="166" fontId="29" fillId="12" borderId="12" xfId="0" applyNumberFormat="1" applyFont="1" applyFill="1" applyBorder="1" applyAlignment="1">
      <alignment vertical="center"/>
    </xf>
    <xf numFmtId="49" fontId="12" fillId="12" borderId="16" xfId="0" applyNumberFormat="1" applyFont="1" applyFill="1" applyBorder="1"/>
    <xf numFmtId="49" fontId="12" fillId="12" borderId="6" xfId="0" applyNumberFormat="1" applyFont="1" applyFill="1" applyBorder="1"/>
    <xf numFmtId="0" fontId="12" fillId="12" borderId="9" xfId="0" applyFont="1" applyFill="1" applyBorder="1" applyAlignment="1">
      <alignment vertical="top" wrapText="1"/>
    </xf>
    <xf numFmtId="0" fontId="11" fillId="12" borderId="20" xfId="0" applyFont="1" applyFill="1" applyBorder="1" applyAlignment="1">
      <alignment horizontal="left" vertical="top" wrapText="1"/>
    </xf>
    <xf numFmtId="49" fontId="11" fillId="12" borderId="20" xfId="0" applyNumberFormat="1" applyFont="1" applyFill="1" applyBorder="1" applyAlignment="1">
      <alignment horizontal="center" vertical="center"/>
    </xf>
    <xf numFmtId="49" fontId="1" fillId="12" borderId="20" xfId="0" applyNumberFormat="1" applyFont="1" applyFill="1" applyBorder="1" applyAlignment="1">
      <alignment horizontal="center" vertical="center"/>
    </xf>
    <xf numFmtId="166" fontId="12" fillId="12" borderId="20" xfId="0" applyNumberFormat="1" applyFont="1" applyFill="1" applyBorder="1" applyAlignment="1">
      <alignment vertical="center"/>
    </xf>
    <xf numFmtId="0" fontId="12" fillId="12" borderId="2" xfId="0" applyFont="1" applyFill="1" applyBorder="1" applyAlignment="1">
      <alignment horizontal="left" vertical="top" wrapText="1"/>
    </xf>
    <xf numFmtId="0" fontId="1" fillId="12" borderId="20" xfId="0" applyFont="1" applyFill="1" applyBorder="1" applyAlignment="1">
      <alignment horizontal="left" vertical="top" wrapText="1"/>
    </xf>
    <xf numFmtId="49" fontId="1" fillId="12" borderId="6" xfId="0" applyNumberFormat="1" applyFont="1" applyFill="1" applyBorder="1" applyAlignment="1">
      <alignment horizontal="center" vertical="center"/>
    </xf>
    <xf numFmtId="49" fontId="30" fillId="12" borderId="6" xfId="0" applyNumberFormat="1" applyFont="1" applyFill="1" applyBorder="1" applyAlignment="1">
      <alignment horizontal="center" vertical="center"/>
    </xf>
    <xf numFmtId="166" fontId="29" fillId="12" borderId="6" xfId="0" applyNumberFormat="1" applyFont="1" applyFill="1" applyBorder="1" applyAlignment="1">
      <alignment vertical="center"/>
    </xf>
    <xf numFmtId="166" fontId="29" fillId="12" borderId="10" xfId="0" applyNumberFormat="1" applyFont="1" applyFill="1" applyBorder="1" applyAlignment="1">
      <alignment vertical="center"/>
    </xf>
    <xf numFmtId="49" fontId="12" fillId="12" borderId="16" xfId="0" applyNumberFormat="1" applyFont="1" applyFill="1" applyBorder="1" applyAlignment="1">
      <alignment vertical="center"/>
    </xf>
    <xf numFmtId="4" fontId="12" fillId="12" borderId="2" xfId="0" applyNumberFormat="1" applyFont="1" applyFill="1" applyBorder="1" applyAlignment="1">
      <alignment horizontal="right" vertical="center"/>
    </xf>
    <xf numFmtId="4" fontId="12" fillId="12" borderId="2" xfId="0" applyNumberFormat="1" applyFont="1" applyFill="1" applyBorder="1" applyAlignment="1">
      <alignment vertical="center"/>
    </xf>
    <xf numFmtId="4" fontId="12" fillId="12" borderId="30" xfId="0" applyNumberFormat="1" applyFont="1" applyFill="1" applyBorder="1" applyAlignment="1">
      <alignment vertical="center"/>
    </xf>
    <xf numFmtId="0" fontId="1" fillId="12" borderId="6" xfId="0" applyFont="1" applyFill="1" applyBorder="1" applyAlignment="1">
      <alignment horizontal="left" vertical="center" wrapText="1"/>
    </xf>
    <xf numFmtId="49" fontId="4" fillId="12" borderId="6" xfId="0" applyNumberFormat="1" applyFont="1" applyFill="1" applyBorder="1" applyAlignment="1">
      <alignment horizontal="center" vertical="center"/>
    </xf>
    <xf numFmtId="49" fontId="12" fillId="12" borderId="26" xfId="0" applyNumberFormat="1" applyFont="1" applyFill="1" applyBorder="1" applyAlignment="1">
      <alignment vertical="center"/>
    </xf>
    <xf numFmtId="166" fontId="12" fillId="12" borderId="2" xfId="0" applyNumberFormat="1" applyFont="1" applyFill="1" applyBorder="1" applyAlignment="1">
      <alignment vertical="center"/>
    </xf>
    <xf numFmtId="0" fontId="12" fillId="11" borderId="2" xfId="0" applyFont="1" applyFill="1" applyBorder="1" applyAlignment="1">
      <alignment horizontal="justify" vertical="top"/>
    </xf>
    <xf numFmtId="0" fontId="12" fillId="11" borderId="2" xfId="0" applyFont="1" applyFill="1" applyBorder="1" applyAlignment="1">
      <alignment vertical="top"/>
    </xf>
    <xf numFmtId="4" fontId="29" fillId="11" borderId="2" xfId="0" applyNumberFormat="1" applyFont="1" applyFill="1" applyBorder="1" applyAlignment="1">
      <alignment vertical="center"/>
    </xf>
    <xf numFmtId="0" fontId="1" fillId="11" borderId="7" xfId="0" applyFont="1" applyFill="1" applyBorder="1" applyAlignment="1">
      <alignment horizontal="justify" vertical="top" wrapText="1"/>
    </xf>
    <xf numFmtId="0" fontId="1" fillId="11" borderId="7" xfId="0" applyFont="1" applyFill="1" applyBorder="1" applyAlignment="1">
      <alignment horizontal="justify" vertical="top"/>
    </xf>
    <xf numFmtId="4" fontId="30" fillId="11" borderId="7" xfId="0" applyNumberFormat="1" applyFont="1" applyFill="1" applyBorder="1" applyAlignment="1">
      <alignment vertical="center"/>
    </xf>
    <xf numFmtId="0" fontId="1" fillId="11" borderId="6" xfId="0" applyFont="1" applyFill="1" applyBorder="1" applyAlignment="1">
      <alignment horizontal="justify" vertical="top" wrapText="1"/>
    </xf>
    <xf numFmtId="0" fontId="1" fillId="11" borderId="6" xfId="0" applyFont="1" applyFill="1" applyBorder="1" applyAlignment="1">
      <alignment horizontal="justify" vertical="top"/>
    </xf>
    <xf numFmtId="4" fontId="30" fillId="11" borderId="6" xfId="0" applyNumberFormat="1" applyFont="1" applyFill="1" applyBorder="1" applyAlignment="1">
      <alignment vertical="center"/>
    </xf>
    <xf numFmtId="0" fontId="1" fillId="11" borderId="8" xfId="0" applyFont="1" applyFill="1" applyBorder="1" applyAlignment="1">
      <alignment horizontal="justify" vertical="top"/>
    </xf>
    <xf numFmtId="4" fontId="30" fillId="11" borderId="8" xfId="0" applyNumberFormat="1" applyFont="1" applyFill="1" applyBorder="1" applyAlignment="1">
      <alignment vertical="center"/>
    </xf>
    <xf numFmtId="0" fontId="1" fillId="0" borderId="20"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6"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0" fontId="1" fillId="2" borderId="6" xfId="0" applyFont="1" applyFill="1" applyBorder="1" applyAlignment="1">
      <alignment horizontal="left" vertical="top" wrapText="1"/>
    </xf>
    <xf numFmtId="0" fontId="1" fillId="2" borderId="20" xfId="0" applyFont="1" applyFill="1" applyBorder="1" applyAlignment="1">
      <alignment horizontal="left" vertical="top" wrapText="1"/>
    </xf>
    <xf numFmtId="0" fontId="12" fillId="12" borderId="6" xfId="0" applyFont="1" applyFill="1" applyBorder="1" applyAlignment="1">
      <alignment vertical="top" wrapText="1"/>
    </xf>
    <xf numFmtId="49" fontId="1" fillId="0" borderId="14" xfId="0" applyNumberFormat="1" applyFont="1" applyBorder="1"/>
    <xf numFmtId="0" fontId="1" fillId="0" borderId="20" xfId="0" applyFont="1" applyFill="1" applyBorder="1" applyAlignment="1">
      <alignment horizontal="center" vertical="center" wrapText="1"/>
    </xf>
    <xf numFmtId="49" fontId="0" fillId="0" borderId="20" xfId="0" applyNumberFormat="1" applyFont="1" applyBorder="1" applyAlignment="1">
      <alignment horizontal="center" vertical="center" wrapText="1"/>
    </xf>
    <xf numFmtId="0" fontId="16" fillId="11" borderId="6" xfId="0" applyFont="1" applyFill="1" applyBorder="1" applyAlignment="1">
      <alignment horizontal="center" vertical="center" wrapText="1"/>
    </xf>
    <xf numFmtId="0" fontId="29" fillId="0" borderId="6" xfId="0" applyFont="1" applyBorder="1" applyAlignment="1">
      <alignment horizontal="justify" vertical="center" wrapText="1"/>
    </xf>
    <xf numFmtId="0" fontId="0" fillId="0" borderId="18" xfId="0" applyBorder="1" applyAlignment="1">
      <alignment horizontal="left" vertical="center" wrapText="1"/>
    </xf>
    <xf numFmtId="0" fontId="1" fillId="0" borderId="6" xfId="0" applyFont="1" applyBorder="1" applyAlignment="1">
      <alignment horizontal="center" vertical="center" wrapText="1"/>
    </xf>
    <xf numFmtId="0" fontId="41" fillId="0" borderId="6" xfId="0" applyFont="1" applyBorder="1" applyAlignment="1">
      <alignment horizontal="left" vertical="center" wrapText="1"/>
    </xf>
    <xf numFmtId="49" fontId="1" fillId="0" borderId="6" xfId="0" applyNumberFormat="1" applyFont="1" applyBorder="1" applyAlignment="1">
      <alignment horizontal="center"/>
    </xf>
    <xf numFmtId="0" fontId="1" fillId="0" borderId="6" xfId="0" applyFont="1" applyBorder="1" applyAlignment="1">
      <alignment horizontal="left" vertical="center" wrapText="1"/>
    </xf>
    <xf numFmtId="0" fontId="12" fillId="0" borderId="56" xfId="0" applyFont="1" applyBorder="1" applyAlignment="1">
      <alignment horizontal="center" vertical="center" wrapText="1"/>
    </xf>
    <xf numFmtId="0" fontId="30" fillId="0" borderId="6" xfId="0" applyFont="1" applyBorder="1" applyAlignment="1">
      <alignment horizontal="center" vertical="center" wrapText="1"/>
    </xf>
    <xf numFmtId="0" fontId="41" fillId="0" borderId="19" xfId="0" applyFont="1" applyBorder="1" applyAlignment="1">
      <alignment horizontal="center" vertical="center" wrapText="1"/>
    </xf>
    <xf numFmtId="49" fontId="39" fillId="0" borderId="6" xfId="0" applyNumberFormat="1" applyFont="1" applyBorder="1" applyAlignment="1">
      <alignment vertical="center"/>
    </xf>
    <xf numFmtId="49" fontId="28" fillId="0" borderId="6" xfId="3" applyNumberFormat="1" applyBorder="1" applyAlignment="1">
      <alignment horizontal="center" vertical="center" shrinkToFit="1"/>
    </xf>
    <xf numFmtId="0" fontId="30" fillId="9" borderId="6" xfId="0" applyFont="1" applyFill="1" applyBorder="1" applyAlignment="1">
      <alignment horizontal="left" vertical="center" wrapText="1"/>
    </xf>
    <xf numFmtId="0" fontId="30" fillId="9" borderId="6" xfId="0" applyFont="1" applyFill="1" applyBorder="1" applyAlignment="1">
      <alignment horizontal="left" vertical="top" wrapText="1"/>
    </xf>
    <xf numFmtId="0" fontId="39" fillId="9" borderId="6" xfId="0" applyFont="1" applyFill="1" applyBorder="1" applyAlignment="1">
      <alignment vertical="center"/>
    </xf>
    <xf numFmtId="1" fontId="28" fillId="9" borderId="6" xfId="3" applyFill="1" applyBorder="1" applyAlignment="1">
      <alignment horizontal="center" vertical="center" shrinkToFit="1"/>
    </xf>
    <xf numFmtId="166" fontId="39" fillId="9" borderId="6" xfId="0" applyNumberFormat="1" applyFont="1" applyFill="1" applyBorder="1" applyAlignment="1">
      <alignment vertical="center"/>
    </xf>
    <xf numFmtId="166" fontId="39" fillId="9" borderId="10" xfId="0" applyNumberFormat="1" applyFont="1" applyFill="1" applyBorder="1" applyAlignment="1">
      <alignment vertical="center"/>
    </xf>
    <xf numFmtId="49" fontId="1" fillId="9" borderId="14" xfId="0" applyNumberFormat="1" applyFont="1" applyFill="1" applyBorder="1"/>
    <xf numFmtId="49" fontId="28" fillId="9" borderId="6" xfId="3" applyNumberFormat="1" applyFill="1" applyBorder="1" applyAlignment="1">
      <alignment horizontal="center" vertical="center" shrinkToFit="1"/>
    </xf>
    <xf numFmtId="49" fontId="1" fillId="0" borderId="21" xfId="0" applyNumberFormat="1" applyFont="1" applyFill="1" applyBorder="1"/>
    <xf numFmtId="0" fontId="1" fillId="0" borderId="22" xfId="0" applyFont="1" applyFill="1" applyBorder="1" applyAlignment="1">
      <alignment vertical="top" wrapText="1"/>
    </xf>
    <xf numFmtId="49" fontId="1" fillId="0" borderId="22" xfId="0" applyNumberFormat="1" applyFont="1" applyFill="1" applyBorder="1" applyAlignment="1">
      <alignment horizontal="center" vertical="center"/>
    </xf>
    <xf numFmtId="49" fontId="30" fillId="0" borderId="22" xfId="0" applyNumberFormat="1" applyFont="1" applyFill="1" applyBorder="1" applyAlignment="1">
      <alignment horizontal="center" vertical="center"/>
    </xf>
    <xf numFmtId="166" fontId="30" fillId="0" borderId="22" xfId="0" applyNumberFormat="1" applyFont="1" applyFill="1" applyBorder="1" applyAlignment="1">
      <alignment vertical="center"/>
    </xf>
    <xf numFmtId="166" fontId="30" fillId="0" borderId="27" xfId="0" applyNumberFormat="1" applyFont="1" applyFill="1" applyBorder="1" applyAlignment="1">
      <alignment vertical="center"/>
    </xf>
    <xf numFmtId="0" fontId="6" fillId="9" borderId="6" xfId="0" applyFont="1" applyFill="1" applyBorder="1" applyAlignment="1">
      <alignment horizontal="center" vertical="center" wrapText="1"/>
    </xf>
    <xf numFmtId="4" fontId="12" fillId="9" borderId="6" xfId="0" applyNumberFormat="1" applyFont="1" applyFill="1" applyBorder="1" applyAlignment="1">
      <alignment horizontal="center"/>
    </xf>
    <xf numFmtId="49" fontId="12" fillId="9" borderId="20" xfId="0" applyNumberFormat="1" applyFont="1" applyFill="1" applyBorder="1" applyAlignment="1">
      <alignment horizontal="center" vertical="center" wrapText="1"/>
    </xf>
    <xf numFmtId="4" fontId="12" fillId="9" borderId="20" xfId="0" applyNumberFormat="1" applyFont="1" applyFill="1" applyBorder="1" applyAlignment="1">
      <alignment horizontal="center" vertical="center" wrapText="1"/>
    </xf>
    <xf numFmtId="0" fontId="14" fillId="0" borderId="74" xfId="0" applyFont="1" applyBorder="1" applyAlignment="1">
      <alignment horizontal="center"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37" xfId="0" applyFont="1" applyBorder="1" applyAlignment="1">
      <alignment horizontal="center" vertical="center" wrapText="1"/>
    </xf>
    <xf numFmtId="49" fontId="1" fillId="0" borderId="0" xfId="0" applyNumberFormat="1" applyFont="1" applyBorder="1" applyAlignment="1">
      <alignment horizontal="center" vertical="center" wrapText="1"/>
    </xf>
    <xf numFmtId="170" fontId="39" fillId="0" borderId="29" xfId="0" applyNumberFormat="1" applyFont="1" applyBorder="1" applyAlignment="1">
      <alignment horizontal="center" vertical="center" wrapText="1"/>
    </xf>
    <xf numFmtId="170" fontId="39" fillId="0" borderId="44" xfId="0" applyNumberFormat="1" applyFont="1" applyBorder="1" applyAlignment="1">
      <alignment horizontal="center" vertical="center" wrapText="1"/>
    </xf>
    <xf numFmtId="0" fontId="29" fillId="0" borderId="6" xfId="0" applyFont="1" applyBorder="1" applyAlignment="1">
      <alignment wrapText="1"/>
    </xf>
    <xf numFmtId="0" fontId="14" fillId="0" borderId="6" xfId="0" applyFont="1" applyBorder="1" applyAlignment="1">
      <alignment horizontal="center" wrapText="1"/>
    </xf>
    <xf numFmtId="49" fontId="20" fillId="0" borderId="6" xfId="0" applyNumberFormat="1" applyFont="1" applyBorder="1"/>
    <xf numFmtId="0" fontId="16" fillId="0" borderId="0" xfId="0" applyFont="1" applyBorder="1" applyAlignment="1">
      <alignment horizontal="center" vertical="center" wrapText="1"/>
    </xf>
    <xf numFmtId="172" fontId="16" fillId="0" borderId="6" xfId="0" applyNumberFormat="1" applyFont="1" applyBorder="1" applyAlignment="1">
      <alignment horizontal="center" vertical="center" wrapText="1"/>
    </xf>
    <xf numFmtId="0" fontId="3" fillId="0" borderId="18" xfId="0" applyFont="1" applyBorder="1" applyAlignment="1">
      <alignment horizontal="left" wrapText="1"/>
    </xf>
    <xf numFmtId="2" fontId="30" fillId="0" borderId="55" xfId="0" applyNumberFormat="1" applyFont="1" applyBorder="1" applyAlignment="1">
      <alignment horizontal="center" vertical="center" wrapText="1"/>
    </xf>
    <xf numFmtId="0" fontId="14" fillId="9" borderId="6" xfId="0" applyFont="1" applyFill="1" applyBorder="1" applyAlignment="1">
      <alignment wrapText="1"/>
    </xf>
    <xf numFmtId="2" fontId="30" fillId="9" borderId="44" xfId="0" applyNumberFormat="1" applyFont="1" applyFill="1" applyBorder="1" applyAlignment="1">
      <alignment horizontal="center" vertical="center" wrapText="1"/>
    </xf>
    <xf numFmtId="0" fontId="3" fillId="9" borderId="6" xfId="0" applyFont="1" applyFill="1" applyBorder="1" applyAlignment="1">
      <alignment wrapText="1"/>
    </xf>
    <xf numFmtId="0" fontId="3" fillId="9" borderId="20" xfId="0" applyFont="1" applyFill="1" applyBorder="1" applyAlignment="1">
      <alignment wrapText="1"/>
    </xf>
    <xf numFmtId="2" fontId="30" fillId="9" borderId="64" xfId="0" applyNumberFormat="1" applyFont="1" applyFill="1" applyBorder="1" applyAlignment="1">
      <alignment horizontal="center" vertical="center" wrapText="1"/>
    </xf>
    <xf numFmtId="49" fontId="6" fillId="9" borderId="6" xfId="0" applyNumberFormat="1" applyFont="1" applyFill="1" applyBorder="1" applyAlignment="1">
      <alignment horizontal="center" vertical="center" wrapText="1"/>
    </xf>
    <xf numFmtId="176" fontId="46" fillId="9" borderId="6" xfId="0" applyNumberFormat="1" applyFont="1" applyFill="1" applyBorder="1" applyAlignment="1">
      <alignment horizontal="center" vertical="center"/>
    </xf>
    <xf numFmtId="0" fontId="12" fillId="0" borderId="18" xfId="0" applyFont="1" applyFill="1" applyBorder="1" applyAlignment="1">
      <alignment horizontal="left" vertical="center" wrapText="1"/>
    </xf>
    <xf numFmtId="0" fontId="1" fillId="0" borderId="18" xfId="0" applyFont="1" applyFill="1" applyBorder="1" applyAlignment="1">
      <alignment horizontal="center" vertical="center" wrapText="1"/>
    </xf>
    <xf numFmtId="49" fontId="1" fillId="0" borderId="18" xfId="0" applyNumberFormat="1" applyFont="1" applyFill="1" applyBorder="1" applyAlignment="1">
      <alignment horizontal="center" vertical="center" wrapText="1"/>
    </xf>
    <xf numFmtId="170" fontId="38" fillId="0" borderId="18" xfId="0" applyNumberFormat="1" applyFont="1" applyFill="1" applyBorder="1" applyAlignment="1">
      <alignment horizontal="center" vertical="center" wrapText="1"/>
    </xf>
    <xf numFmtId="170" fontId="39" fillId="0" borderId="20" xfId="0" applyNumberFormat="1" applyFont="1" applyFill="1" applyBorder="1" applyAlignment="1">
      <alignment horizontal="center" vertical="center" wrapText="1"/>
    </xf>
    <xf numFmtId="170" fontId="39" fillId="0" borderId="28" xfId="0" applyNumberFormat="1" applyFont="1" applyFill="1" applyBorder="1" applyAlignment="1">
      <alignment horizontal="center" vertical="center" wrapText="1"/>
    </xf>
    <xf numFmtId="0" fontId="1" fillId="0" borderId="20" xfId="0" applyFont="1" applyFill="1" applyBorder="1" applyAlignment="1">
      <alignment vertical="center" wrapText="1"/>
    </xf>
    <xf numFmtId="170" fontId="39" fillId="0" borderId="8" xfId="0" applyNumberFormat="1" applyFont="1" applyFill="1" applyBorder="1" applyAlignment="1">
      <alignment horizontal="center" vertical="center" wrapText="1"/>
    </xf>
    <xf numFmtId="170" fontId="39" fillId="0" borderId="12" xfId="0" applyNumberFormat="1" applyFont="1" applyFill="1" applyBorder="1" applyAlignment="1">
      <alignment horizontal="center" vertical="center" wrapText="1"/>
    </xf>
    <xf numFmtId="4" fontId="1" fillId="0" borderId="6" xfId="0" applyNumberFormat="1" applyFont="1" applyFill="1" applyBorder="1" applyAlignment="1">
      <alignment vertical="center"/>
    </xf>
    <xf numFmtId="4" fontId="1" fillId="0" borderId="10" xfId="0" applyNumberFormat="1" applyFont="1" applyFill="1" applyBorder="1" applyAlignment="1">
      <alignment vertical="center"/>
    </xf>
    <xf numFmtId="0" fontId="12" fillId="0" borderId="18" xfId="0" applyFont="1" applyFill="1" applyBorder="1" applyAlignment="1">
      <alignment horizontal="center" vertical="center" wrapText="1"/>
    </xf>
    <xf numFmtId="0" fontId="1" fillId="0" borderId="6" xfId="0"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9" xfId="0" applyFont="1" applyBorder="1" applyAlignment="1">
      <alignment horizontal="center" vertical="center" wrapText="1"/>
    </xf>
    <xf numFmtId="49" fontId="0" fillId="0" borderId="9" xfId="0" applyNumberFormat="1" applyBorder="1" applyAlignment="1">
      <alignment horizontal="center" vertical="center" wrapText="1"/>
    </xf>
    <xf numFmtId="49" fontId="0" fillId="0" borderId="6" xfId="0" applyNumberFormat="1" applyBorder="1" applyAlignment="1">
      <alignment horizontal="center" vertical="center" wrapText="1"/>
    </xf>
    <xf numFmtId="0" fontId="41" fillId="0" borderId="26" xfId="0" applyFont="1" applyBorder="1" applyAlignment="1">
      <alignment horizontal="center" vertical="center" wrapText="1"/>
    </xf>
    <xf numFmtId="171" fontId="19" fillId="0" borderId="9" xfId="0" applyNumberFormat="1" applyFont="1" applyBorder="1" applyAlignment="1">
      <alignment horizontal="center" wrapText="1"/>
    </xf>
    <xf numFmtId="171" fontId="20" fillId="0" borderId="37" xfId="0" applyNumberFormat="1" applyFont="1" applyBorder="1" applyAlignment="1">
      <alignment horizontal="center"/>
    </xf>
    <xf numFmtId="49" fontId="57" fillId="0" borderId="6" xfId="0" applyNumberFormat="1" applyFont="1" applyFill="1" applyBorder="1" applyAlignment="1">
      <alignment horizontal="center" wrapText="1"/>
    </xf>
    <xf numFmtId="49" fontId="12" fillId="0" borderId="6" xfId="0" applyNumberFormat="1" applyFont="1" applyFill="1" applyBorder="1" applyAlignment="1">
      <alignment vertical="center"/>
    </xf>
    <xf numFmtId="0" fontId="6" fillId="9" borderId="6" xfId="0" applyFont="1" applyFill="1" applyBorder="1" applyAlignment="1">
      <alignment horizontal="center" vertical="center" wrapText="1"/>
    </xf>
    <xf numFmtId="49" fontId="6" fillId="0" borderId="6" xfId="0" applyNumberFormat="1" applyFont="1" applyFill="1" applyBorder="1" applyAlignment="1">
      <alignment vertical="center"/>
    </xf>
    <xf numFmtId="49" fontId="4" fillId="0" borderId="6" xfId="0" applyNumberFormat="1" applyFont="1" applyFill="1" applyBorder="1"/>
    <xf numFmtId="49" fontId="4" fillId="0" borderId="6" xfId="0" applyNumberFormat="1" applyFont="1" applyFill="1" applyBorder="1" applyAlignment="1">
      <alignment vertical="center"/>
    </xf>
    <xf numFmtId="49" fontId="4" fillId="0" borderId="6" xfId="0" applyNumberFormat="1" applyFont="1" applyFill="1" applyBorder="1" applyAlignment="1">
      <alignment horizontal="left" vertical="center" wrapText="1"/>
    </xf>
    <xf numFmtId="49" fontId="6" fillId="0" borderId="6" xfId="0" applyNumberFormat="1" applyFont="1" applyFill="1" applyBorder="1" applyAlignment="1">
      <alignment horizontal="left" vertical="center" wrapText="1"/>
    </xf>
    <xf numFmtId="4" fontId="4" fillId="0" borderId="6" xfId="0" applyNumberFormat="1" applyFont="1" applyBorder="1" applyAlignment="1">
      <alignment horizontal="center" wrapText="1"/>
    </xf>
    <xf numFmtId="4" fontId="4" fillId="0" borderId="10" xfId="0" applyNumberFormat="1" applyFont="1" applyBorder="1" applyAlignment="1">
      <alignment horizontal="center" wrapText="1"/>
    </xf>
    <xf numFmtId="4" fontId="4" fillId="0" borderId="8" xfId="0" applyNumberFormat="1" applyFont="1" applyBorder="1" applyAlignment="1">
      <alignment horizontal="center" wrapText="1"/>
    </xf>
    <xf numFmtId="175" fontId="30" fillId="9" borderId="6" xfId="7" applyNumberFormat="1" applyFont="1" applyFill="1" applyBorder="1" applyAlignment="1">
      <alignment horizontal="center" vertical="center" wrapText="1"/>
    </xf>
    <xf numFmtId="0" fontId="1" fillId="0" borderId="61" xfId="0" applyFont="1" applyBorder="1" applyAlignment="1">
      <alignment horizontal="center" vertical="center"/>
    </xf>
    <xf numFmtId="0" fontId="3" fillId="0" borderId="61" xfId="0" applyFont="1" applyBorder="1" applyAlignment="1">
      <alignment horizontal="center" vertical="center" wrapText="1"/>
    </xf>
    <xf numFmtId="4" fontId="4" fillId="0" borderId="61" xfId="0" applyNumberFormat="1" applyFont="1" applyFill="1" applyBorder="1" applyAlignment="1">
      <alignment horizontal="center" vertical="center" wrapText="1"/>
    </xf>
    <xf numFmtId="170" fontId="4" fillId="0" borderId="61" xfId="0" applyNumberFormat="1" applyFont="1" applyFill="1" applyBorder="1" applyAlignment="1">
      <alignment horizontal="center" vertical="center" wrapText="1"/>
    </xf>
    <xf numFmtId="4" fontId="6" fillId="0" borderId="18" xfId="0" applyNumberFormat="1" applyFont="1" applyBorder="1" applyAlignment="1">
      <alignment horizontal="center" vertical="center" wrapText="1"/>
    </xf>
    <xf numFmtId="49" fontId="0" fillId="0" borderId="6" xfId="0" applyNumberFormat="1" applyBorder="1" applyAlignment="1">
      <alignment horizontal="center" vertical="center"/>
    </xf>
    <xf numFmtId="4" fontId="4" fillId="0" borderId="0" xfId="0" applyNumberFormat="1" applyFont="1" applyBorder="1" applyAlignment="1">
      <alignment horizontal="center" vertical="center" wrapText="1"/>
    </xf>
    <xf numFmtId="0" fontId="5" fillId="2" borderId="0" xfId="0" applyFont="1" applyFill="1" applyBorder="1" applyAlignment="1">
      <alignment horizontal="right" wrapText="1"/>
    </xf>
    <xf numFmtId="0" fontId="4" fillId="2" borderId="0" xfId="0" applyFont="1" applyFill="1" applyBorder="1" applyAlignment="1">
      <alignment horizontal="right" wrapText="1"/>
    </xf>
    <xf numFmtId="0" fontId="6"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6" fillId="2" borderId="65" xfId="0" applyFont="1" applyFill="1" applyBorder="1" applyAlignment="1">
      <alignment vertical="center" wrapText="1"/>
    </xf>
    <xf numFmtId="0" fontId="7" fillId="2" borderId="37" xfId="0" applyFont="1" applyFill="1" applyBorder="1" applyAlignment="1">
      <alignment vertical="center" wrapText="1"/>
    </xf>
    <xf numFmtId="0" fontId="7" fillId="2" borderId="62" xfId="0" applyFont="1" applyFill="1" applyBorder="1" applyAlignment="1">
      <alignment vertical="center" wrapText="1"/>
    </xf>
    <xf numFmtId="0" fontId="6" fillId="2" borderId="63" xfId="0" applyFont="1" applyFill="1" applyBorder="1" applyAlignment="1">
      <alignment horizontal="center" vertical="top" wrapText="1"/>
    </xf>
    <xf numFmtId="0" fontId="7" fillId="2" borderId="0" xfId="0" applyFont="1" applyFill="1" applyBorder="1" applyAlignment="1">
      <alignment horizontal="center" vertical="top" wrapText="1"/>
    </xf>
    <xf numFmtId="0" fontId="7" fillId="2" borderId="64"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6" fillId="2" borderId="65" xfId="0" applyFont="1" applyFill="1" applyBorder="1" applyAlignment="1">
      <alignment wrapText="1"/>
    </xf>
    <xf numFmtId="0" fontId="7" fillId="2" borderId="37" xfId="0" applyFont="1" applyFill="1" applyBorder="1" applyAlignment="1">
      <alignment wrapText="1"/>
    </xf>
    <xf numFmtId="0" fontId="7" fillId="2" borderId="62" xfId="0" applyFont="1" applyFill="1" applyBorder="1" applyAlignment="1">
      <alignment wrapText="1"/>
    </xf>
    <xf numFmtId="0" fontId="6" fillId="2" borderId="63" xfId="0" applyFont="1" applyFill="1" applyBorder="1" applyAlignment="1">
      <alignment wrapText="1"/>
    </xf>
    <xf numFmtId="0" fontId="7" fillId="2" borderId="0" xfId="0" applyFont="1" applyFill="1" applyBorder="1" applyAlignment="1">
      <alignment wrapText="1"/>
    </xf>
    <xf numFmtId="0" fontId="7" fillId="2" borderId="64" xfId="0" applyFont="1" applyFill="1" applyBorder="1" applyAlignment="1">
      <alignment wrapText="1"/>
    </xf>
    <xf numFmtId="49" fontId="12" fillId="0" borderId="5" xfId="0" applyNumberFormat="1" applyFont="1" applyBorder="1" applyAlignment="1">
      <alignment horizontal="center" vertical="center" wrapText="1"/>
    </xf>
    <xf numFmtId="49" fontId="12" fillId="0" borderId="21"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12" fillId="0" borderId="22" xfId="0" applyFont="1" applyBorder="1" applyAlignment="1">
      <alignment horizontal="center" vertical="center" wrapText="1"/>
    </xf>
    <xf numFmtId="0" fontId="16" fillId="0" borderId="20" xfId="0" applyFont="1" applyBorder="1" applyAlignment="1">
      <alignment horizontal="center" vertical="center" wrapText="1"/>
    </xf>
    <xf numFmtId="49" fontId="4" fillId="2" borderId="20" xfId="0" applyNumberFormat="1" applyFont="1" applyFill="1" applyBorder="1" applyAlignment="1">
      <alignment horizontal="center" vertical="center" wrapText="1"/>
    </xf>
    <xf numFmtId="49" fontId="0" fillId="0" borderId="9" xfId="0" applyNumberFormat="1" applyBorder="1" applyAlignment="1">
      <alignment horizontal="center" vertical="center" wrapText="1"/>
    </xf>
    <xf numFmtId="49" fontId="0" fillId="0" borderId="18" xfId="0" applyNumberFormat="1" applyBorder="1" applyAlignment="1">
      <alignment horizontal="center" vertical="center" wrapText="1"/>
    </xf>
    <xf numFmtId="0" fontId="4" fillId="0" borderId="20"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4" fillId="0" borderId="20" xfId="0" applyFont="1" applyBorder="1" applyAlignment="1">
      <alignment horizontal="center" vertical="center" wrapText="1"/>
    </xf>
    <xf numFmtId="0" fontId="1" fillId="0" borderId="67" xfId="0" applyFont="1" applyBorder="1" applyAlignment="1">
      <alignment horizontal="center" vertical="center" wrapText="1"/>
    </xf>
    <xf numFmtId="0" fontId="1" fillId="0" borderId="68" xfId="0" applyFont="1" applyBorder="1" applyAlignment="1">
      <alignment horizontal="center" vertical="center" wrapText="1"/>
    </xf>
    <xf numFmtId="0" fontId="1" fillId="0" borderId="69" xfId="0" applyFont="1" applyBorder="1" applyAlignment="1">
      <alignment horizontal="center" vertical="center" wrapText="1"/>
    </xf>
    <xf numFmtId="0" fontId="6" fillId="0" borderId="70" xfId="0" applyFont="1" applyBorder="1" applyAlignment="1">
      <alignment horizontal="justify" vertical="center" wrapText="1"/>
    </xf>
    <xf numFmtId="0" fontId="6" fillId="0" borderId="71" xfId="0" applyFont="1" applyBorder="1" applyAlignment="1">
      <alignment horizontal="justify" vertical="center" wrapText="1"/>
    </xf>
    <xf numFmtId="0" fontId="6" fillId="0" borderId="72" xfId="0" applyFont="1" applyBorder="1" applyAlignment="1">
      <alignment horizontal="justify" vertical="center" wrapText="1"/>
    </xf>
    <xf numFmtId="0" fontId="6" fillId="0" borderId="73" xfId="0" applyFont="1" applyBorder="1" applyAlignment="1">
      <alignment horizontal="justify" vertical="center" wrapText="1"/>
    </xf>
    <xf numFmtId="0" fontId="4" fillId="0" borderId="20" xfId="0" applyFont="1"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49" fontId="1" fillId="0" borderId="5"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1" fillId="0" borderId="9" xfId="0" applyNumberFormat="1" applyFont="1" applyBorder="1" applyAlignment="1">
      <alignment horizontal="center" vertical="center" wrapText="1"/>
    </xf>
    <xf numFmtId="0" fontId="1" fillId="0" borderId="20" xfId="0" applyFont="1" applyBorder="1" applyAlignment="1">
      <alignment horizontal="center" vertical="center" wrapText="1"/>
    </xf>
    <xf numFmtId="0" fontId="11" fillId="0" borderId="9" xfId="0" applyFont="1" applyBorder="1" applyAlignment="1">
      <alignment horizontal="center" vertical="center" wrapText="1"/>
    </xf>
    <xf numFmtId="49" fontId="1" fillId="2" borderId="14" xfId="0" applyNumberFormat="1" applyFont="1" applyFill="1" applyBorder="1" applyAlignment="1">
      <alignment vertical="center" wrapText="1"/>
    </xf>
    <xf numFmtId="0" fontId="0" fillId="0" borderId="14" xfId="0" applyBorder="1" applyAlignment="1">
      <alignment vertical="center" wrapText="1"/>
    </xf>
    <xf numFmtId="0" fontId="55" fillId="11" borderId="57" xfId="0" applyFont="1" applyFill="1" applyBorder="1" applyAlignment="1">
      <alignment horizontal="center"/>
    </xf>
    <xf numFmtId="49" fontId="16" fillId="11" borderId="46" xfId="0" applyNumberFormat="1" applyFont="1" applyFill="1" applyBorder="1" applyAlignment="1">
      <alignment horizontal="center" vertical="center" wrapText="1"/>
    </xf>
    <xf numFmtId="49" fontId="16" fillId="11" borderId="25" xfId="0" applyNumberFormat="1" applyFont="1" applyFill="1" applyBorder="1" applyAlignment="1">
      <alignment horizontal="center" vertical="center" wrapText="1"/>
    </xf>
    <xf numFmtId="0" fontId="16" fillId="11" borderId="6" xfId="0" applyFont="1" applyFill="1" applyBorder="1" applyAlignment="1">
      <alignment horizontal="center" vertical="center" wrapText="1"/>
    </xf>
    <xf numFmtId="0" fontId="12" fillId="9" borderId="45" xfId="0" applyFont="1" applyFill="1" applyBorder="1" applyAlignment="1">
      <alignment horizontal="center" vertical="center" wrapText="1"/>
    </xf>
    <xf numFmtId="0" fontId="12" fillId="9" borderId="60" xfId="0" applyFont="1" applyFill="1" applyBorder="1" applyAlignment="1">
      <alignment horizontal="center" vertical="center" wrapText="1"/>
    </xf>
    <xf numFmtId="0" fontId="12" fillId="9" borderId="42"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0" fillId="0" borderId="18" xfId="0" applyFill="1" applyBorder="1" applyAlignment="1">
      <alignment horizontal="center" vertical="center" wrapText="1"/>
    </xf>
    <xf numFmtId="49" fontId="1" fillId="0" borderId="20" xfId="0" applyNumberFormat="1" applyFont="1" applyFill="1" applyBorder="1" applyAlignment="1">
      <alignment horizontal="center" vertical="center" wrapText="1"/>
    </xf>
    <xf numFmtId="2" fontId="12" fillId="12" borderId="23" xfId="0" applyNumberFormat="1" applyFont="1" applyFill="1" applyBorder="1" applyAlignment="1">
      <alignment horizontal="center" vertical="center" wrapText="1"/>
    </xf>
    <xf numFmtId="2" fontId="0" fillId="12" borderId="37" xfId="0" applyNumberFormat="1" applyFill="1" applyBorder="1" applyAlignment="1">
      <alignment horizontal="center" vertical="center" wrapText="1"/>
    </xf>
    <xf numFmtId="2" fontId="0" fillId="12" borderId="59" xfId="0" applyNumberFormat="1" applyFill="1" applyBorder="1" applyAlignment="1">
      <alignment horizontal="center" vertical="center" wrapText="1"/>
    </xf>
    <xf numFmtId="49" fontId="12" fillId="12" borderId="6" xfId="0" applyNumberFormat="1" applyFont="1" applyFill="1" applyBorder="1" applyAlignment="1">
      <alignment horizontal="center" vertical="center" wrapText="1"/>
    </xf>
    <xf numFmtId="0" fontId="0" fillId="12" borderId="6" xfId="0" applyFill="1" applyBorder="1" applyAlignment="1">
      <alignment horizontal="center" vertical="center" wrapText="1"/>
    </xf>
    <xf numFmtId="49" fontId="1" fillId="0" borderId="19" xfId="0" applyNumberFormat="1" applyFont="1" applyBorder="1" applyAlignment="1">
      <alignment vertical="center" wrapText="1"/>
    </xf>
    <xf numFmtId="0" fontId="0" fillId="0" borderId="17" xfId="0" applyBorder="1" applyAlignment="1">
      <alignment vertical="center" wrapText="1"/>
    </xf>
    <xf numFmtId="0" fontId="1" fillId="0" borderId="20" xfId="0" applyFont="1" applyBorder="1" applyAlignment="1">
      <alignment horizontal="left" vertical="center" wrapText="1"/>
    </xf>
    <xf numFmtId="0" fontId="0" fillId="0" borderId="18" xfId="0" applyBorder="1" applyAlignment="1">
      <alignment horizontal="left" vertical="center" wrapText="1"/>
    </xf>
    <xf numFmtId="49" fontId="12" fillId="12" borderId="53" xfId="0" applyNumberFormat="1" applyFont="1" applyFill="1" applyBorder="1" applyAlignment="1">
      <alignment horizontal="center" vertical="center" wrapText="1"/>
    </xf>
    <xf numFmtId="0" fontId="0" fillId="12" borderId="54" xfId="0" applyFill="1" applyBorder="1" applyAlignment="1">
      <alignment horizontal="center" vertical="center" wrapText="1"/>
    </xf>
    <xf numFmtId="0" fontId="0" fillId="12" borderId="66" xfId="0" applyFill="1" applyBorder="1" applyAlignment="1">
      <alignment horizontal="center" vertical="center" wrapText="1"/>
    </xf>
    <xf numFmtId="49" fontId="12" fillId="12" borderId="23" xfId="0" applyNumberFormat="1" applyFont="1" applyFill="1" applyBorder="1" applyAlignment="1">
      <alignment horizontal="center" vertical="center" wrapText="1"/>
    </xf>
    <xf numFmtId="0" fontId="0" fillId="12" borderId="37" xfId="0" applyFill="1" applyBorder="1" applyAlignment="1">
      <alignment horizontal="center" vertical="center" wrapText="1"/>
    </xf>
    <xf numFmtId="0" fontId="0" fillId="12" borderId="59" xfId="0" applyFill="1" applyBorder="1" applyAlignment="1">
      <alignment horizontal="center" vertical="center" wrapText="1"/>
    </xf>
    <xf numFmtId="0" fontId="1" fillId="2" borderId="6" xfId="0" applyFont="1" applyFill="1" applyBorder="1" applyAlignment="1">
      <alignment horizontal="left" vertical="center" wrapText="1"/>
    </xf>
    <xf numFmtId="0" fontId="0" fillId="0" borderId="6" xfId="0" applyBorder="1" applyAlignment="1">
      <alignment horizontal="left" vertical="center" wrapText="1"/>
    </xf>
    <xf numFmtId="49" fontId="1" fillId="0" borderId="19" xfId="0" applyNumberFormat="1" applyFont="1" applyBorder="1" applyAlignment="1">
      <alignment horizontal="left" vertical="center" wrapText="1"/>
    </xf>
    <xf numFmtId="0" fontId="0" fillId="0" borderId="26" xfId="0" applyBorder="1" applyAlignment="1">
      <alignment horizontal="left" vertical="center" wrapText="1"/>
    </xf>
    <xf numFmtId="0" fontId="0" fillId="0" borderId="17" xfId="0" applyBorder="1" applyAlignment="1">
      <alignment horizontal="left" vertical="center" wrapText="1"/>
    </xf>
    <xf numFmtId="0" fontId="0" fillId="0" borderId="9" xfId="0" applyBorder="1" applyAlignment="1">
      <alignment horizontal="left" vertical="center" wrapText="1"/>
    </xf>
    <xf numFmtId="4" fontId="12" fillId="12" borderId="35" xfId="0" applyNumberFormat="1" applyFont="1" applyFill="1" applyBorder="1" applyAlignment="1">
      <alignment horizontal="right" vertical="center" wrapText="1"/>
    </xf>
    <xf numFmtId="0" fontId="0" fillId="12" borderId="0" xfId="0" applyFill="1" applyBorder="1" applyAlignment="1">
      <alignment horizontal="right" vertical="center" wrapText="1"/>
    </xf>
    <xf numFmtId="0" fontId="0" fillId="12" borderId="75" xfId="0" applyFill="1" applyBorder="1" applyAlignment="1">
      <alignment horizontal="right" vertical="center" wrapText="1"/>
    </xf>
    <xf numFmtId="0" fontId="12" fillId="12" borderId="6" xfId="0" applyFont="1" applyFill="1" applyBorder="1" applyAlignment="1">
      <alignment horizontal="left" vertical="center" wrapText="1"/>
    </xf>
    <xf numFmtId="0" fontId="0" fillId="12" borderId="6" xfId="0" applyFill="1" applyBorder="1" applyAlignment="1">
      <alignment horizontal="left" vertical="center" wrapText="1"/>
    </xf>
    <xf numFmtId="49" fontId="1" fillId="0" borderId="19" xfId="0" applyNumberFormat="1" applyFont="1" applyBorder="1" applyAlignment="1">
      <alignment wrapText="1"/>
    </xf>
    <xf numFmtId="0" fontId="0" fillId="0" borderId="17" xfId="0" applyBorder="1" applyAlignment="1">
      <alignment wrapText="1"/>
    </xf>
    <xf numFmtId="49" fontId="12" fillId="12" borderId="19" xfId="0" applyNumberFormat="1" applyFont="1" applyFill="1" applyBorder="1" applyAlignment="1">
      <alignment horizontal="left" vertical="center" wrapText="1"/>
    </xf>
    <xf numFmtId="0" fontId="0" fillId="12" borderId="26" xfId="0" applyFill="1" applyBorder="1" applyAlignment="1">
      <alignment horizontal="left" vertical="center" wrapText="1"/>
    </xf>
    <xf numFmtId="0" fontId="0" fillId="12" borderId="21" xfId="0" applyFill="1" applyBorder="1" applyAlignment="1">
      <alignment horizontal="left" vertical="center" wrapText="1"/>
    </xf>
    <xf numFmtId="49" fontId="12" fillId="12" borderId="23" xfId="0" applyNumberFormat="1" applyFont="1" applyFill="1" applyBorder="1" applyAlignment="1">
      <alignment horizontal="center" vertical="center"/>
    </xf>
    <xf numFmtId="0" fontId="31" fillId="12" borderId="37" xfId="0" applyFont="1" applyFill="1" applyBorder="1" applyAlignment="1">
      <alignment horizontal="center" vertical="center"/>
    </xf>
    <xf numFmtId="0" fontId="31" fillId="12" borderId="59" xfId="0" applyFont="1" applyFill="1" applyBorder="1" applyAlignment="1">
      <alignment horizontal="center" vertical="center"/>
    </xf>
    <xf numFmtId="49" fontId="1" fillId="0" borderId="26" xfId="0" applyNumberFormat="1" applyFont="1" applyBorder="1" applyAlignment="1">
      <alignment wrapText="1"/>
    </xf>
    <xf numFmtId="0" fontId="0" fillId="0" borderId="21" xfId="0" applyBorder="1" applyAlignment="1">
      <alignment wrapText="1"/>
    </xf>
    <xf numFmtId="0" fontId="1" fillId="0" borderId="20" xfId="0" applyFont="1" applyBorder="1" applyAlignment="1">
      <alignment horizontal="left" vertical="top" wrapText="1"/>
    </xf>
    <xf numFmtId="0" fontId="0" fillId="0" borderId="22" xfId="0" applyBorder="1" applyAlignment="1">
      <alignment horizontal="left" vertical="top" wrapText="1"/>
    </xf>
    <xf numFmtId="0" fontId="1" fillId="0" borderId="9" xfId="0" applyFont="1" applyBorder="1" applyAlignment="1">
      <alignment horizontal="left" vertical="top" wrapText="1"/>
    </xf>
    <xf numFmtId="0" fontId="0" fillId="0" borderId="18" xfId="0" applyBorder="1" applyAlignment="1">
      <alignment horizontal="left" vertical="top" wrapText="1"/>
    </xf>
    <xf numFmtId="0" fontId="1" fillId="9" borderId="9" xfId="0" applyFont="1" applyFill="1" applyBorder="1" applyAlignment="1">
      <alignment vertical="center" wrapText="1"/>
    </xf>
    <xf numFmtId="0" fontId="0" fillId="9" borderId="9" xfId="0" applyFill="1" applyBorder="1" applyAlignment="1">
      <alignment vertical="center" wrapText="1"/>
    </xf>
    <xf numFmtId="0" fontId="0" fillId="9" borderId="22" xfId="0" applyFill="1" applyBorder="1" applyAlignment="1">
      <alignment vertical="center" wrapText="1"/>
    </xf>
    <xf numFmtId="49" fontId="1" fillId="0" borderId="19" xfId="0" applyNumberFormat="1" applyFont="1" applyBorder="1" applyAlignment="1">
      <alignment horizontal="left" wrapText="1"/>
    </xf>
    <xf numFmtId="0" fontId="0" fillId="0" borderId="17" xfId="0" applyBorder="1" applyAlignment="1">
      <alignment horizontal="left" wrapText="1"/>
    </xf>
    <xf numFmtId="0" fontId="1" fillId="2" borderId="20" xfId="0" applyFont="1" applyFill="1" applyBorder="1" applyAlignment="1">
      <alignment horizontal="left" vertical="top" wrapText="1"/>
    </xf>
    <xf numFmtId="49" fontId="1" fillId="0" borderId="26" xfId="0" applyNumberFormat="1" applyFont="1" applyBorder="1" applyAlignment="1">
      <alignment horizontal="left" wrapText="1"/>
    </xf>
    <xf numFmtId="0" fontId="1" fillId="2" borderId="9" xfId="0" applyFont="1" applyFill="1" applyBorder="1" applyAlignment="1">
      <alignment horizontal="left" vertical="center" wrapText="1"/>
    </xf>
    <xf numFmtId="0" fontId="1" fillId="0" borderId="5" xfId="0" applyFont="1" applyFill="1" applyBorder="1" applyAlignment="1">
      <alignment horizontal="left" vertical="center" wrapText="1"/>
    </xf>
    <xf numFmtId="0" fontId="0" fillId="0" borderId="26" xfId="0" applyFill="1" applyBorder="1" applyAlignment="1">
      <alignment horizontal="left" vertical="center" wrapText="1"/>
    </xf>
    <xf numFmtId="0" fontId="0" fillId="0" borderId="21" xfId="0" applyFill="1" applyBorder="1" applyAlignment="1">
      <alignment horizontal="left" vertical="center" wrapText="1"/>
    </xf>
    <xf numFmtId="0" fontId="0" fillId="0" borderId="26" xfId="0" applyBorder="1" applyAlignment="1">
      <alignment wrapText="1"/>
    </xf>
    <xf numFmtId="4" fontId="12" fillId="12" borderId="6" xfId="0" applyNumberFormat="1" applyFont="1" applyFill="1" applyBorder="1" applyAlignment="1">
      <alignment horizontal="right" vertical="center"/>
    </xf>
    <xf numFmtId="0" fontId="0" fillId="12" borderId="6" xfId="0" applyFill="1" applyBorder="1" applyAlignment="1">
      <alignment horizontal="right" vertical="center"/>
    </xf>
    <xf numFmtId="0" fontId="12" fillId="0" borderId="7"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1" fillId="0" borderId="3" xfId="0" applyFont="1" applyFill="1" applyBorder="1" applyAlignment="1">
      <alignment horizontal="left" vertical="top" wrapText="1"/>
    </xf>
    <xf numFmtId="0" fontId="0" fillId="0" borderId="9" xfId="0" applyFill="1" applyBorder="1" applyAlignment="1">
      <alignment horizontal="left" vertical="top" wrapText="1"/>
    </xf>
    <xf numFmtId="0" fontId="0" fillId="0" borderId="22" xfId="0" applyFill="1" applyBorder="1" applyAlignment="1">
      <alignment horizontal="left" vertical="top" wrapText="1"/>
    </xf>
    <xf numFmtId="49" fontId="12" fillId="12" borderId="53" xfId="0" applyNumberFormat="1" applyFont="1" applyFill="1" applyBorder="1" applyAlignment="1">
      <alignment horizontal="right" vertical="center"/>
    </xf>
    <xf numFmtId="0" fontId="0" fillId="12" borderId="54" xfId="0" applyFill="1" applyBorder="1" applyAlignment="1">
      <alignment horizontal="right" vertical="center"/>
    </xf>
    <xf numFmtId="0" fontId="0" fillId="12" borderId="66" xfId="0" applyFill="1" applyBorder="1" applyAlignment="1">
      <alignment horizontal="right" vertical="center"/>
    </xf>
    <xf numFmtId="0" fontId="1" fillId="2" borderId="6" xfId="0" applyFont="1" applyFill="1" applyBorder="1" applyAlignment="1">
      <alignment horizontal="left" vertical="top" wrapText="1"/>
    </xf>
    <xf numFmtId="0" fontId="0" fillId="0" borderId="6" xfId="0" applyBorder="1"/>
    <xf numFmtId="0" fontId="12" fillId="0" borderId="3" xfId="0" applyFont="1" applyFill="1" applyBorder="1" applyAlignment="1">
      <alignment horizontal="left" vertical="top" wrapText="1"/>
    </xf>
    <xf numFmtId="0" fontId="12" fillId="0" borderId="46" xfId="0" applyFont="1" applyFill="1" applyBorder="1" applyAlignment="1">
      <alignment horizontal="left" vertical="top" wrapText="1"/>
    </xf>
    <xf numFmtId="0" fontId="0" fillId="0" borderId="61" xfId="0" applyFill="1" applyBorder="1" applyAlignment="1"/>
    <xf numFmtId="0" fontId="0" fillId="0" borderId="25" xfId="0" applyFill="1" applyBorder="1" applyAlignment="1"/>
    <xf numFmtId="49" fontId="1" fillId="0" borderId="14" xfId="0" applyNumberFormat="1" applyFont="1" applyBorder="1"/>
    <xf numFmtId="0" fontId="0" fillId="0" borderId="14" xfId="0" applyBorder="1"/>
    <xf numFmtId="0" fontId="0" fillId="0" borderId="6" xfId="0" applyBorder="1" applyAlignment="1">
      <alignment horizontal="left" vertical="top" wrapText="1"/>
    </xf>
    <xf numFmtId="0" fontId="3" fillId="0" borderId="0" xfId="0" applyFont="1" applyAlignment="1">
      <alignment horizontal="right" wrapText="1"/>
    </xf>
    <xf numFmtId="0" fontId="1" fillId="0" borderId="0" xfId="0" applyFont="1" applyAlignment="1">
      <alignment horizontal="right" wrapText="1"/>
    </xf>
    <xf numFmtId="0" fontId="1" fillId="0" borderId="7" xfId="0" applyFont="1" applyBorder="1" applyAlignment="1">
      <alignment horizontal="center" vertical="top" wrapText="1"/>
    </xf>
    <xf numFmtId="0" fontId="1" fillId="0" borderId="11" xfId="0" applyFont="1" applyBorder="1" applyAlignment="1">
      <alignment horizontal="center" vertical="top" wrapText="1"/>
    </xf>
    <xf numFmtId="0" fontId="1" fillId="0" borderId="20" xfId="0" applyFont="1" applyBorder="1" applyAlignment="1">
      <alignment vertical="top" wrapText="1"/>
    </xf>
    <xf numFmtId="0" fontId="0" fillId="0" borderId="22" xfId="0" applyBorder="1" applyAlignment="1">
      <alignment vertical="top" wrapText="1"/>
    </xf>
    <xf numFmtId="0" fontId="1" fillId="0" borderId="34" xfId="0" applyFont="1" applyBorder="1" applyAlignment="1">
      <alignment horizontal="center" vertical="top" wrapText="1"/>
    </xf>
    <xf numFmtId="0" fontId="1" fillId="0" borderId="43" xfId="0" applyFont="1" applyBorder="1" applyAlignment="1">
      <alignment horizontal="center" vertical="top" wrapText="1"/>
    </xf>
    <xf numFmtId="0" fontId="1" fillId="0" borderId="28" xfId="0" applyFont="1" applyBorder="1" applyAlignment="1">
      <alignment vertical="top" wrapText="1"/>
    </xf>
    <xf numFmtId="0" fontId="0" fillId="0" borderId="27" xfId="0" applyBorder="1" applyAlignment="1">
      <alignment vertical="top" wrapText="1"/>
    </xf>
    <xf numFmtId="0" fontId="1" fillId="0" borderId="6" xfId="0" applyFont="1" applyBorder="1" applyAlignment="1">
      <alignment horizontal="center" vertical="top" wrapText="1"/>
    </xf>
    <xf numFmtId="0" fontId="0" fillId="0" borderId="6" xfId="0" applyBorder="1" applyAlignment="1">
      <alignment horizontal="center" vertical="top" wrapText="1"/>
    </xf>
    <xf numFmtId="0" fontId="2" fillId="0" borderId="29"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8" xfId="0" applyFont="1" applyBorder="1" applyAlignment="1">
      <alignment horizontal="center" vertical="center" wrapText="1"/>
    </xf>
    <xf numFmtId="0" fontId="0" fillId="0" borderId="8" xfId="0" applyBorder="1" applyAlignment="1">
      <alignment horizontal="center" vertical="top" wrapText="1"/>
    </xf>
    <xf numFmtId="0" fontId="1" fillId="0" borderId="20" xfId="0" applyFont="1" applyBorder="1" applyAlignment="1">
      <alignment horizontal="center" vertical="top" wrapText="1"/>
    </xf>
    <xf numFmtId="0" fontId="0" fillId="0" borderId="22" xfId="0" applyBorder="1" applyAlignment="1">
      <alignment horizontal="center" vertical="top" wrapText="1"/>
    </xf>
    <xf numFmtId="0" fontId="1" fillId="0" borderId="13" xfId="0" applyFont="1" applyBorder="1" applyAlignment="1">
      <alignment horizontal="center" vertical="center"/>
    </xf>
    <xf numFmtId="0" fontId="1" fillId="0" borderId="19" xfId="0" applyFont="1" applyBorder="1" applyAlignment="1">
      <alignment horizontal="center" vertical="center"/>
    </xf>
    <xf numFmtId="0" fontId="1" fillId="0" borderId="15" xfId="0" applyFont="1" applyBorder="1" applyAlignment="1"/>
    <xf numFmtId="0" fontId="1" fillId="0" borderId="3" xfId="0" applyFont="1" applyBorder="1" applyAlignment="1">
      <alignment horizontal="center" vertical="top" wrapText="1"/>
    </xf>
    <xf numFmtId="0" fontId="1" fillId="0" borderId="9" xfId="0" applyFont="1" applyBorder="1" applyAlignment="1">
      <alignment horizontal="center" vertical="top" wrapText="1"/>
    </xf>
    <xf numFmtId="0" fontId="1" fillId="0" borderId="22" xfId="0" applyFont="1" applyBorder="1" applyAlignment="1">
      <alignment horizontal="center" vertical="top"/>
    </xf>
    <xf numFmtId="0" fontId="1" fillId="11" borderId="5" xfId="0" applyFont="1" applyFill="1" applyBorder="1" applyAlignment="1">
      <alignment vertical="center" wrapText="1"/>
    </xf>
    <xf numFmtId="0" fontId="0" fillId="11" borderId="26" xfId="0" applyFill="1" applyBorder="1" applyAlignment="1">
      <alignment vertical="center" wrapText="1"/>
    </xf>
    <xf numFmtId="0" fontId="0" fillId="11" borderId="21" xfId="0" applyFill="1" applyBorder="1" applyAlignment="1">
      <alignment vertical="center" wrapText="1"/>
    </xf>
    <xf numFmtId="0" fontId="12" fillId="11" borderId="3" xfId="0" applyFont="1" applyFill="1" applyBorder="1" applyAlignment="1">
      <alignment horizontal="left" vertical="top" wrapText="1"/>
    </xf>
    <xf numFmtId="0" fontId="0" fillId="11" borderId="9" xfId="0" applyFill="1" applyBorder="1" applyAlignment="1">
      <alignment horizontal="left" vertical="top" wrapText="1"/>
    </xf>
    <xf numFmtId="0" fontId="0" fillId="11" borderId="22" xfId="0" applyFill="1" applyBorder="1" applyAlignment="1">
      <alignment horizontal="left" vertical="top" wrapText="1"/>
    </xf>
    <xf numFmtId="0" fontId="0" fillId="0" borderId="6" xfId="0" applyBorder="1" applyAlignment="1">
      <alignment vertical="center"/>
    </xf>
    <xf numFmtId="0" fontId="12" fillId="0" borderId="23" xfId="0" applyFont="1" applyFill="1" applyBorder="1" applyAlignment="1">
      <alignment horizontal="left" vertical="top" wrapText="1"/>
    </xf>
    <xf numFmtId="0" fontId="0" fillId="0" borderId="37" xfId="0" applyFill="1" applyBorder="1" applyAlignment="1">
      <alignment wrapText="1"/>
    </xf>
    <xf numFmtId="0" fontId="0" fillId="0" borderId="59" xfId="0" applyFill="1" applyBorder="1" applyAlignment="1">
      <alignment wrapText="1"/>
    </xf>
    <xf numFmtId="49" fontId="4" fillId="0" borderId="20"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8" xfId="0" applyNumberFormat="1" applyFont="1" applyBorder="1" applyAlignment="1">
      <alignment horizontal="center" vertical="center"/>
    </xf>
    <xf numFmtId="0" fontId="4" fillId="2" borderId="2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0" xfId="0" applyFont="1" applyFill="1" applyBorder="1" applyAlignment="1">
      <alignment horizontal="left" vertical="center" wrapText="1"/>
    </xf>
    <xf numFmtId="49" fontId="12" fillId="0" borderId="13" xfId="0" applyNumberFormat="1" applyFont="1" applyFill="1" applyBorder="1" applyAlignment="1">
      <alignment horizontal="left" vertical="center"/>
    </xf>
    <xf numFmtId="0" fontId="10" fillId="0" borderId="14" xfId="0" applyFont="1" applyFill="1" applyBorder="1" applyAlignment="1">
      <alignment horizontal="left" vertical="center"/>
    </xf>
    <xf numFmtId="0" fontId="10" fillId="0" borderId="15" xfId="0" applyFont="1" applyFill="1" applyBorder="1" applyAlignment="1">
      <alignment horizontal="left" vertical="center"/>
    </xf>
    <xf numFmtId="0" fontId="0" fillId="0" borderId="9" xfId="0" applyBorder="1" applyAlignment="1">
      <alignment horizontal="left" vertical="top" wrapText="1"/>
    </xf>
    <xf numFmtId="0" fontId="1" fillId="2" borderId="20" xfId="0" applyFont="1" applyFill="1" applyBorder="1" applyAlignment="1">
      <alignment horizontal="left" vertical="center" wrapText="1"/>
    </xf>
    <xf numFmtId="49" fontId="1" fillId="0" borderId="5" xfId="0" applyNumberFormat="1" applyFont="1" applyFill="1" applyBorder="1" applyAlignment="1">
      <alignment vertical="center" wrapText="1"/>
    </xf>
    <xf numFmtId="0" fontId="0" fillId="0" borderId="26" xfId="0" applyFill="1" applyBorder="1" applyAlignment="1">
      <alignment vertical="center" wrapText="1"/>
    </xf>
    <xf numFmtId="0" fontId="0" fillId="0" borderId="21" xfId="0" applyFill="1" applyBorder="1" applyAlignment="1">
      <alignment vertical="center" wrapText="1"/>
    </xf>
    <xf numFmtId="49" fontId="1" fillId="0" borderId="26" xfId="0" applyNumberFormat="1" applyFont="1" applyBorder="1" applyAlignment="1">
      <alignment horizontal="left" vertical="center" wrapText="1"/>
    </xf>
    <xf numFmtId="0" fontId="12" fillId="12" borderId="6" xfId="0" applyFont="1" applyFill="1" applyBorder="1" applyAlignment="1">
      <alignment vertical="top" wrapText="1"/>
    </xf>
    <xf numFmtId="0" fontId="31" fillId="12" borderId="6" xfId="0" applyFont="1" applyFill="1" applyBorder="1" applyAlignment="1"/>
    <xf numFmtId="49" fontId="1" fillId="0" borderId="26" xfId="0" applyNumberFormat="1" applyFont="1" applyBorder="1" applyAlignment="1">
      <alignment vertical="center" wrapText="1"/>
    </xf>
    <xf numFmtId="0" fontId="0" fillId="0" borderId="26" xfId="0" applyBorder="1" applyAlignment="1">
      <alignment vertical="center" wrapText="1"/>
    </xf>
    <xf numFmtId="0" fontId="0" fillId="0" borderId="21" xfId="0" applyBorder="1" applyAlignment="1">
      <alignment vertical="center" wrapText="1"/>
    </xf>
    <xf numFmtId="0" fontId="12" fillId="0" borderId="65"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29" xfId="0" applyFont="1" applyBorder="1" applyAlignment="1">
      <alignment horizontal="center" vertical="center" wrapText="1"/>
    </xf>
    <xf numFmtId="0" fontId="4" fillId="2" borderId="18" xfId="0" applyFont="1" applyFill="1" applyBorder="1" applyAlignment="1">
      <alignment horizontal="left" vertical="center" wrapText="1"/>
    </xf>
    <xf numFmtId="0" fontId="4" fillId="0" borderId="18" xfId="0" applyFont="1" applyBorder="1" applyAlignment="1">
      <alignment horizontal="center" vertical="center" wrapText="1"/>
    </xf>
    <xf numFmtId="0" fontId="55" fillId="11" borderId="54" xfId="0" applyFont="1" applyFill="1" applyBorder="1" applyAlignment="1">
      <alignment horizontal="center"/>
    </xf>
    <xf numFmtId="0" fontId="55" fillId="11" borderId="58" xfId="0" applyFont="1" applyFill="1" applyBorder="1" applyAlignment="1">
      <alignment horizontal="center"/>
    </xf>
    <xf numFmtId="0" fontId="12" fillId="0" borderId="45" xfId="0" applyFont="1" applyBorder="1" applyAlignment="1">
      <alignment horizontal="center" vertical="center" wrapText="1"/>
    </xf>
    <xf numFmtId="0" fontId="12" fillId="0" borderId="60" xfId="0" applyFont="1" applyBorder="1" applyAlignment="1">
      <alignment horizontal="center" vertical="center" wrapText="1"/>
    </xf>
    <xf numFmtId="0" fontId="12" fillId="0" borderId="42" xfId="0" applyFont="1" applyBorder="1" applyAlignment="1">
      <alignment horizontal="center" vertical="center" wrapText="1"/>
    </xf>
    <xf numFmtId="0" fontId="12" fillId="0" borderId="57" xfId="0" applyFont="1" applyBorder="1" applyAlignment="1">
      <alignment horizontal="center" vertical="center" wrapText="1"/>
    </xf>
    <xf numFmtId="0" fontId="12" fillId="0" borderId="54" xfId="0" applyFont="1" applyBorder="1" applyAlignment="1">
      <alignment horizontal="center" vertical="center" wrapText="1"/>
    </xf>
    <xf numFmtId="0" fontId="12" fillId="0" borderId="66" xfId="0" applyFont="1" applyBorder="1" applyAlignment="1">
      <alignment horizontal="center" vertical="center" wrapText="1"/>
    </xf>
    <xf numFmtId="49" fontId="16" fillId="0" borderId="46" xfId="0" applyNumberFormat="1" applyFont="1" applyBorder="1" applyAlignment="1">
      <alignment horizontal="center" vertical="center" wrapText="1"/>
    </xf>
    <xf numFmtId="49" fontId="16" fillId="0" borderId="25" xfId="0" applyNumberFormat="1" applyFont="1" applyBorder="1" applyAlignment="1">
      <alignment horizontal="center" vertical="center" wrapText="1"/>
    </xf>
    <xf numFmtId="2" fontId="4" fillId="0" borderId="20" xfId="0" applyNumberFormat="1" applyFont="1" applyFill="1" applyBorder="1" applyAlignment="1">
      <alignment horizontal="center" vertical="center" wrapText="1"/>
    </xf>
    <xf numFmtId="2" fontId="4" fillId="0" borderId="9" xfId="0" applyNumberFormat="1" applyFont="1" applyFill="1" applyBorder="1" applyAlignment="1">
      <alignment horizontal="center" vertical="center" wrapText="1"/>
    </xf>
    <xf numFmtId="2" fontId="4" fillId="0" borderId="18" xfId="0" applyNumberFormat="1" applyFont="1" applyFill="1" applyBorder="1" applyAlignment="1">
      <alignment horizontal="center" vertical="center" wrapText="1"/>
    </xf>
    <xf numFmtId="2" fontId="4" fillId="0" borderId="20" xfId="0" applyNumberFormat="1" applyFont="1" applyFill="1" applyBorder="1" applyAlignment="1">
      <alignment horizontal="center" vertical="center"/>
    </xf>
    <xf numFmtId="2" fontId="4" fillId="0" borderId="9" xfId="0" applyNumberFormat="1" applyFont="1" applyFill="1" applyBorder="1" applyAlignment="1">
      <alignment horizontal="center" vertical="center"/>
    </xf>
    <xf numFmtId="2" fontId="4" fillId="0" borderId="18" xfId="0"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18" xfId="0" applyFont="1" applyBorder="1" applyAlignment="1">
      <alignment horizontal="center" vertical="center"/>
    </xf>
    <xf numFmtId="0" fontId="12" fillId="0" borderId="0" xfId="0" applyFont="1" applyAlignment="1">
      <alignment horizontal="center" vertical="center" wrapText="1"/>
    </xf>
    <xf numFmtId="0" fontId="14" fillId="0" borderId="5"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21" xfId="0" applyFont="1" applyFill="1" applyBorder="1" applyAlignment="1">
      <alignment horizontal="center" vertical="center" wrapText="1"/>
    </xf>
    <xf numFmtId="0" fontId="1" fillId="0" borderId="9" xfId="0" applyFont="1" applyFill="1" applyBorder="1" applyAlignment="1">
      <alignment horizontal="left" vertical="top" wrapText="1"/>
    </xf>
    <xf numFmtId="0" fontId="1" fillId="0" borderId="22" xfId="0" applyFont="1" applyFill="1" applyBorder="1" applyAlignment="1">
      <alignment horizontal="left" vertical="top" wrapText="1"/>
    </xf>
    <xf numFmtId="0" fontId="23" fillId="0" borderId="57" xfId="0" applyFont="1" applyBorder="1" applyAlignment="1">
      <alignment wrapText="1"/>
    </xf>
    <xf numFmtId="0" fontId="10" fillId="0" borderId="54" xfId="0" applyFont="1" applyBorder="1" applyAlignment="1">
      <alignment wrapText="1"/>
    </xf>
    <xf numFmtId="0" fontId="10" fillId="0" borderId="58" xfId="0" applyFont="1" applyBorder="1" applyAlignment="1">
      <alignment wrapText="1"/>
    </xf>
    <xf numFmtId="0" fontId="14" fillId="0" borderId="5"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52" xfId="0" applyFont="1" applyBorder="1" applyAlignment="1">
      <alignment horizontal="center" vertical="center" wrapText="1"/>
    </xf>
    <xf numFmtId="49" fontId="1" fillId="0" borderId="45" xfId="0" applyNumberFormat="1" applyFont="1" applyBorder="1" applyAlignment="1">
      <alignment horizontal="center" vertical="center" wrapText="1"/>
    </xf>
    <xf numFmtId="49" fontId="1" fillId="0" borderId="35" xfId="0" applyNumberFormat="1" applyFont="1" applyBorder="1" applyAlignment="1">
      <alignment horizontal="center" vertical="center" wrapText="1"/>
    </xf>
    <xf numFmtId="49" fontId="1" fillId="0" borderId="55"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0" fillId="0" borderId="22" xfId="0" applyBorder="1" applyAlignment="1">
      <alignment horizontal="center" vertical="center" wrapText="1"/>
    </xf>
    <xf numFmtId="170" fontId="39" fillId="0" borderId="3" xfId="0" applyNumberFormat="1" applyFont="1" applyBorder="1" applyAlignment="1">
      <alignment horizontal="center" vertical="center"/>
    </xf>
    <xf numFmtId="0" fontId="0" fillId="0" borderId="18" xfId="0" applyFont="1" applyBorder="1" applyAlignment="1">
      <alignment horizontal="center" vertical="center"/>
    </xf>
    <xf numFmtId="49" fontId="1" fillId="0" borderId="20" xfId="0" applyNumberFormat="1" applyFont="1" applyBorder="1" applyAlignment="1">
      <alignment vertical="center" wrapText="1"/>
    </xf>
    <xf numFmtId="49" fontId="0" fillId="0" borderId="18" xfId="0" applyNumberFormat="1" applyBorder="1" applyAlignment="1">
      <alignment vertical="center" wrapText="1"/>
    </xf>
    <xf numFmtId="49" fontId="14" fillId="0" borderId="20" xfId="0" applyNumberFormat="1" applyFont="1" applyBorder="1" applyAlignment="1">
      <alignment horizontal="center" vertical="center"/>
    </xf>
    <xf numFmtId="0" fontId="1" fillId="0" borderId="6" xfId="0" applyFont="1" applyBorder="1" applyAlignment="1">
      <alignment horizontal="center" vertical="center" wrapText="1"/>
    </xf>
    <xf numFmtId="0" fontId="1" fillId="0" borderId="22" xfId="0" applyFont="1" applyBorder="1" applyAlignment="1">
      <alignment horizontal="left" vertical="center" wrapText="1"/>
    </xf>
    <xf numFmtId="49" fontId="1" fillId="0" borderId="6"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6" xfId="0" applyFont="1" applyBorder="1" applyAlignment="1">
      <alignment horizontal="center" vertical="center" wrapText="1"/>
    </xf>
    <xf numFmtId="0" fontId="1" fillId="9" borderId="6"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0" borderId="20"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12" fillId="0" borderId="9"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2" fillId="9" borderId="20"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2" fillId="0" borderId="20" xfId="0" applyFont="1" applyBorder="1" applyAlignment="1">
      <alignment horizontal="center" vertical="center" wrapText="1"/>
    </xf>
    <xf numFmtId="49" fontId="57" fillId="0" borderId="65" xfId="0" applyNumberFormat="1" applyFont="1" applyFill="1" applyBorder="1" applyAlignment="1">
      <alignment horizontal="center" wrapText="1"/>
    </xf>
    <xf numFmtId="49" fontId="14" fillId="0" borderId="37" xfId="0" applyNumberFormat="1" applyFont="1" applyFill="1" applyBorder="1" applyAlignment="1">
      <alignment horizontal="center" wrapText="1"/>
    </xf>
    <xf numFmtId="49" fontId="14" fillId="0" borderId="62" xfId="0" applyNumberFormat="1" applyFont="1" applyFill="1" applyBorder="1" applyAlignment="1">
      <alignment horizontal="center" wrapText="1"/>
    </xf>
    <xf numFmtId="49" fontId="14" fillId="0" borderId="6" xfId="0" applyNumberFormat="1" applyFont="1" applyFill="1" applyBorder="1" applyAlignment="1">
      <alignment horizontal="center" wrapText="1"/>
    </xf>
    <xf numFmtId="0" fontId="6" fillId="0" borderId="6" xfId="0" applyFont="1" applyFill="1" applyBorder="1" applyAlignment="1">
      <alignment horizontal="center" vertical="center" wrapText="1"/>
    </xf>
    <xf numFmtId="49" fontId="1" fillId="0" borderId="6" xfId="0" applyNumberFormat="1" applyFont="1" applyFill="1" applyBorder="1" applyAlignment="1">
      <alignment horizontal="left" vertical="center" wrapText="1"/>
    </xf>
    <xf numFmtId="0" fontId="1" fillId="0" borderId="20"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8" xfId="0" applyFont="1" applyFill="1" applyBorder="1" applyAlignment="1">
      <alignment horizontal="left" vertical="center" wrapText="1"/>
    </xf>
    <xf numFmtId="0" fontId="6" fillId="0" borderId="9" xfId="0" applyFont="1" applyFill="1" applyBorder="1" applyAlignment="1">
      <alignment horizontal="left" vertical="center" wrapText="1"/>
    </xf>
    <xf numFmtId="49" fontId="6" fillId="0" borderId="20" xfId="0" applyNumberFormat="1" applyFont="1" applyFill="1" applyBorder="1" applyAlignment="1">
      <alignment horizontal="left" vertical="center" wrapText="1"/>
    </xf>
    <xf numFmtId="49" fontId="31" fillId="0" borderId="9" xfId="0" applyNumberFormat="1" applyFont="1" applyBorder="1" applyAlignment="1">
      <alignment horizontal="left" wrapText="1"/>
    </xf>
    <xf numFmtId="49" fontId="31" fillId="0" borderId="18" xfId="0" applyNumberFormat="1" applyFont="1" applyBorder="1" applyAlignment="1">
      <alignment horizontal="left" wrapText="1"/>
    </xf>
    <xf numFmtId="49" fontId="4" fillId="0" borderId="6" xfId="0" applyNumberFormat="1" applyFont="1" applyFill="1" applyBorder="1" applyAlignment="1">
      <alignment horizontal="left" vertical="center" wrapText="1"/>
    </xf>
    <xf numFmtId="0" fontId="31" fillId="0" borderId="9" xfId="0" applyFont="1" applyBorder="1" applyAlignment="1">
      <alignment vertical="center" wrapText="1"/>
    </xf>
    <xf numFmtId="0" fontId="31" fillId="0" borderId="18" xfId="0" applyFont="1" applyBorder="1" applyAlignment="1">
      <alignment vertical="center" wrapText="1"/>
    </xf>
    <xf numFmtId="0" fontId="0" fillId="0" borderId="6" xfId="0" applyBorder="1" applyAlignment="1">
      <alignment horizontal="center" vertical="center" wrapText="1"/>
    </xf>
    <xf numFmtId="0" fontId="0" fillId="0" borderId="20" xfId="0" applyBorder="1" applyAlignment="1">
      <alignment horizontal="center"/>
    </xf>
    <xf numFmtId="0" fontId="0" fillId="0" borderId="9" xfId="0" applyBorder="1" applyAlignment="1">
      <alignment horizontal="center"/>
    </xf>
    <xf numFmtId="0" fontId="0" fillId="0" borderId="18" xfId="0" applyBorder="1" applyAlignment="1">
      <alignment horizontal="center"/>
    </xf>
    <xf numFmtId="0" fontId="29" fillId="0" borderId="20" xfId="0" applyFont="1" applyBorder="1" applyAlignment="1">
      <alignment vertical="center" wrapText="1"/>
    </xf>
    <xf numFmtId="2" fontId="14" fillId="0" borderId="20" xfId="0" applyNumberFormat="1" applyFont="1" applyBorder="1" applyAlignment="1">
      <alignment horizontal="center"/>
    </xf>
    <xf numFmtId="2" fontId="31" fillId="0" borderId="9" xfId="0" applyNumberFormat="1" applyFont="1" applyBorder="1" applyAlignment="1">
      <alignment horizontal="center"/>
    </xf>
    <xf numFmtId="2" fontId="31" fillId="0" borderId="18" xfId="0" applyNumberFormat="1" applyFont="1" applyBorder="1" applyAlignment="1">
      <alignment horizontal="center"/>
    </xf>
    <xf numFmtId="0" fontId="3" fillId="0" borderId="20" xfId="0" applyFont="1" applyBorder="1" applyAlignment="1">
      <alignment horizontal="center"/>
    </xf>
    <xf numFmtId="0" fontId="30" fillId="0" borderId="6" xfId="0" applyFont="1" applyBorder="1" applyAlignment="1">
      <alignment vertical="center" wrapText="1"/>
    </xf>
    <xf numFmtId="0" fontId="30" fillId="0" borderId="6" xfId="0" applyFont="1" applyBorder="1" applyAlignment="1">
      <alignment vertical="center"/>
    </xf>
    <xf numFmtId="0" fontId="3" fillId="0" borderId="20" xfId="0" applyFont="1" applyBorder="1"/>
    <xf numFmtId="0" fontId="0" fillId="0" borderId="9" xfId="0" applyBorder="1"/>
    <xf numFmtId="0" fontId="0" fillId="0" borderId="18" xfId="0" applyBorder="1"/>
    <xf numFmtId="0" fontId="3" fillId="0" borderId="20" xfId="0" applyFont="1" applyBorder="1" applyAlignment="1">
      <alignment horizontal="center" vertical="center"/>
    </xf>
    <xf numFmtId="49" fontId="3" fillId="0" borderId="20" xfId="0" applyNumberFormat="1" applyFont="1" applyBorder="1" applyAlignment="1">
      <alignment horizontal="center" vertical="center"/>
    </xf>
    <xf numFmtId="1" fontId="3" fillId="0" borderId="20" xfId="0" applyNumberFormat="1" applyFont="1" applyBorder="1" applyAlignment="1">
      <alignment horizontal="center" vertical="center"/>
    </xf>
    <xf numFmtId="2" fontId="3" fillId="0" borderId="20" xfId="0" applyNumberFormat="1" applyFont="1" applyBorder="1" applyAlignment="1">
      <alignment horizontal="center" vertical="center"/>
    </xf>
    <xf numFmtId="2" fontId="0" fillId="0" borderId="9" xfId="0" applyNumberFormat="1" applyBorder="1" applyAlignment="1">
      <alignment horizontal="center" vertical="center"/>
    </xf>
    <xf numFmtId="2" fontId="0" fillId="0" borderId="18" xfId="0" applyNumberFormat="1" applyBorder="1" applyAlignment="1">
      <alignment horizontal="center" vertical="center"/>
    </xf>
    <xf numFmtId="0" fontId="29" fillId="0" borderId="6" xfId="0" applyFont="1" applyBorder="1" applyAlignment="1">
      <alignment vertical="center" wrapText="1"/>
    </xf>
    <xf numFmtId="0" fontId="29" fillId="0" borderId="6" xfId="0" applyFont="1" applyBorder="1" applyAlignment="1">
      <alignment vertical="center"/>
    </xf>
    <xf numFmtId="0" fontId="14" fillId="0" borderId="20" xfId="0" applyFont="1" applyBorder="1" applyAlignment="1">
      <alignment horizontal="center"/>
    </xf>
    <xf numFmtId="0" fontId="31" fillId="0" borderId="9" xfId="0" applyFont="1" applyBorder="1" applyAlignment="1">
      <alignment horizontal="center"/>
    </xf>
    <xf numFmtId="0" fontId="31" fillId="0" borderId="18" xfId="0" applyFont="1" applyBorder="1" applyAlignment="1">
      <alignment horizontal="center"/>
    </xf>
    <xf numFmtId="49" fontId="14" fillId="0" borderId="20" xfId="0" applyNumberFormat="1" applyFont="1" applyBorder="1" applyAlignment="1">
      <alignment horizontal="center"/>
    </xf>
    <xf numFmtId="1" fontId="14" fillId="0" borderId="20" xfId="0" applyNumberFormat="1" applyFont="1" applyBorder="1" applyAlignment="1">
      <alignment horizontal="center"/>
    </xf>
    <xf numFmtId="0" fontId="0" fillId="0" borderId="20" xfId="0" applyBorder="1"/>
    <xf numFmtId="0" fontId="29" fillId="0" borderId="20" xfId="0" applyFont="1" applyBorder="1" applyAlignment="1">
      <alignment horizontal="center" vertical="center"/>
    </xf>
    <xf numFmtId="0" fontId="29" fillId="0" borderId="9" xfId="0" applyFont="1" applyBorder="1" applyAlignment="1">
      <alignment horizontal="center" vertical="center"/>
    </xf>
    <xf numFmtId="0" fontId="29" fillId="0" borderId="18" xfId="0" applyFont="1" applyBorder="1" applyAlignment="1">
      <alignment horizontal="center" vertical="center"/>
    </xf>
    <xf numFmtId="2" fontId="29" fillId="0" borderId="20" xfId="0" applyNumberFormat="1" applyFont="1" applyBorder="1" applyAlignment="1">
      <alignment horizontal="center" vertical="center"/>
    </xf>
    <xf numFmtId="2" fontId="29" fillId="0" borderId="9" xfId="0" applyNumberFormat="1" applyFont="1" applyBorder="1" applyAlignment="1">
      <alignment horizontal="center" vertical="center"/>
    </xf>
    <xf numFmtId="2" fontId="29" fillId="0" borderId="18" xfId="0" applyNumberFormat="1" applyFont="1" applyBorder="1" applyAlignment="1">
      <alignment horizontal="center" vertical="center"/>
    </xf>
    <xf numFmtId="0" fontId="1" fillId="0" borderId="6" xfId="0" applyFont="1" applyBorder="1" applyAlignment="1">
      <alignment horizontal="left" vertical="center" wrapText="1"/>
    </xf>
    <xf numFmtId="0" fontId="0" fillId="0" borderId="6" xfId="0" applyBorder="1" applyAlignment="1"/>
    <xf numFmtId="49" fontId="1" fillId="0" borderId="6" xfId="0" applyNumberFormat="1" applyFont="1" applyBorder="1" applyAlignment="1">
      <alignment horizontal="left" vertical="center" wrapText="1"/>
    </xf>
    <xf numFmtId="49" fontId="0" fillId="0" borderId="6" xfId="0" applyNumberFormat="1" applyBorder="1" applyAlignment="1"/>
    <xf numFmtId="0" fontId="30" fillId="0" borderId="6" xfId="0" applyFont="1" applyBorder="1" applyAlignment="1">
      <alignment horizontal="center" vertical="top" wrapText="1"/>
    </xf>
    <xf numFmtId="0" fontId="41" fillId="0" borderId="20" xfId="0" applyFont="1" applyBorder="1" applyAlignment="1">
      <alignment horizontal="left" vertical="center" wrapText="1"/>
    </xf>
    <xf numFmtId="170" fontId="41" fillId="0" borderId="20" xfId="0" applyNumberFormat="1" applyFont="1" applyBorder="1" applyAlignment="1">
      <alignment horizontal="center" vertical="center" wrapText="1"/>
    </xf>
    <xf numFmtId="170" fontId="41" fillId="0" borderId="20" xfId="0" applyNumberFormat="1" applyFont="1" applyBorder="1" applyAlignment="1">
      <alignment horizontal="center" vertical="center"/>
    </xf>
    <xf numFmtId="0" fontId="1" fillId="0" borderId="6" xfId="0" applyFont="1" applyBorder="1" applyAlignment="1"/>
    <xf numFmtId="49" fontId="41" fillId="0" borderId="19" xfId="0" applyNumberFormat="1" applyFont="1" applyBorder="1" applyAlignment="1">
      <alignment horizontal="center" vertical="center" wrapText="1"/>
    </xf>
    <xf numFmtId="49" fontId="41" fillId="0" borderId="26" xfId="0" applyNumberFormat="1" applyFont="1" applyBorder="1" applyAlignment="1">
      <alignment horizontal="center" vertical="center" wrapText="1"/>
    </xf>
    <xf numFmtId="49" fontId="41" fillId="0" borderId="17" xfId="0" applyNumberFormat="1" applyFont="1" applyBorder="1" applyAlignment="1">
      <alignment horizontal="center" vertical="center" wrapText="1"/>
    </xf>
    <xf numFmtId="0" fontId="42" fillId="0" borderId="6" xfId="0" applyFont="1" applyBorder="1" applyAlignment="1">
      <alignment horizontal="left" vertical="top" wrapText="1"/>
    </xf>
    <xf numFmtId="0" fontId="41" fillId="0" borderId="14" xfId="0" applyFont="1" applyBorder="1" applyAlignment="1">
      <alignment horizontal="center" vertical="center"/>
    </xf>
    <xf numFmtId="0" fontId="41" fillId="0" borderId="6" xfId="0" applyFont="1" applyBorder="1" applyAlignment="1">
      <alignment horizontal="left" vertical="center" wrapText="1"/>
    </xf>
    <xf numFmtId="0" fontId="1" fillId="0" borderId="6" xfId="0" applyFont="1" applyBorder="1" applyAlignment="1">
      <alignment horizontal="justify" vertical="top" wrapText="1"/>
    </xf>
    <xf numFmtId="0" fontId="51" fillId="0" borderId="14" xfId="0" applyFont="1" applyBorder="1" applyAlignment="1">
      <alignment horizontal="center" vertical="center"/>
    </xf>
    <xf numFmtId="0" fontId="51" fillId="0" borderId="6" xfId="0" applyFont="1" applyBorder="1" applyAlignment="1">
      <alignment horizontal="left" vertical="top" wrapText="1"/>
    </xf>
    <xf numFmtId="49" fontId="1" fillId="0" borderId="6" xfId="0" applyNumberFormat="1" applyFont="1" applyBorder="1" applyAlignment="1">
      <alignment horizontal="center"/>
    </xf>
    <xf numFmtId="49" fontId="0" fillId="0" borderId="6" xfId="0" applyNumberFormat="1" applyBorder="1" applyAlignment="1">
      <alignment horizontal="center"/>
    </xf>
    <xf numFmtId="0" fontId="12" fillId="0" borderId="6" xfId="0" applyFont="1" applyBorder="1" applyAlignment="1">
      <alignment horizontal="center" vertical="center" wrapText="1"/>
    </xf>
    <xf numFmtId="0" fontId="36" fillId="2" borderId="6" xfId="0" applyFont="1" applyFill="1" applyBorder="1" applyAlignment="1">
      <alignment horizontal="center" vertical="center" wrapText="1"/>
    </xf>
    <xf numFmtId="0" fontId="36" fillId="2" borderId="6" xfId="0" applyFont="1" applyFill="1" applyBorder="1" applyAlignment="1">
      <alignment vertical="center" wrapText="1"/>
    </xf>
    <xf numFmtId="0" fontId="36" fillId="2" borderId="20" xfId="0" applyFont="1" applyFill="1" applyBorder="1" applyAlignment="1">
      <alignment vertical="center" wrapText="1"/>
    </xf>
    <xf numFmtId="0" fontId="35" fillId="0" borderId="6" xfId="0" applyFont="1" applyFill="1" applyBorder="1" applyAlignment="1">
      <alignment horizontal="center" vertical="center" wrapText="1"/>
    </xf>
    <xf numFmtId="0" fontId="35" fillId="0" borderId="18" xfId="0" applyFont="1" applyFill="1" applyBorder="1" applyAlignment="1">
      <alignment vertical="center" wrapText="1"/>
    </xf>
    <xf numFmtId="0" fontId="35" fillId="0" borderId="6" xfId="0" applyFont="1" applyFill="1" applyBorder="1" applyAlignment="1">
      <alignment vertical="center" wrapText="1"/>
    </xf>
    <xf numFmtId="0" fontId="35" fillId="0" borderId="46"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8" xfId="0" applyFont="1" applyBorder="1" applyAlignment="1">
      <alignment horizontal="center" vertical="center" wrapText="1"/>
    </xf>
    <xf numFmtId="49" fontId="0" fillId="0" borderId="20" xfId="0" applyNumberFormat="1" applyBorder="1" applyAlignment="1">
      <alignment horizontal="center" wrapText="1"/>
    </xf>
    <xf numFmtId="0" fontId="0" fillId="0" borderId="9" xfId="0" applyBorder="1" applyAlignment="1">
      <alignment horizontal="center" wrapText="1"/>
    </xf>
    <xf numFmtId="0" fontId="0" fillId="0" borderId="18" xfId="0" applyBorder="1" applyAlignment="1">
      <alignment horizontal="center" wrapText="1"/>
    </xf>
    <xf numFmtId="0" fontId="31" fillId="0" borderId="9" xfId="0" applyFont="1" applyBorder="1" applyAlignment="1">
      <alignment horizontal="left" wrapText="1"/>
    </xf>
    <xf numFmtId="0" fontId="31" fillId="0" borderId="18" xfId="0" applyFont="1" applyBorder="1" applyAlignment="1">
      <alignment horizontal="left" wrapText="1"/>
    </xf>
    <xf numFmtId="49" fontId="1" fillId="0" borderId="6" xfId="0" applyNumberFormat="1" applyFont="1" applyBorder="1" applyAlignment="1">
      <alignment horizontal="center" vertical="center"/>
    </xf>
    <xf numFmtId="49" fontId="1" fillId="0" borderId="42" xfId="0" applyNumberFormat="1" applyFont="1" applyBorder="1" applyAlignment="1">
      <alignment horizontal="center" vertical="center" wrapText="1"/>
    </xf>
    <xf numFmtId="0" fontId="30" fillId="0" borderId="75" xfId="0" applyFont="1" applyBorder="1" applyAlignment="1">
      <alignment horizontal="center" vertical="center" wrapText="1"/>
    </xf>
    <xf numFmtId="0" fontId="30" fillId="0" borderId="52" xfId="0" applyFont="1" applyBorder="1" applyAlignment="1">
      <alignment horizontal="center" vertical="center" wrapText="1"/>
    </xf>
    <xf numFmtId="0" fontId="31" fillId="0" borderId="9" xfId="0" applyFont="1" applyBorder="1" applyAlignment="1">
      <alignment wrapText="1"/>
    </xf>
    <xf numFmtId="0" fontId="31" fillId="0" borderId="18" xfId="0" applyFont="1" applyBorder="1" applyAlignment="1">
      <alignment wrapText="1"/>
    </xf>
    <xf numFmtId="49" fontId="1" fillId="0" borderId="20" xfId="0" applyNumberFormat="1" applyFont="1" applyBorder="1" applyAlignment="1">
      <alignment horizontal="center" vertical="center"/>
    </xf>
    <xf numFmtId="0" fontId="30" fillId="0" borderId="9" xfId="0" applyFont="1" applyBorder="1" applyAlignment="1">
      <alignment horizontal="center" vertical="center"/>
    </xf>
    <xf numFmtId="0" fontId="30" fillId="0" borderId="18" xfId="0" applyFont="1" applyBorder="1" applyAlignment="1">
      <alignment horizontal="center" vertical="center"/>
    </xf>
    <xf numFmtId="49" fontId="0" fillId="0" borderId="6" xfId="0" applyNumberFormat="1" applyBorder="1" applyAlignment="1">
      <alignment horizontal="center" vertical="center" wrapText="1"/>
    </xf>
    <xf numFmtId="0" fontId="12" fillId="0" borderId="35"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56" xfId="0" applyFont="1" applyBorder="1" applyAlignment="1">
      <alignment horizontal="center" vertical="center" wrapText="1"/>
    </xf>
    <xf numFmtId="0" fontId="1" fillId="0" borderId="20" xfId="0" applyFont="1" applyBorder="1" applyAlignment="1">
      <alignment horizontal="center"/>
    </xf>
    <xf numFmtId="49" fontId="1" fillId="0" borderId="20" xfId="0" applyNumberFormat="1" applyFont="1" applyBorder="1" applyAlignment="1">
      <alignment horizontal="center"/>
    </xf>
    <xf numFmtId="0" fontId="1" fillId="9" borderId="20" xfId="0" applyFont="1" applyFill="1" applyBorder="1" applyAlignment="1">
      <alignment horizontal="center" vertical="center" wrapText="1"/>
    </xf>
    <xf numFmtId="0" fontId="0" fillId="9" borderId="18" xfId="0" applyFill="1" applyBorder="1" applyAlignment="1">
      <alignment horizontal="center" vertical="center" wrapText="1"/>
    </xf>
    <xf numFmtId="49" fontId="1" fillId="0" borderId="75" xfId="0" applyNumberFormat="1" applyFont="1" applyBorder="1" applyAlignment="1">
      <alignment horizontal="center" vertical="center"/>
    </xf>
    <xf numFmtId="49" fontId="30" fillId="0" borderId="75" xfId="0" applyNumberFormat="1" applyFont="1" applyBorder="1" applyAlignment="1">
      <alignment horizontal="center" vertical="center"/>
    </xf>
    <xf numFmtId="49" fontId="12" fillId="0" borderId="20" xfId="0" applyNumberFormat="1" applyFont="1" applyBorder="1" applyAlignment="1">
      <alignment horizontal="center" vertical="center" wrapText="1"/>
    </xf>
    <xf numFmtId="0" fontId="30" fillId="0" borderId="6" xfId="0" applyFont="1" applyBorder="1" applyAlignment="1">
      <alignment horizontal="center" vertical="center" wrapText="1"/>
    </xf>
    <xf numFmtId="0" fontId="12" fillId="0" borderId="75" xfId="0" applyFont="1" applyBorder="1" applyAlignment="1"/>
    <xf numFmtId="0" fontId="31" fillId="0" borderId="75" xfId="0" applyFont="1" applyBorder="1" applyAlignment="1"/>
    <xf numFmtId="0" fontId="6" fillId="9" borderId="6" xfId="0" applyFont="1" applyFill="1" applyBorder="1" applyAlignment="1">
      <alignment horizontal="left" vertical="center" wrapText="1"/>
    </xf>
    <xf numFmtId="0" fontId="42" fillId="0" borderId="14" xfId="0" applyFont="1" applyBorder="1" applyAlignment="1">
      <alignment horizontal="center" vertical="center"/>
    </xf>
    <xf numFmtId="14" fontId="36" fillId="10" borderId="6" xfId="0" applyNumberFormat="1" applyFont="1" applyFill="1" applyBorder="1" applyAlignment="1">
      <alignment horizontal="center" vertical="center" wrapText="1"/>
    </xf>
    <xf numFmtId="0" fontId="36" fillId="10" borderId="6" xfId="0" applyFont="1" applyFill="1" applyBorder="1" applyAlignment="1">
      <alignment horizontal="center" vertical="center" wrapText="1"/>
    </xf>
    <xf numFmtId="0" fontId="41" fillId="0" borderId="19" xfId="0" applyFont="1" applyBorder="1" applyAlignment="1">
      <alignment horizontal="center" vertical="center"/>
    </xf>
    <xf numFmtId="0" fontId="41" fillId="0" borderId="26" xfId="0" applyFont="1" applyBorder="1" applyAlignment="1">
      <alignment horizontal="center" vertical="center"/>
    </xf>
    <xf numFmtId="0" fontId="41" fillId="0" borderId="17" xfId="0" applyFont="1" applyBorder="1" applyAlignment="1">
      <alignment horizontal="center" vertical="center"/>
    </xf>
    <xf numFmtId="0" fontId="41" fillId="0" borderId="9" xfId="0" applyFont="1" applyBorder="1" applyAlignment="1">
      <alignment horizontal="left" vertical="center" wrapText="1"/>
    </xf>
    <xf numFmtId="0" fontId="41" fillId="0" borderId="18" xfId="0" applyFont="1" applyBorder="1" applyAlignment="1">
      <alignment horizontal="left" vertical="center" wrapText="1"/>
    </xf>
    <xf numFmtId="0" fontId="36" fillId="2" borderId="20" xfId="0" applyFont="1" applyFill="1" applyBorder="1" applyAlignment="1">
      <alignment horizontal="center" vertical="center" wrapText="1"/>
    </xf>
    <xf numFmtId="0" fontId="36" fillId="10" borderId="6" xfId="0" applyFont="1" applyFill="1" applyBorder="1" applyAlignment="1">
      <alignment vertical="center" wrapText="1"/>
    </xf>
    <xf numFmtId="0" fontId="35" fillId="7" borderId="20" xfId="0" applyFont="1" applyFill="1" applyBorder="1" applyAlignment="1">
      <alignment vertical="center" wrapText="1"/>
    </xf>
    <xf numFmtId="0" fontId="35" fillId="7" borderId="9" xfId="0" applyFont="1" applyFill="1" applyBorder="1" applyAlignment="1">
      <alignment vertical="center" wrapText="1"/>
    </xf>
    <xf numFmtId="0" fontId="35" fillId="7" borderId="18" xfId="0" applyFont="1" applyFill="1" applyBorder="1" applyAlignment="1">
      <alignment vertical="center" wrapText="1"/>
    </xf>
    <xf numFmtId="49" fontId="36" fillId="2" borderId="20" xfId="0" applyNumberFormat="1" applyFont="1" applyFill="1" applyBorder="1" applyAlignment="1">
      <alignment horizontal="center" vertical="center" wrapText="1"/>
    </xf>
    <xf numFmtId="49" fontId="12" fillId="0" borderId="6" xfId="0" applyNumberFormat="1" applyFont="1" applyBorder="1" applyAlignment="1"/>
    <xf numFmtId="49" fontId="31" fillId="0" borderId="6" xfId="0" applyNumberFormat="1" applyFont="1" applyBorder="1" applyAlignment="1"/>
    <xf numFmtId="0" fontId="6" fillId="0" borderId="6" xfId="0" applyFont="1" applyBorder="1" applyAlignment="1">
      <alignment horizontal="justify" vertical="center" wrapText="1"/>
    </xf>
    <xf numFmtId="0" fontId="1" fillId="0" borderId="3" xfId="0" applyFont="1" applyBorder="1" applyAlignment="1">
      <alignment horizontal="left" vertical="top" wrapText="1"/>
    </xf>
    <xf numFmtId="49" fontId="1" fillId="0" borderId="19" xfId="0" applyNumberFormat="1" applyFont="1" applyBorder="1" applyAlignment="1"/>
    <xf numFmtId="0" fontId="0" fillId="0" borderId="26" xfId="0" applyBorder="1" applyAlignment="1"/>
    <xf numFmtId="0" fontId="0" fillId="0" borderId="17" xfId="0" applyBorder="1" applyAlignment="1"/>
    <xf numFmtId="0" fontId="1" fillId="0" borderId="18" xfId="0" applyFont="1" applyBorder="1" applyAlignment="1">
      <alignment horizontal="center" vertical="center" wrapText="1"/>
    </xf>
    <xf numFmtId="49" fontId="0" fillId="0" borderId="6" xfId="0" applyNumberFormat="1" applyBorder="1" applyAlignment="1">
      <alignment horizontal="center" vertical="center"/>
    </xf>
    <xf numFmtId="0" fontId="0" fillId="0" borderId="9" xfId="0" applyFill="1" applyBorder="1" applyAlignment="1">
      <alignment horizontal="center" vertical="center" wrapText="1"/>
    </xf>
    <xf numFmtId="49" fontId="1" fillId="0" borderId="20" xfId="0" applyNumberFormat="1" applyFont="1" applyFill="1" applyBorder="1" applyAlignment="1">
      <alignment wrapText="1"/>
    </xf>
    <xf numFmtId="0" fontId="0" fillId="0" borderId="9" xfId="0" applyFill="1" applyBorder="1" applyAlignment="1">
      <alignment wrapText="1"/>
    </xf>
    <xf numFmtId="0" fontId="0" fillId="0" borderId="18" xfId="0" applyFill="1" applyBorder="1" applyAlignment="1">
      <alignment wrapText="1"/>
    </xf>
    <xf numFmtId="49" fontId="30" fillId="0" borderId="20" xfId="0" applyNumberFormat="1" applyFont="1" applyFill="1" applyBorder="1" applyAlignment="1">
      <alignment wrapText="1"/>
    </xf>
    <xf numFmtId="49" fontId="30" fillId="0" borderId="9" xfId="0" applyNumberFormat="1" applyFont="1" applyFill="1" applyBorder="1" applyAlignment="1">
      <alignment wrapText="1"/>
    </xf>
    <xf numFmtId="49" fontId="30" fillId="0" borderId="18" xfId="0" applyNumberFormat="1" applyFont="1" applyFill="1" applyBorder="1" applyAlignment="1">
      <alignment wrapText="1"/>
    </xf>
    <xf numFmtId="4" fontId="1" fillId="0" borderId="3" xfId="0" applyNumberFormat="1" applyFont="1" applyBorder="1" applyAlignment="1">
      <alignment horizontal="right" vertical="center"/>
    </xf>
    <xf numFmtId="0" fontId="0" fillId="0" borderId="9" xfId="0" applyBorder="1" applyAlignment="1">
      <alignment horizontal="right" vertical="center"/>
    </xf>
    <xf numFmtId="0" fontId="0" fillId="0" borderId="18" xfId="0" applyBorder="1" applyAlignment="1">
      <alignment horizontal="right" vertical="center"/>
    </xf>
    <xf numFmtId="4" fontId="1" fillId="0" borderId="28" xfId="0" applyNumberFormat="1" applyFont="1" applyBorder="1" applyAlignment="1">
      <alignment horizontal="right" vertical="center"/>
    </xf>
    <xf numFmtId="0" fontId="0" fillId="0" borderId="32" xfId="0" applyBorder="1" applyAlignment="1">
      <alignment horizontal="right" vertical="center"/>
    </xf>
    <xf numFmtId="0" fontId="0" fillId="0" borderId="31" xfId="0" applyBorder="1" applyAlignment="1">
      <alignment horizontal="right" vertical="center"/>
    </xf>
    <xf numFmtId="4" fontId="1" fillId="2" borderId="20" xfId="0" applyNumberFormat="1" applyFont="1" applyFill="1" applyBorder="1" applyAlignment="1">
      <alignment horizontal="right" vertical="center"/>
    </xf>
    <xf numFmtId="4" fontId="1" fillId="2" borderId="28" xfId="0" applyNumberFormat="1" applyFont="1" applyFill="1" applyBorder="1" applyAlignment="1">
      <alignment horizontal="right" vertical="center"/>
    </xf>
    <xf numFmtId="0" fontId="33" fillId="0" borderId="20" xfId="0" applyFont="1" applyFill="1" applyBorder="1" applyAlignment="1">
      <alignment horizontal="center"/>
    </xf>
    <xf numFmtId="0" fontId="0" fillId="0" borderId="9" xfId="0" applyFill="1" applyBorder="1" applyAlignment="1">
      <alignment horizontal="center"/>
    </xf>
    <xf numFmtId="0" fontId="0" fillId="0" borderId="18" xfId="0" applyFill="1" applyBorder="1" applyAlignment="1">
      <alignment horizontal="center"/>
    </xf>
    <xf numFmtId="0" fontId="1" fillId="2" borderId="3" xfId="0" applyFont="1" applyFill="1" applyBorder="1" applyAlignment="1">
      <alignment horizontal="left" vertical="top" wrapText="1"/>
    </xf>
    <xf numFmtId="0" fontId="31" fillId="0" borderId="9" xfId="0" applyFont="1" applyFill="1" applyBorder="1" applyAlignment="1">
      <alignment horizontal="center" vertical="center" wrapText="1"/>
    </xf>
    <xf numFmtId="49" fontId="12" fillId="0" borderId="20" xfId="0" applyNumberFormat="1" applyFont="1" applyFill="1" applyBorder="1" applyAlignment="1"/>
    <xf numFmtId="49" fontId="31" fillId="0" borderId="9" xfId="0" applyNumberFormat="1" applyFont="1" applyFill="1" applyBorder="1" applyAlignment="1"/>
    <xf numFmtId="49" fontId="1" fillId="0" borderId="20" xfId="0" applyNumberFormat="1" applyFont="1" applyBorder="1" applyAlignment="1"/>
    <xf numFmtId="49" fontId="0" fillId="0" borderId="9" xfId="0" applyNumberFormat="1" applyBorder="1" applyAlignment="1"/>
    <xf numFmtId="49" fontId="0" fillId="0" borderId="18" xfId="0" applyNumberFormat="1" applyBorder="1" applyAlignment="1"/>
    <xf numFmtId="0" fontId="1" fillId="0" borderId="20" xfId="0" applyFont="1" applyFill="1" applyBorder="1" applyAlignment="1"/>
    <xf numFmtId="0" fontId="0" fillId="0" borderId="9" xfId="0" applyFill="1" applyBorder="1" applyAlignment="1"/>
    <xf numFmtId="0" fontId="0" fillId="0" borderId="18" xfId="0" applyFill="1" applyBorder="1" applyAlignment="1"/>
    <xf numFmtId="0" fontId="3" fillId="0" borderId="0" xfId="0" applyFont="1" applyAlignment="1">
      <alignment horizontal="left" wrapText="1"/>
    </xf>
    <xf numFmtId="0" fontId="1" fillId="0" borderId="0" xfId="0" applyFont="1" applyAlignment="1">
      <alignment horizontal="left"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wrapText="1"/>
    </xf>
    <xf numFmtId="0" fontId="1" fillId="0" borderId="0" xfId="0" applyFont="1" applyBorder="1" applyAlignment="1">
      <alignment horizontal="center" wrapText="1"/>
    </xf>
    <xf numFmtId="0" fontId="1" fillId="0" borderId="22" xfId="0" applyFont="1" applyBorder="1" applyAlignment="1">
      <alignment horizontal="center" vertical="center"/>
    </xf>
    <xf numFmtId="0" fontId="1" fillId="0" borderId="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2" xfId="0" applyFont="1" applyBorder="1" applyAlignment="1">
      <alignment horizontal="center" vertical="top" wrapText="1"/>
    </xf>
    <xf numFmtId="0" fontId="11" fillId="0" borderId="5" xfId="0" applyFont="1" applyFill="1" applyBorder="1" applyAlignment="1">
      <alignment wrapText="1"/>
    </xf>
    <xf numFmtId="0" fontId="0" fillId="0" borderId="26" xfId="0" applyFill="1" applyBorder="1" applyAlignment="1">
      <alignment wrapText="1"/>
    </xf>
    <xf numFmtId="0" fontId="0" fillId="0" borderId="21" xfId="0" applyFill="1" applyBorder="1" applyAlignment="1">
      <alignment wrapText="1"/>
    </xf>
    <xf numFmtId="0" fontId="1" fillId="2" borderId="3" xfId="0" applyFont="1" applyFill="1" applyBorder="1" applyAlignment="1">
      <alignment horizontal="left" vertical="center" wrapText="1"/>
    </xf>
    <xf numFmtId="0" fontId="0" fillId="0" borderId="22" xfId="0" applyBorder="1" applyAlignment="1">
      <alignment horizontal="left" vertical="center" wrapText="1"/>
    </xf>
    <xf numFmtId="4" fontId="4" fillId="2" borderId="3" xfId="0" applyNumberFormat="1" applyFont="1" applyFill="1" applyBorder="1" applyAlignment="1">
      <alignment horizontal="right" vertical="center"/>
    </xf>
    <xf numFmtId="0" fontId="0" fillId="0" borderId="22" xfId="0" applyBorder="1" applyAlignment="1">
      <alignment horizontal="right" vertical="center"/>
    </xf>
    <xf numFmtId="4" fontId="4" fillId="2" borderId="4" xfId="0" applyNumberFormat="1" applyFont="1" applyFill="1" applyBorder="1" applyAlignment="1">
      <alignment horizontal="right" vertical="center"/>
    </xf>
    <xf numFmtId="0" fontId="0" fillId="0" borderId="27" xfId="0" applyBorder="1" applyAlignment="1">
      <alignment horizontal="right" vertical="center"/>
    </xf>
    <xf numFmtId="49" fontId="1" fillId="0" borderId="5" xfId="0" applyNumberFormat="1" applyFont="1" applyBorder="1" applyAlignment="1">
      <alignment vertical="center" wrapText="1"/>
    </xf>
    <xf numFmtId="0" fontId="0" fillId="0" borderId="22" xfId="0" applyBorder="1" applyAlignment="1">
      <alignment horizontal="left" wrapText="1"/>
    </xf>
    <xf numFmtId="49" fontId="12" fillId="9" borderId="19" xfId="0" applyNumberFormat="1" applyFont="1" applyFill="1" applyBorder="1" applyAlignment="1">
      <alignment horizontal="left" vertical="center" wrapText="1"/>
    </xf>
    <xf numFmtId="0" fontId="0" fillId="9" borderId="26" xfId="0" applyFill="1" applyBorder="1" applyAlignment="1">
      <alignment horizontal="left" vertical="center" wrapText="1"/>
    </xf>
    <xf numFmtId="0" fontId="0" fillId="9" borderId="21" xfId="0" applyFill="1" applyBorder="1" applyAlignment="1">
      <alignment horizontal="left" vertical="center" wrapText="1"/>
    </xf>
    <xf numFmtId="0" fontId="12" fillId="9" borderId="20" xfId="0" applyFont="1" applyFill="1" applyBorder="1" applyAlignment="1">
      <alignment horizontal="left" vertical="center" wrapText="1"/>
    </xf>
    <xf numFmtId="0" fontId="0" fillId="9" borderId="9" xfId="0" applyFill="1" applyBorder="1" applyAlignment="1">
      <alignment horizontal="left" vertical="center" wrapText="1"/>
    </xf>
    <xf numFmtId="0" fontId="0" fillId="9" borderId="22" xfId="0" applyFill="1" applyBorder="1" applyAlignment="1">
      <alignment horizontal="left" vertical="center" wrapText="1"/>
    </xf>
    <xf numFmtId="49" fontId="0" fillId="0" borderId="9" xfId="0" applyNumberFormat="1" applyBorder="1" applyAlignment="1">
      <alignment horizontal="center"/>
    </xf>
    <xf numFmtId="49" fontId="0" fillId="0" borderId="18" xfId="0" applyNumberFormat="1" applyBorder="1" applyAlignment="1">
      <alignment horizontal="center"/>
    </xf>
    <xf numFmtId="0" fontId="12" fillId="0" borderId="20" xfId="0" applyFont="1" applyFill="1" applyBorder="1" applyAlignment="1">
      <alignment horizontal="center"/>
    </xf>
    <xf numFmtId="0" fontId="31" fillId="0" borderId="9" xfId="0" applyFont="1" applyFill="1" applyBorder="1" applyAlignment="1">
      <alignment horizontal="center"/>
    </xf>
    <xf numFmtId="0" fontId="31" fillId="0" borderId="18" xfId="0" applyFont="1" applyFill="1" applyBorder="1" applyAlignment="1">
      <alignment horizontal="center"/>
    </xf>
    <xf numFmtId="49" fontId="1" fillId="0" borderId="20" xfId="0" applyNumberFormat="1" applyFont="1" applyFill="1" applyBorder="1" applyAlignment="1">
      <alignment horizontal="center" wrapText="1"/>
    </xf>
    <xf numFmtId="0" fontId="0" fillId="0" borderId="9" xfId="0" applyFill="1" applyBorder="1" applyAlignment="1">
      <alignment horizontal="center" wrapText="1"/>
    </xf>
    <xf numFmtId="0" fontId="0" fillId="0" borderId="18" xfId="0" applyFill="1" applyBorder="1" applyAlignment="1">
      <alignment horizontal="center" wrapText="1"/>
    </xf>
    <xf numFmtId="49" fontId="1" fillId="0" borderId="20" xfId="0" applyNumberFormat="1" applyFont="1" applyBorder="1" applyAlignment="1">
      <alignment horizontal="center" wrapText="1"/>
    </xf>
    <xf numFmtId="0" fontId="16" fillId="0" borderId="46" xfId="0" applyFont="1" applyFill="1" applyBorder="1" applyAlignment="1">
      <alignment horizontal="center"/>
    </xf>
    <xf numFmtId="0" fontId="32" fillId="0" borderId="61" xfId="0" applyFont="1" applyFill="1" applyBorder="1" applyAlignment="1">
      <alignment horizontal="center"/>
    </xf>
    <xf numFmtId="0" fontId="32" fillId="0" borderId="25" xfId="0" applyFont="1" applyFill="1" applyBorder="1" applyAlignment="1">
      <alignment horizontal="center"/>
    </xf>
    <xf numFmtId="0" fontId="31" fillId="9" borderId="9" xfId="0" applyFont="1" applyFill="1" applyBorder="1" applyAlignment="1">
      <alignment horizontal="center" vertical="center" wrapText="1"/>
    </xf>
    <xf numFmtId="0" fontId="31" fillId="9" borderId="18"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0" fillId="0" borderId="9" xfId="0" applyFill="1" applyBorder="1" applyAlignment="1">
      <alignment horizontal="left" vertical="center" wrapText="1"/>
    </xf>
    <xf numFmtId="0" fontId="0" fillId="0" borderId="22" xfId="0" applyFill="1" applyBorder="1" applyAlignment="1">
      <alignment horizontal="left" vertical="center" wrapText="1"/>
    </xf>
    <xf numFmtId="49" fontId="1" fillId="0" borderId="5" xfId="0" applyNumberFormat="1" applyFont="1" applyBorder="1" applyAlignment="1"/>
    <xf numFmtId="0" fontId="0" fillId="0" borderId="21" xfId="0" applyBorder="1" applyAlignment="1"/>
    <xf numFmtId="49" fontId="12" fillId="9" borderId="13" xfId="0" applyNumberFormat="1" applyFont="1" applyFill="1" applyBorder="1" applyAlignment="1">
      <alignment horizontal="left" vertical="center"/>
    </xf>
    <xf numFmtId="0" fontId="10" fillId="9" borderId="14" xfId="0" applyFont="1" applyFill="1" applyBorder="1" applyAlignment="1">
      <alignment horizontal="left" vertical="center"/>
    </xf>
    <xf numFmtId="0" fontId="10" fillId="9" borderId="15" xfId="0" applyFont="1" applyFill="1" applyBorder="1" applyAlignment="1">
      <alignment horizontal="left" vertical="center"/>
    </xf>
    <xf numFmtId="0" fontId="12" fillId="9" borderId="7" xfId="0" applyFont="1" applyFill="1" applyBorder="1" applyAlignment="1">
      <alignment horizontal="left" vertical="center" wrapText="1"/>
    </xf>
    <xf numFmtId="0" fontId="0" fillId="9" borderId="6" xfId="0" applyFill="1" applyBorder="1" applyAlignment="1">
      <alignment horizontal="left" vertical="center" wrapText="1"/>
    </xf>
    <xf numFmtId="0" fontId="0" fillId="9" borderId="8" xfId="0" applyFill="1" applyBorder="1" applyAlignment="1">
      <alignment horizontal="left" vertical="center" wrapText="1"/>
    </xf>
    <xf numFmtId="49" fontId="1" fillId="0" borderId="14" xfId="0" applyNumberFormat="1" applyFont="1" applyFill="1" applyBorder="1" applyAlignment="1">
      <alignment wrapText="1"/>
    </xf>
    <xf numFmtId="0" fontId="0" fillId="0" borderId="14" xfId="0" applyFill="1" applyBorder="1" applyAlignment="1">
      <alignment wrapText="1"/>
    </xf>
    <xf numFmtId="0" fontId="1" fillId="0" borderId="6"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15" xfId="0" applyFill="1" applyBorder="1" applyAlignment="1">
      <alignment wrapText="1"/>
    </xf>
    <xf numFmtId="0" fontId="0" fillId="0" borderId="8" xfId="0" applyFill="1" applyBorder="1" applyAlignment="1">
      <alignment horizontal="left" vertical="top" wrapText="1"/>
    </xf>
    <xf numFmtId="49" fontId="1" fillId="9" borderId="5" xfId="0" applyNumberFormat="1" applyFont="1" applyFill="1" applyBorder="1" applyAlignment="1">
      <alignment wrapText="1"/>
    </xf>
    <xf numFmtId="0" fontId="0" fillId="9" borderId="26" xfId="0" applyFill="1" applyBorder="1" applyAlignment="1">
      <alignment wrapText="1"/>
    </xf>
    <xf numFmtId="0" fontId="0" fillId="9" borderId="21" xfId="0" applyFill="1" applyBorder="1" applyAlignment="1">
      <alignment wrapText="1"/>
    </xf>
    <xf numFmtId="0" fontId="1" fillId="9" borderId="3" xfId="0" applyFont="1" applyFill="1" applyBorder="1" applyAlignment="1">
      <alignment horizontal="left" vertical="top" wrapText="1"/>
    </xf>
    <xf numFmtId="0" fontId="0" fillId="9" borderId="9" xfId="0" applyFill="1" applyBorder="1" applyAlignment="1">
      <alignment horizontal="left" vertical="top" wrapText="1"/>
    </xf>
    <xf numFmtId="0" fontId="0" fillId="9" borderId="22" xfId="0" applyFill="1" applyBorder="1" applyAlignment="1">
      <alignment horizontal="left" vertical="top" wrapText="1"/>
    </xf>
    <xf numFmtId="0" fontId="36" fillId="0" borderId="6" xfId="0" applyFont="1" applyFill="1" applyBorder="1" applyAlignment="1">
      <alignment vertical="center" wrapText="1"/>
    </xf>
    <xf numFmtId="49" fontId="36" fillId="0" borderId="20" xfId="0" applyNumberFormat="1" applyFont="1" applyFill="1" applyBorder="1" applyAlignment="1">
      <alignment horizontal="center" vertical="center" wrapText="1"/>
    </xf>
    <xf numFmtId="49" fontId="0" fillId="0" borderId="9" xfId="0" applyNumberFormat="1" applyFont="1" applyBorder="1" applyAlignment="1">
      <alignment horizontal="center" vertical="center" wrapText="1"/>
    </xf>
    <xf numFmtId="49" fontId="0" fillId="0" borderId="18" xfId="0" applyNumberFormat="1" applyFont="1" applyBorder="1" applyAlignment="1">
      <alignment horizontal="center" vertical="center" wrapText="1"/>
    </xf>
    <xf numFmtId="49" fontId="30" fillId="0" borderId="20" xfId="0" applyNumberFormat="1" applyFont="1" applyBorder="1" applyAlignment="1">
      <alignment horizontal="center" vertical="center" wrapText="1"/>
    </xf>
    <xf numFmtId="0" fontId="6" fillId="0" borderId="20" xfId="0" applyFont="1" applyFill="1" applyBorder="1" applyAlignment="1">
      <alignment horizontal="center" vertical="center" wrapText="1"/>
    </xf>
    <xf numFmtId="0" fontId="6" fillId="0" borderId="18" xfId="0" applyFont="1" applyFill="1" applyBorder="1" applyAlignment="1">
      <alignment horizontal="center" vertical="center" wrapText="1"/>
    </xf>
    <xf numFmtId="2" fontId="6" fillId="0" borderId="20" xfId="0" applyNumberFormat="1" applyFont="1" applyFill="1" applyBorder="1" applyAlignment="1">
      <alignment horizontal="center"/>
    </xf>
    <xf numFmtId="2" fontId="6" fillId="0" borderId="18" xfId="0" applyNumberFormat="1" applyFont="1" applyFill="1" applyBorder="1" applyAlignment="1">
      <alignment horizontal="center"/>
    </xf>
    <xf numFmtId="0" fontId="36"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0" applyFont="1" applyFill="1" applyBorder="1" applyAlignment="1">
      <alignment vertical="center" wrapText="1"/>
    </xf>
    <xf numFmtId="0" fontId="36" fillId="9" borderId="6" xfId="0" applyFont="1" applyFill="1" applyBorder="1" applyAlignment="1">
      <alignment horizontal="center" vertical="center" wrapText="1"/>
    </xf>
    <xf numFmtId="0" fontId="36" fillId="9" borderId="6" xfId="0" applyFont="1" applyFill="1" applyBorder="1" applyAlignment="1">
      <alignment vertical="center" wrapText="1"/>
    </xf>
    <xf numFmtId="0" fontId="18" fillId="0" borderId="20" xfId="0" applyFont="1" applyFill="1" applyBorder="1" applyAlignment="1">
      <alignment vertical="center" wrapText="1"/>
    </xf>
    <xf numFmtId="0" fontId="62" fillId="0" borderId="9" xfId="0" applyFont="1" applyBorder="1" applyAlignment="1">
      <alignment vertical="center" wrapText="1"/>
    </xf>
    <xf numFmtId="0" fontId="62" fillId="0" borderId="18" xfId="0" applyFont="1" applyBorder="1" applyAlignment="1">
      <alignment vertical="center" wrapText="1"/>
    </xf>
    <xf numFmtId="0" fontId="18" fillId="0" borderId="20" xfId="0" applyFont="1" applyFill="1" applyBorder="1" applyAlignment="1">
      <alignment horizontal="center" vertical="center" wrapText="1"/>
    </xf>
    <xf numFmtId="0" fontId="62" fillId="0" borderId="9" xfId="0" applyFont="1" applyBorder="1" applyAlignment="1">
      <alignment horizontal="center" vertical="center" wrapText="1"/>
    </xf>
    <xf numFmtId="0" fontId="62" fillId="0" borderId="18"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18" xfId="0" applyFont="1" applyBorder="1" applyAlignment="1">
      <alignment horizontal="center" vertical="center" wrapText="1"/>
    </xf>
    <xf numFmtId="0" fontId="45" fillId="0" borderId="20" xfId="0" applyFont="1" applyBorder="1" applyAlignment="1">
      <alignment horizontal="center" vertical="center" wrapText="1"/>
    </xf>
    <xf numFmtId="0" fontId="63" fillId="0" borderId="9" xfId="0" applyFont="1" applyBorder="1" applyAlignment="1">
      <alignment horizontal="center" vertical="center" wrapText="1"/>
    </xf>
    <xf numFmtId="0" fontId="63" fillId="0" borderId="18" xfId="0" applyFont="1" applyBorder="1" applyAlignment="1">
      <alignment horizontal="center" vertical="center" wrapText="1"/>
    </xf>
    <xf numFmtId="0" fontId="30" fillId="9" borderId="32" xfId="0" applyFont="1" applyFill="1" applyBorder="1" applyAlignment="1">
      <alignment horizontal="center" vertical="center" wrapText="1"/>
    </xf>
    <xf numFmtId="2" fontId="12" fillId="9" borderId="20" xfId="0" applyNumberFormat="1" applyFont="1" applyFill="1" applyBorder="1" applyAlignment="1">
      <alignment wrapText="1"/>
    </xf>
    <xf numFmtId="2" fontId="0" fillId="9" borderId="18" xfId="0" applyNumberFormat="1" applyFill="1" applyBorder="1" applyAlignment="1">
      <alignment wrapText="1"/>
    </xf>
    <xf numFmtId="0" fontId="20" fillId="0" borderId="20"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8" xfId="0" applyFont="1" applyBorder="1" applyAlignment="1">
      <alignment horizontal="center" vertical="center" wrapText="1"/>
    </xf>
    <xf numFmtId="0" fontId="36" fillId="7" borderId="20"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18" xfId="0" applyFont="1" applyFill="1" applyBorder="1" applyAlignment="1">
      <alignment horizontal="center" vertical="center" wrapText="1"/>
    </xf>
    <xf numFmtId="0" fontId="35" fillId="7" borderId="20" xfId="0" applyFont="1" applyFill="1" applyBorder="1" applyAlignment="1">
      <alignment horizontal="center" vertical="center" wrapText="1"/>
    </xf>
    <xf numFmtId="0" fontId="35" fillId="7" borderId="9" xfId="0" applyFont="1" applyFill="1" applyBorder="1" applyAlignment="1">
      <alignment horizontal="center" vertical="center" wrapText="1"/>
    </xf>
    <xf numFmtId="0" fontId="35" fillId="7" borderId="18" xfId="0" applyFont="1" applyFill="1" applyBorder="1" applyAlignment="1">
      <alignment horizontal="center" vertical="center" wrapText="1"/>
    </xf>
    <xf numFmtId="16" fontId="41" fillId="0" borderId="14" xfId="0" applyNumberFormat="1" applyFont="1" applyBorder="1" applyAlignment="1">
      <alignment horizontal="center" vertical="center"/>
    </xf>
    <xf numFmtId="0" fontId="42" fillId="0" borderId="20" xfId="0" applyFont="1" applyBorder="1" applyAlignment="1">
      <alignment horizontal="left" vertical="top" wrapText="1"/>
    </xf>
    <xf numFmtId="0" fontId="42" fillId="0" borderId="9" xfId="0" applyFont="1" applyBorder="1" applyAlignment="1">
      <alignment horizontal="left" vertical="top" wrapText="1"/>
    </xf>
    <xf numFmtId="0" fontId="42" fillId="0" borderId="18" xfId="0" applyFont="1" applyBorder="1" applyAlignment="1">
      <alignment horizontal="left" vertical="top" wrapText="1"/>
    </xf>
    <xf numFmtId="0" fontId="1" fillId="0" borderId="75" xfId="0" applyFont="1" applyBorder="1" applyAlignment="1"/>
    <xf numFmtId="0" fontId="0" fillId="0" borderId="75" xfId="0" applyBorder="1" applyAlignment="1"/>
    <xf numFmtId="0" fontId="12" fillId="0" borderId="20" xfId="0" applyFont="1" applyBorder="1" applyAlignment="1">
      <alignment horizontal="left" vertical="center" wrapText="1"/>
    </xf>
    <xf numFmtId="0" fontId="31" fillId="0" borderId="9" xfId="0" applyFont="1" applyBorder="1" applyAlignment="1">
      <alignment horizontal="left" vertical="center" wrapText="1"/>
    </xf>
    <xf numFmtId="0" fontId="31" fillId="0" borderId="18" xfId="0" applyFont="1" applyBorder="1" applyAlignment="1">
      <alignment horizontal="left" vertical="center" wrapText="1"/>
    </xf>
    <xf numFmtId="49" fontId="12" fillId="0" borderId="20" xfId="0" applyNumberFormat="1" applyFont="1" applyBorder="1" applyAlignment="1">
      <alignment horizontal="center" vertical="center"/>
    </xf>
    <xf numFmtId="49" fontId="31" fillId="0" borderId="9" xfId="0" applyNumberFormat="1" applyFont="1" applyBorder="1" applyAlignment="1">
      <alignment horizontal="center" vertical="center"/>
    </xf>
    <xf numFmtId="49" fontId="31" fillId="0" borderId="18" xfId="0" applyNumberFormat="1" applyFont="1" applyBorder="1" applyAlignment="1">
      <alignment horizontal="center" vertical="center"/>
    </xf>
    <xf numFmtId="0" fontId="30" fillId="0" borderId="20" xfId="0" applyFont="1" applyBorder="1" applyAlignment="1">
      <alignment horizontal="left" vertical="center" wrapText="1"/>
    </xf>
    <xf numFmtId="0" fontId="30" fillId="0" borderId="9" xfId="0" applyFont="1" applyBorder="1" applyAlignment="1">
      <alignment horizontal="left" vertical="center" wrapText="1"/>
    </xf>
    <xf numFmtId="0" fontId="30" fillId="0" borderId="18" xfId="0" applyFont="1" applyBorder="1" applyAlignment="1">
      <alignment horizontal="left" vertical="center" wrapText="1"/>
    </xf>
    <xf numFmtId="49" fontId="0" fillId="0" borderId="20" xfId="0" applyNumberFormat="1" applyBorder="1" applyAlignment="1">
      <alignment horizontal="center" vertical="center"/>
    </xf>
    <xf numFmtId="0" fontId="16" fillId="0" borderId="6" xfId="0" applyFont="1" applyBorder="1" applyAlignment="1">
      <alignment horizontal="center"/>
    </xf>
    <xf numFmtId="0" fontId="32" fillId="0" borderId="6" xfId="0" applyFont="1" applyBorder="1" applyAlignment="1">
      <alignment horizontal="center"/>
    </xf>
    <xf numFmtId="0" fontId="4" fillId="9" borderId="6" xfId="0" applyFont="1" applyFill="1" applyBorder="1" applyAlignment="1">
      <alignment horizontal="center" vertical="center" wrapText="1"/>
    </xf>
    <xf numFmtId="2" fontId="12" fillId="9" borderId="6" xfId="0" applyNumberFormat="1" applyFont="1" applyFill="1" applyBorder="1" applyAlignment="1"/>
    <xf numFmtId="2" fontId="31" fillId="9" borderId="6" xfId="0" applyNumberFormat="1" applyFont="1" applyFill="1" applyBorder="1" applyAlignment="1"/>
    <xf numFmtId="166" fontId="1" fillId="9" borderId="6" xfId="0" applyNumberFormat="1" applyFont="1" applyFill="1" applyBorder="1" applyAlignment="1">
      <alignment horizontal="center" vertical="center"/>
    </xf>
    <xf numFmtId="166" fontId="1" fillId="9" borderId="6" xfId="0" applyNumberFormat="1" applyFont="1" applyFill="1" applyBorder="1" applyAlignment="1">
      <alignment vertical="center"/>
    </xf>
    <xf numFmtId="0" fontId="30" fillId="0" borderId="75" xfId="0" applyFont="1" applyBorder="1" applyAlignment="1">
      <alignment horizontal="center" vertical="center"/>
    </xf>
    <xf numFmtId="0" fontId="16" fillId="0" borderId="42" xfId="0" applyFont="1" applyBorder="1" applyAlignment="1">
      <alignment horizontal="center" vertical="center" wrapText="1"/>
    </xf>
    <xf numFmtId="0" fontId="0" fillId="0" borderId="75" xfId="0" applyBorder="1" applyAlignment="1">
      <alignment horizontal="center" vertical="center" wrapText="1"/>
    </xf>
    <xf numFmtId="0" fontId="30" fillId="0" borderId="0" xfId="0" applyFont="1" applyBorder="1" applyAlignment="1">
      <alignment horizontal="justify" vertical="center" wrapText="1"/>
    </xf>
    <xf numFmtId="49" fontId="30" fillId="0" borderId="6" xfId="0" applyNumberFormat="1" applyFont="1" applyBorder="1" applyAlignment="1"/>
    <xf numFmtId="0" fontId="29" fillId="0" borderId="37" xfId="0" applyFont="1" applyBorder="1" applyAlignment="1">
      <alignment horizontal="justify" vertical="center" wrapText="1"/>
    </xf>
    <xf numFmtId="0" fontId="29" fillId="0" borderId="64" xfId="0" applyFont="1" applyBorder="1" applyAlignment="1">
      <alignment horizontal="justify" vertical="center" wrapText="1"/>
    </xf>
    <xf numFmtId="49" fontId="12" fillId="0" borderId="6" xfId="0" applyNumberFormat="1" applyFont="1" applyBorder="1" applyAlignment="1">
      <alignment horizontal="center" vertical="center" wrapText="1"/>
    </xf>
    <xf numFmtId="0" fontId="12" fillId="0" borderId="75" xfId="0" applyFont="1" applyBorder="1" applyAlignment="1">
      <alignment horizontal="center" vertical="center" wrapText="1"/>
    </xf>
    <xf numFmtId="0" fontId="12" fillId="0" borderId="52" xfId="0" applyFont="1" applyBorder="1" applyAlignment="1">
      <alignment horizontal="center" vertical="center" wrapText="1"/>
    </xf>
    <xf numFmtId="0" fontId="12" fillId="9" borderId="6" xfId="0" applyFont="1" applyFill="1" applyBorder="1" applyAlignment="1"/>
    <xf numFmtId="0" fontId="31" fillId="9" borderId="6" xfId="0" applyFont="1" applyFill="1" applyBorder="1" applyAlignment="1"/>
    <xf numFmtId="0" fontId="6" fillId="9" borderId="20" xfId="0" applyFont="1" applyFill="1" applyBorder="1" applyAlignment="1">
      <alignment horizontal="center" vertical="center" wrapText="1"/>
    </xf>
    <xf numFmtId="0" fontId="6" fillId="9" borderId="18" xfId="0" applyFont="1" applyFill="1" applyBorder="1" applyAlignment="1">
      <alignment horizontal="center" vertical="center" wrapText="1"/>
    </xf>
    <xf numFmtId="0" fontId="12" fillId="9" borderId="20" xfId="0" applyFont="1" applyFill="1" applyBorder="1" applyAlignment="1"/>
    <xf numFmtId="0" fontId="0" fillId="9" borderId="18" xfId="0" applyFill="1" applyBorder="1" applyAlignment="1"/>
    <xf numFmtId="0" fontId="29" fillId="0" borderId="25" xfId="0" applyFont="1" applyBorder="1" applyAlignment="1">
      <alignment vertical="center" wrapText="1"/>
    </xf>
    <xf numFmtId="0" fontId="29" fillId="0" borderId="25" xfId="0" applyFont="1" applyBorder="1" applyAlignment="1">
      <alignment vertical="center"/>
    </xf>
    <xf numFmtId="49" fontId="12" fillId="0" borderId="6" xfId="0" applyNumberFormat="1" applyFont="1" applyBorder="1" applyAlignment="1">
      <alignment horizontal="center" vertical="center"/>
    </xf>
    <xf numFmtId="49" fontId="29" fillId="0" borderId="6" xfId="0" applyNumberFormat="1" applyFont="1" applyBorder="1" applyAlignment="1">
      <alignment horizontal="center" vertical="center"/>
    </xf>
    <xf numFmtId="0" fontId="30" fillId="0" borderId="20" xfId="0" applyFont="1" applyBorder="1" applyAlignment="1">
      <alignment horizontal="center" vertical="center"/>
    </xf>
    <xf numFmtId="0" fontId="29" fillId="0" borderId="20" xfId="0" applyFont="1" applyBorder="1" applyAlignment="1">
      <alignment horizontal="center" vertical="center" wrapText="1"/>
    </xf>
    <xf numFmtId="0" fontId="1" fillId="0" borderId="60" xfId="0" applyFont="1" applyBorder="1" applyAlignment="1"/>
    <xf numFmtId="0" fontId="0" fillId="0" borderId="0" xfId="0" applyAlignment="1"/>
    <xf numFmtId="0" fontId="30" fillId="0" borderId="9" xfId="0" applyFont="1" applyBorder="1" applyAlignment="1">
      <alignment vertical="center" wrapText="1"/>
    </xf>
    <xf numFmtId="0" fontId="30" fillId="0" borderId="18" xfId="0" applyFont="1" applyBorder="1" applyAlignment="1">
      <alignment vertical="center" wrapText="1"/>
    </xf>
    <xf numFmtId="0" fontId="1" fillId="0" borderId="75" xfId="0" applyFont="1" applyBorder="1" applyAlignment="1">
      <alignment wrapText="1"/>
    </xf>
    <xf numFmtId="0" fontId="0" fillId="0" borderId="75" xfId="0" applyBorder="1" applyAlignment="1">
      <alignment wrapText="1"/>
    </xf>
    <xf numFmtId="0" fontId="30" fillId="9" borderId="20"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30" fillId="9" borderId="18" xfId="0" applyFont="1" applyFill="1" applyBorder="1" applyAlignment="1">
      <alignment horizontal="center" vertical="center" wrapText="1"/>
    </xf>
    <xf numFmtId="49" fontId="1" fillId="0" borderId="75" xfId="0" applyNumberFormat="1" applyFont="1" applyBorder="1" applyAlignment="1">
      <alignment horizontal="center" vertical="center" wrapText="1"/>
    </xf>
    <xf numFmtId="0" fontId="41" fillId="0" borderId="19" xfId="0" applyFont="1" applyBorder="1" applyAlignment="1">
      <alignment horizontal="center" vertical="center" wrapText="1"/>
    </xf>
    <xf numFmtId="0" fontId="0" fillId="0" borderId="26" xfId="0" applyBorder="1" applyAlignment="1">
      <alignment horizontal="center" vertical="center" wrapText="1"/>
    </xf>
    <xf numFmtId="0" fontId="0" fillId="0" borderId="17" xfId="0" applyBorder="1" applyAlignment="1">
      <alignment horizontal="center" vertical="center" wrapText="1"/>
    </xf>
    <xf numFmtId="0" fontId="1" fillId="0" borderId="6" xfId="0" applyFont="1" applyBorder="1" applyAlignment="1">
      <alignment wrapText="1"/>
    </xf>
    <xf numFmtId="0" fontId="0" fillId="0" borderId="6" xfId="0" applyBorder="1" applyAlignment="1">
      <alignment wrapText="1"/>
    </xf>
    <xf numFmtId="0" fontId="1" fillId="0" borderId="20" xfId="0" applyFont="1" applyBorder="1" applyAlignment="1">
      <alignment wrapText="1"/>
    </xf>
    <xf numFmtId="0" fontId="1" fillId="0" borderId="9" xfId="0" applyFont="1" applyBorder="1" applyAlignment="1">
      <alignment wrapText="1"/>
    </xf>
    <xf numFmtId="0" fontId="30" fillId="0" borderId="4" xfId="0" applyFont="1" applyBorder="1" applyAlignment="1">
      <alignment horizontal="justify" vertical="top" wrapText="1"/>
    </xf>
    <xf numFmtId="0" fontId="30" fillId="0" borderId="32" xfId="0" applyFont="1" applyBorder="1" applyAlignment="1">
      <alignment horizontal="justify" vertical="top" wrapText="1"/>
    </xf>
    <xf numFmtId="49" fontId="36" fillId="7" borderId="20" xfId="0" applyNumberFormat="1" applyFont="1" applyFill="1" applyBorder="1" applyAlignment="1">
      <alignment horizontal="center" vertical="center" wrapText="1"/>
    </xf>
    <xf numFmtId="49" fontId="20" fillId="0" borderId="6" xfId="0" applyNumberFormat="1" applyFont="1" applyBorder="1" applyAlignment="1">
      <alignment horizontal="center" vertical="center" wrapText="1"/>
    </xf>
    <xf numFmtId="49" fontId="1" fillId="0" borderId="20" xfId="0" applyNumberFormat="1" applyFont="1" applyBorder="1" applyAlignment="1">
      <alignment horizontal="left" vertical="center" wrapText="1"/>
    </xf>
    <xf numFmtId="49" fontId="0" fillId="0" borderId="9" xfId="0" applyNumberFormat="1" applyBorder="1" applyAlignment="1">
      <alignment horizontal="left" vertical="center" wrapText="1"/>
    </xf>
    <xf numFmtId="49" fontId="0" fillId="0" borderId="18" xfId="0" applyNumberFormat="1" applyBorder="1" applyAlignment="1">
      <alignment horizontal="left" vertical="center" wrapText="1"/>
    </xf>
    <xf numFmtId="0" fontId="1" fillId="0" borderId="46" xfId="0" applyFont="1" applyBorder="1" applyAlignment="1">
      <alignment wrapText="1"/>
    </xf>
    <xf numFmtId="0" fontId="0" fillId="0" borderId="61" xfId="0" applyBorder="1" applyAlignment="1">
      <alignment wrapText="1"/>
    </xf>
    <xf numFmtId="0" fontId="0" fillId="0" borderId="25" xfId="0" applyBorder="1" applyAlignment="1">
      <alignment wrapText="1"/>
    </xf>
    <xf numFmtId="0" fontId="3" fillId="0" borderId="20"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55" xfId="0" applyFont="1" applyBorder="1" applyAlignment="1">
      <alignment horizontal="center" vertical="center" wrapText="1"/>
    </xf>
    <xf numFmtId="0" fontId="12" fillId="0" borderId="42" xfId="0" applyFont="1" applyBorder="1" applyAlignment="1">
      <alignment horizontal="left" vertical="center" wrapText="1"/>
    </xf>
    <xf numFmtId="0" fontId="12" fillId="0" borderId="0" xfId="0" applyFont="1" applyAlignment="1">
      <alignment horizontal="left" vertical="center" wrapText="1"/>
    </xf>
    <xf numFmtId="0" fontId="12" fillId="0" borderId="75" xfId="0" applyFont="1" applyBorder="1" applyAlignment="1">
      <alignment horizontal="left" vertical="center" wrapText="1"/>
    </xf>
    <xf numFmtId="0" fontId="12" fillId="0" borderId="52" xfId="0" applyFont="1" applyBorder="1" applyAlignment="1">
      <alignment horizontal="left" vertical="center" wrapText="1"/>
    </xf>
    <xf numFmtId="0" fontId="30" fillId="0" borderId="62" xfId="0" applyFont="1" applyBorder="1" applyAlignment="1">
      <alignment horizontal="justify" vertical="top" wrapText="1"/>
    </xf>
    <xf numFmtId="0" fontId="30" fillId="0" borderId="64" xfId="0" applyFont="1" applyBorder="1" applyAlignment="1">
      <alignment horizontal="justify" vertical="top" wrapText="1"/>
    </xf>
    <xf numFmtId="0" fontId="30" fillId="0" borderId="44" xfId="0" applyFont="1" applyBorder="1" applyAlignment="1">
      <alignment horizontal="justify" vertical="top" wrapText="1"/>
    </xf>
    <xf numFmtId="4" fontId="6" fillId="9" borderId="9" xfId="0" applyNumberFormat="1" applyFont="1" applyFill="1" applyBorder="1" applyAlignment="1">
      <alignment horizontal="center" vertical="center" wrapText="1"/>
    </xf>
    <xf numFmtId="172" fontId="4" fillId="9" borderId="9" xfId="0" applyNumberFormat="1" applyFont="1" applyFill="1" applyBorder="1" applyAlignment="1">
      <alignment horizontal="center" vertical="center" wrapText="1"/>
    </xf>
    <xf numFmtId="170" fontId="6" fillId="0" borderId="18" xfId="0" applyNumberFormat="1" applyFont="1" applyBorder="1" applyAlignment="1">
      <alignment horizontal="center" vertical="center" wrapText="1"/>
    </xf>
    <xf numFmtId="170" fontId="4" fillId="0" borderId="18" xfId="0" applyNumberFormat="1" applyFont="1" applyBorder="1" applyAlignment="1">
      <alignment horizontal="center" vertical="center" wrapText="1"/>
    </xf>
    <xf numFmtId="0" fontId="1" fillId="0" borderId="20" xfId="0" applyFont="1" applyFill="1" applyBorder="1" applyAlignment="1">
      <alignment horizontal="left" vertical="top" wrapText="1"/>
    </xf>
    <xf numFmtId="0" fontId="55" fillId="9" borderId="57" xfId="0" applyFont="1" applyFill="1" applyBorder="1" applyAlignment="1">
      <alignment horizontal="center"/>
    </xf>
    <xf numFmtId="0" fontId="55" fillId="9" borderId="54" xfId="0" applyFont="1" applyFill="1" applyBorder="1" applyAlignment="1">
      <alignment horizontal="center"/>
    </xf>
    <xf numFmtId="0" fontId="55" fillId="9" borderId="58" xfId="0" applyFont="1" applyFill="1" applyBorder="1" applyAlignment="1">
      <alignment horizontal="center"/>
    </xf>
    <xf numFmtId="0" fontId="16" fillId="9" borderId="20" xfId="0" applyFont="1" applyFill="1" applyBorder="1" applyAlignment="1">
      <alignment horizontal="center" vertical="center" wrapText="1"/>
    </xf>
    <xf numFmtId="0" fontId="16" fillId="9" borderId="46" xfId="0" applyFont="1" applyFill="1" applyBorder="1" applyAlignment="1">
      <alignment horizontal="center" vertical="center" wrapText="1"/>
    </xf>
    <xf numFmtId="0" fontId="16" fillId="9" borderId="61" xfId="0" applyFont="1" applyFill="1" applyBorder="1" applyAlignment="1">
      <alignment horizontal="center" vertical="center" wrapText="1"/>
    </xf>
    <xf numFmtId="0" fontId="16" fillId="9" borderId="25" xfId="0" applyFont="1" applyFill="1" applyBorder="1" applyAlignment="1">
      <alignment horizontal="center" vertical="center" wrapText="1"/>
    </xf>
    <xf numFmtId="0" fontId="16" fillId="9" borderId="18" xfId="0" applyFont="1" applyFill="1" applyBorder="1" applyAlignment="1">
      <alignment horizontal="center" vertical="center" wrapText="1"/>
    </xf>
    <xf numFmtId="0" fontId="16" fillId="9" borderId="18" xfId="0" applyFont="1" applyFill="1" applyBorder="1" applyAlignment="1">
      <alignment horizontal="center" vertical="center" wrapText="1"/>
    </xf>
    <xf numFmtId="49" fontId="16" fillId="9" borderId="46" xfId="0" applyNumberFormat="1" applyFont="1" applyFill="1" applyBorder="1" applyAlignment="1">
      <alignment horizontal="center" vertical="center" wrapText="1"/>
    </xf>
    <xf numFmtId="49" fontId="16" fillId="9" borderId="25" xfId="0" applyNumberFormat="1" applyFont="1" applyFill="1" applyBorder="1" applyAlignment="1">
      <alignment horizontal="center" vertical="center" wrapText="1"/>
    </xf>
    <xf numFmtId="0" fontId="14" fillId="9" borderId="0" xfId="0" applyFont="1" applyFill="1" applyAlignment="1">
      <alignment horizontal="center"/>
    </xf>
    <xf numFmtId="0" fontId="14" fillId="9" borderId="9" xfId="0" applyFont="1" applyFill="1" applyBorder="1"/>
    <xf numFmtId="0" fontId="14" fillId="9" borderId="20" xfId="0" applyFont="1" applyFill="1" applyBorder="1"/>
    <xf numFmtId="49" fontId="14" fillId="9" borderId="20" xfId="0" applyNumberFormat="1" applyFont="1" applyFill="1" applyBorder="1"/>
    <xf numFmtId="1" fontId="14" fillId="9" borderId="20" xfId="0" applyNumberFormat="1" applyFont="1" applyFill="1" applyBorder="1"/>
    <xf numFmtId="2" fontId="14" fillId="9" borderId="20" xfId="0" applyNumberFormat="1" applyFont="1" applyFill="1" applyBorder="1" applyAlignment="1">
      <alignment horizontal="center"/>
    </xf>
    <xf numFmtId="4" fontId="14" fillId="9" borderId="20" xfId="0" applyNumberFormat="1" applyFont="1" applyFill="1" applyBorder="1" applyAlignment="1">
      <alignment horizontal="center"/>
    </xf>
    <xf numFmtId="49" fontId="16" fillId="9" borderId="18" xfId="0" applyNumberFormat="1" applyFont="1" applyFill="1" applyBorder="1" applyAlignment="1">
      <alignment horizontal="center" vertical="center" wrapText="1"/>
    </xf>
    <xf numFmtId="0" fontId="55" fillId="9" borderId="74" xfId="0" applyFont="1" applyFill="1" applyBorder="1" applyAlignment="1">
      <alignment horizontal="center"/>
    </xf>
    <xf numFmtId="0" fontId="55" fillId="9" borderId="29" xfId="0" applyFont="1" applyFill="1" applyBorder="1" applyAlignment="1">
      <alignment horizontal="center"/>
    </xf>
    <xf numFmtId="0" fontId="55" fillId="9" borderId="44" xfId="0" applyFont="1" applyFill="1" applyBorder="1" applyAlignment="1">
      <alignment horizontal="center"/>
    </xf>
    <xf numFmtId="0" fontId="55" fillId="9" borderId="74" xfId="0" applyFont="1" applyFill="1" applyBorder="1" applyAlignment="1">
      <alignment horizontal="center" wrapText="1"/>
    </xf>
    <xf numFmtId="0" fontId="55" fillId="9" borderId="29" xfId="0" applyFont="1" applyFill="1" applyBorder="1" applyAlignment="1">
      <alignment horizontal="center" wrapText="1"/>
    </xf>
    <xf numFmtId="0" fontId="55" fillId="9" borderId="44" xfId="0" applyFont="1" applyFill="1" applyBorder="1" applyAlignment="1">
      <alignment horizontal="center" wrapText="1"/>
    </xf>
    <xf numFmtId="0" fontId="16" fillId="9" borderId="6" xfId="0" applyFont="1" applyFill="1" applyBorder="1" applyAlignment="1">
      <alignment horizontal="center" vertical="center" wrapText="1"/>
    </xf>
    <xf numFmtId="2" fontId="16" fillId="9" borderId="6" xfId="0" applyNumberFormat="1" applyFont="1" applyFill="1" applyBorder="1" applyAlignment="1">
      <alignment horizontal="center" vertical="center" wrapText="1"/>
    </xf>
    <xf numFmtId="1" fontId="16" fillId="9" borderId="6" xfId="0" applyNumberFormat="1" applyFont="1" applyFill="1" applyBorder="1" applyAlignment="1">
      <alignment horizontal="center" vertical="center" wrapText="1"/>
    </xf>
    <xf numFmtId="0" fontId="50" fillId="9" borderId="18" xfId="0" applyFont="1" applyFill="1" applyBorder="1" applyAlignment="1">
      <alignment horizontal="center" vertical="center" wrapText="1"/>
    </xf>
    <xf numFmtId="0" fontId="12" fillId="9" borderId="47" xfId="0" applyFont="1" applyFill="1" applyBorder="1" applyAlignment="1">
      <alignment horizontal="center" vertical="center"/>
    </xf>
    <xf numFmtId="0" fontId="1" fillId="9" borderId="47" xfId="0" applyFont="1" applyFill="1" applyBorder="1" applyAlignment="1">
      <alignment horizontal="center" vertical="center" wrapText="1"/>
    </xf>
    <xf numFmtId="0" fontId="12" fillId="9" borderId="47" xfId="0" applyFont="1" applyFill="1" applyBorder="1" applyAlignment="1">
      <alignment horizontal="center" vertical="top" wrapText="1"/>
    </xf>
    <xf numFmtId="0" fontId="12" fillId="9" borderId="47" xfId="0" applyFont="1" applyFill="1" applyBorder="1" applyAlignment="1"/>
    <xf numFmtId="0" fontId="1" fillId="9" borderId="47" xfId="0" applyFont="1" applyFill="1" applyBorder="1" applyAlignment="1">
      <alignment horizontal="center" vertical="center"/>
    </xf>
    <xf numFmtId="0" fontId="12" fillId="9" borderId="47" xfId="0" applyFont="1" applyFill="1" applyBorder="1" applyAlignment="1">
      <alignment horizontal="center" vertical="top"/>
    </xf>
    <xf numFmtId="0" fontId="12" fillId="9" borderId="47" xfId="0" applyFont="1" applyFill="1" applyBorder="1" applyAlignment="1">
      <alignment horizontal="center" vertical="top" wrapText="1"/>
    </xf>
    <xf numFmtId="0" fontId="12" fillId="9" borderId="57" xfId="0" applyFont="1" applyFill="1" applyBorder="1" applyAlignment="1">
      <alignment horizontal="center" vertical="top" wrapText="1"/>
    </xf>
    <xf numFmtId="0" fontId="12" fillId="9" borderId="58" xfId="0" applyFont="1" applyFill="1" applyBorder="1" applyAlignment="1">
      <alignment horizontal="center" vertical="top" wrapText="1"/>
    </xf>
    <xf numFmtId="1" fontId="12" fillId="9" borderId="47" xfId="0" applyNumberFormat="1" applyFont="1" applyFill="1" applyBorder="1" applyAlignment="1">
      <alignment horizontal="center" vertical="top" wrapText="1"/>
    </xf>
    <xf numFmtId="0" fontId="12" fillId="9" borderId="47" xfId="0" applyFont="1" applyFill="1" applyBorder="1" applyAlignment="1">
      <alignment vertical="top" wrapText="1"/>
    </xf>
    <xf numFmtId="0" fontId="55" fillId="9" borderId="57" xfId="0" applyFont="1" applyFill="1" applyBorder="1" applyAlignment="1">
      <alignment horizontal="center" wrapText="1"/>
    </xf>
    <xf numFmtId="0" fontId="55" fillId="9" borderId="54" xfId="0" applyFont="1" applyFill="1" applyBorder="1" applyAlignment="1">
      <alignment horizontal="center" wrapText="1"/>
    </xf>
    <xf numFmtId="0" fontId="55" fillId="9" borderId="58" xfId="0" applyFont="1" applyFill="1" applyBorder="1" applyAlignment="1">
      <alignment horizontal="center" wrapText="1"/>
    </xf>
    <xf numFmtId="0" fontId="17" fillId="9" borderId="45" xfId="0" applyFont="1" applyFill="1" applyBorder="1" applyAlignment="1">
      <alignment horizontal="center" vertical="center"/>
    </xf>
    <xf numFmtId="0" fontId="17" fillId="9" borderId="60" xfId="0" applyFont="1" applyFill="1" applyBorder="1" applyAlignment="1">
      <alignment horizontal="center" vertical="center"/>
    </xf>
    <xf numFmtId="0" fontId="17" fillId="9" borderId="42" xfId="0" applyFont="1" applyFill="1" applyBorder="1" applyAlignment="1">
      <alignment horizontal="center" vertical="center"/>
    </xf>
    <xf numFmtId="2" fontId="58" fillId="9" borderId="6" xfId="0" applyNumberFormat="1" applyFont="1" applyFill="1" applyBorder="1" applyAlignment="1">
      <alignment horizontal="center" vertical="center"/>
    </xf>
    <xf numFmtId="0" fontId="16" fillId="9" borderId="9" xfId="0" applyFont="1" applyFill="1" applyBorder="1" applyAlignment="1">
      <alignment horizontal="center" vertical="center" wrapText="1"/>
    </xf>
    <xf numFmtId="49" fontId="16" fillId="9" borderId="9" xfId="0" applyNumberFormat="1" applyFont="1" applyFill="1" applyBorder="1" applyAlignment="1">
      <alignment horizontal="center" vertical="center" wrapText="1"/>
    </xf>
    <xf numFmtId="0" fontId="6" fillId="9" borderId="6" xfId="0" applyFont="1" applyFill="1" applyBorder="1" applyAlignment="1">
      <alignment horizontal="center"/>
    </xf>
    <xf numFmtId="2" fontId="6" fillId="9" borderId="20" xfId="0" applyNumberFormat="1" applyFont="1" applyFill="1" applyBorder="1" applyAlignment="1">
      <alignment horizontal="center" vertical="center"/>
    </xf>
    <xf numFmtId="0" fontId="1" fillId="9" borderId="0" xfId="0" applyFont="1" applyFill="1"/>
    <xf numFmtId="0" fontId="56" fillId="9" borderId="57" xfId="0" applyFont="1" applyFill="1" applyBorder="1" applyAlignment="1">
      <alignment horizontal="center"/>
    </xf>
    <xf numFmtId="0" fontId="56" fillId="9" borderId="54" xfId="0" applyFont="1" applyFill="1" applyBorder="1" applyAlignment="1">
      <alignment horizontal="center"/>
    </xf>
    <xf numFmtId="0" fontId="56" fillId="9" borderId="58" xfId="0" applyFont="1" applyFill="1" applyBorder="1" applyAlignment="1">
      <alignment horizontal="center"/>
    </xf>
    <xf numFmtId="0" fontId="17" fillId="9" borderId="20" xfId="0" applyFont="1" applyFill="1" applyBorder="1" applyAlignment="1">
      <alignment horizontal="center" vertical="center" wrapText="1"/>
    </xf>
    <xf numFmtId="0" fontId="17" fillId="9" borderId="46" xfId="0" applyFont="1" applyFill="1" applyBorder="1" applyAlignment="1">
      <alignment horizontal="center" vertical="center" wrapText="1"/>
    </xf>
    <xf numFmtId="0" fontId="17" fillId="9" borderId="61" xfId="0" applyFont="1" applyFill="1" applyBorder="1" applyAlignment="1">
      <alignment horizontal="center" vertical="center" wrapText="1"/>
    </xf>
    <xf numFmtId="0" fontId="17" fillId="9" borderId="25" xfId="0" applyFont="1" applyFill="1" applyBorder="1" applyAlignment="1">
      <alignment horizontal="center" vertical="center" wrapText="1"/>
    </xf>
    <xf numFmtId="0" fontId="17" fillId="9" borderId="9" xfId="0" applyFont="1" applyFill="1" applyBorder="1" applyAlignment="1">
      <alignment horizontal="center" vertical="center" wrapText="1"/>
    </xf>
    <xf numFmtId="0" fontId="17" fillId="9" borderId="18" xfId="0" applyFont="1" applyFill="1" applyBorder="1" applyAlignment="1">
      <alignment horizontal="center" vertical="center" wrapText="1"/>
    </xf>
    <xf numFmtId="0" fontId="9" fillId="9" borderId="57" xfId="0" applyFont="1" applyFill="1" applyBorder="1" applyAlignment="1">
      <alignment horizontal="center" wrapText="1"/>
    </xf>
    <xf numFmtId="0" fontId="9" fillId="9" borderId="54" xfId="0" applyFont="1" applyFill="1" applyBorder="1" applyAlignment="1">
      <alignment horizontal="center" wrapText="1"/>
    </xf>
    <xf numFmtId="0" fontId="9" fillId="9" borderId="58" xfId="0" applyFont="1" applyFill="1" applyBorder="1" applyAlignment="1">
      <alignment horizontal="center" wrapText="1"/>
    </xf>
    <xf numFmtId="0" fontId="17" fillId="9" borderId="55" xfId="0" applyFont="1" applyFill="1" applyBorder="1" applyAlignment="1">
      <alignment horizontal="center" vertical="center" wrapText="1"/>
    </xf>
    <xf numFmtId="0" fontId="17" fillId="9" borderId="56" xfId="0" applyFont="1" applyFill="1" applyBorder="1" applyAlignment="1">
      <alignment horizontal="center" vertical="center" wrapText="1"/>
    </xf>
    <xf numFmtId="0" fontId="17" fillId="9" borderId="52" xfId="0" applyFont="1" applyFill="1" applyBorder="1" applyAlignment="1">
      <alignment horizontal="center" vertical="center" wrapText="1"/>
    </xf>
    <xf numFmtId="0" fontId="17" fillId="9" borderId="18" xfId="0" applyFont="1" applyFill="1" applyBorder="1" applyAlignment="1">
      <alignment horizontal="center" vertical="center" wrapText="1"/>
    </xf>
    <xf numFmtId="49" fontId="17" fillId="9" borderId="46" xfId="0" applyNumberFormat="1" applyFont="1" applyFill="1" applyBorder="1" applyAlignment="1">
      <alignment horizontal="center" vertical="center" wrapText="1"/>
    </xf>
    <xf numFmtId="49" fontId="17" fillId="9" borderId="25" xfId="0" applyNumberFormat="1" applyFont="1" applyFill="1" applyBorder="1" applyAlignment="1">
      <alignment horizontal="center" vertical="center" wrapText="1"/>
    </xf>
    <xf numFmtId="2" fontId="17" fillId="9" borderId="18" xfId="0" applyNumberFormat="1" applyFont="1" applyFill="1" applyBorder="1" applyAlignment="1">
      <alignment horizontal="center" vertical="center" wrapText="1"/>
    </xf>
    <xf numFmtId="0" fontId="55" fillId="9" borderId="0" xfId="0" applyFont="1" applyFill="1" applyBorder="1" applyAlignment="1">
      <alignment horizontal="center"/>
    </xf>
    <xf numFmtId="0" fontId="25" fillId="9" borderId="0" xfId="0" applyFont="1" applyFill="1" applyAlignment="1">
      <alignment horizontal="center"/>
    </xf>
    <xf numFmtId="0" fontId="37" fillId="9" borderId="0" xfId="0" applyFont="1" applyFill="1" applyAlignment="1">
      <alignment horizontal="center"/>
    </xf>
    <xf numFmtId="0" fontId="25" fillId="9" borderId="0" xfId="0" applyFont="1" applyFill="1" applyAlignment="1">
      <alignment horizontal="center" wrapText="1"/>
    </xf>
    <xf numFmtId="0" fontId="37" fillId="9" borderId="0" xfId="0" applyFont="1" applyFill="1" applyAlignment="1">
      <alignment horizontal="center" wrapText="1"/>
    </xf>
    <xf numFmtId="0" fontId="16" fillId="9" borderId="46" xfId="0" applyFont="1" applyFill="1" applyBorder="1" applyAlignment="1">
      <alignment horizontal="center" vertical="center" wrapText="1"/>
    </xf>
    <xf numFmtId="0" fontId="12" fillId="9" borderId="6" xfId="0" applyFont="1" applyFill="1" applyBorder="1" applyAlignment="1">
      <alignment horizontal="center" vertical="center" wrapText="1"/>
    </xf>
    <xf numFmtId="4" fontId="12" fillId="9" borderId="0" xfId="0" applyNumberFormat="1" applyFont="1" applyFill="1" applyAlignment="1">
      <alignment horizontal="center"/>
    </xf>
    <xf numFmtId="2" fontId="12" fillId="9" borderId="6" xfId="0" applyNumberFormat="1" applyFont="1" applyFill="1" applyBorder="1" applyAlignment="1">
      <alignment horizontal="center" vertical="center" wrapText="1"/>
    </xf>
    <xf numFmtId="0" fontId="0" fillId="9" borderId="6" xfId="0"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8" xfId="0" applyFont="1" applyFill="1" applyBorder="1" applyAlignment="1">
      <alignment horizontal="center" vertical="center" wrapText="1"/>
    </xf>
    <xf numFmtId="49" fontId="12" fillId="9" borderId="20" xfId="0" applyNumberFormat="1" applyFont="1" applyFill="1" applyBorder="1" applyAlignment="1">
      <alignment horizontal="center" vertical="center" wrapText="1"/>
    </xf>
    <xf numFmtId="0" fontId="12" fillId="9" borderId="6" xfId="0" applyFont="1" applyFill="1" applyBorder="1"/>
    <xf numFmtId="0" fontId="30" fillId="9" borderId="6" xfId="0" applyFont="1" applyFill="1" applyBorder="1" applyAlignment="1">
      <alignment horizontal="center" vertical="center" wrapText="1"/>
    </xf>
    <xf numFmtId="0" fontId="0" fillId="9" borderId="9" xfId="0" applyFill="1" applyBorder="1" applyAlignment="1">
      <alignment horizontal="center" vertical="center" wrapText="1"/>
    </xf>
    <xf numFmtId="0" fontId="1" fillId="9" borderId="46" xfId="0" applyFont="1" applyFill="1" applyBorder="1" applyAlignment="1">
      <alignment wrapText="1"/>
    </xf>
    <xf numFmtId="0" fontId="40" fillId="9" borderId="13" xfId="0" applyFont="1" applyFill="1" applyBorder="1" applyAlignment="1">
      <alignment horizontal="center" vertical="center"/>
    </xf>
    <xf numFmtId="0" fontId="54" fillId="9" borderId="7" xfId="0" applyFont="1" applyFill="1" applyBorder="1" applyAlignment="1">
      <alignment horizontal="center" vertical="center" wrapText="1"/>
    </xf>
    <xf numFmtId="0" fontId="37" fillId="9" borderId="7" xfId="0" applyFont="1" applyFill="1" applyBorder="1" applyAlignment="1">
      <alignment horizontal="left" vertical="center"/>
    </xf>
    <xf numFmtId="170" fontId="54" fillId="9" borderId="7" xfId="0" applyNumberFormat="1" applyFont="1" applyFill="1" applyBorder="1" applyAlignment="1">
      <alignment horizontal="center" vertical="center"/>
    </xf>
    <xf numFmtId="0" fontId="40" fillId="9" borderId="14" xfId="0" applyFont="1" applyFill="1" applyBorder="1" applyAlignment="1">
      <alignment horizontal="center" vertical="center"/>
    </xf>
    <xf numFmtId="0" fontId="54" fillId="9" borderId="6" xfId="0" applyFont="1" applyFill="1" applyBorder="1" applyAlignment="1">
      <alignment horizontal="center" vertical="center" wrapText="1"/>
    </xf>
    <xf numFmtId="0" fontId="54" fillId="9" borderId="6" xfId="0" applyFont="1" applyFill="1" applyBorder="1" applyAlignment="1">
      <alignment horizontal="left" vertical="center" wrapText="1"/>
    </xf>
    <xf numFmtId="170" fontId="54" fillId="9" borderId="6" xfId="0" applyNumberFormat="1" applyFont="1" applyFill="1" applyBorder="1" applyAlignment="1">
      <alignment horizontal="center" vertical="center"/>
    </xf>
    <xf numFmtId="0" fontId="25" fillId="9" borderId="61" xfId="0" applyFont="1" applyFill="1" applyBorder="1" applyAlignment="1">
      <alignment horizontal="center" wrapText="1"/>
    </xf>
    <xf numFmtId="0" fontId="37" fillId="9" borderId="61" xfId="0" applyFont="1" applyFill="1" applyBorder="1" applyAlignment="1">
      <alignment horizontal="center" wrapText="1"/>
    </xf>
    <xf numFmtId="0" fontId="33" fillId="9" borderId="0" xfId="0" applyFont="1" applyFill="1" applyAlignment="1">
      <alignment horizontal="center" wrapText="1"/>
    </xf>
    <xf numFmtId="0" fontId="0" fillId="9" borderId="0" xfId="0" applyFill="1" applyAlignment="1">
      <alignment horizontal="center" wrapText="1"/>
    </xf>
    <xf numFmtId="0" fontId="16" fillId="9" borderId="0" xfId="0" applyFont="1" applyFill="1" applyAlignment="1">
      <alignment horizontal="center" vertical="center" wrapText="1"/>
    </xf>
    <xf numFmtId="0" fontId="32" fillId="9" borderId="0" xfId="0" applyFont="1" applyFill="1" applyAlignment="1">
      <alignment horizontal="center" vertical="center" wrapText="1"/>
    </xf>
    <xf numFmtId="0" fontId="1" fillId="9" borderId="6" xfId="0" applyFont="1" applyFill="1" applyBorder="1" applyAlignment="1">
      <alignment wrapText="1"/>
    </xf>
    <xf numFmtId="170" fontId="6" fillId="9" borderId="6" xfId="0" applyNumberFormat="1" applyFont="1" applyFill="1" applyBorder="1" applyAlignment="1">
      <alignment horizontal="center" vertical="center" wrapText="1"/>
    </xf>
    <xf numFmtId="0" fontId="0" fillId="9" borderId="6" xfId="0" applyFill="1" applyBorder="1" applyAlignment="1">
      <alignment wrapText="1"/>
    </xf>
    <xf numFmtId="0" fontId="33" fillId="9" borderId="60" xfId="0" applyFont="1" applyFill="1" applyBorder="1" applyAlignment="1">
      <alignment horizontal="center" wrapText="1"/>
    </xf>
    <xf numFmtId="0" fontId="0" fillId="9" borderId="60" xfId="0" applyFill="1" applyBorder="1" applyAlignment="1">
      <alignment horizontal="center" wrapText="1"/>
    </xf>
    <xf numFmtId="0" fontId="33" fillId="9" borderId="6" xfId="0" applyFont="1" applyFill="1" applyBorder="1" applyAlignment="1">
      <alignment vertical="center" wrapText="1"/>
    </xf>
    <xf numFmtId="0" fontId="0" fillId="9" borderId="6" xfId="0" applyFill="1" applyBorder="1" applyAlignment="1">
      <alignment vertical="center" wrapText="1"/>
    </xf>
    <xf numFmtId="0" fontId="17" fillId="9" borderId="34" xfId="0" applyFont="1" applyFill="1" applyBorder="1" applyAlignment="1">
      <alignment horizontal="center" vertical="center" wrapText="1"/>
    </xf>
    <xf numFmtId="2" fontId="53" fillId="9" borderId="7" xfId="0" applyNumberFormat="1" applyFont="1" applyFill="1" applyBorder="1" applyAlignment="1">
      <alignment horizontal="right" wrapText="1"/>
    </xf>
    <xf numFmtId="2" fontId="53" fillId="9" borderId="7" xfId="0" applyNumberFormat="1" applyFont="1" applyFill="1" applyBorder="1" applyAlignment="1">
      <alignment horizontal="center" wrapText="1"/>
    </xf>
    <xf numFmtId="0" fontId="17" fillId="9" borderId="6" xfId="0" applyFont="1" applyFill="1" applyBorder="1" applyAlignment="1">
      <alignment horizontal="center" vertical="center" wrapText="1"/>
    </xf>
    <xf numFmtId="1" fontId="53" fillId="9" borderId="18" xfId="0" applyNumberFormat="1" applyFont="1" applyFill="1" applyBorder="1" applyAlignment="1">
      <alignment horizontal="right" wrapText="1"/>
    </xf>
    <xf numFmtId="1" fontId="17" fillId="9" borderId="31" xfId="0" applyNumberFormat="1" applyFont="1" applyFill="1" applyBorder="1" applyAlignment="1">
      <alignment horizontal="center" wrapText="1"/>
    </xf>
    <xf numFmtId="2" fontId="17" fillId="9" borderId="6" xfId="0" applyNumberFormat="1" applyFont="1" applyFill="1" applyBorder="1" applyAlignment="1">
      <alignment horizontal="right" wrapText="1"/>
    </xf>
    <xf numFmtId="2" fontId="17" fillId="9" borderId="10" xfId="0" applyNumberFormat="1" applyFont="1" applyFill="1" applyBorder="1" applyAlignment="1">
      <alignment horizontal="center" wrapText="1"/>
    </xf>
    <xf numFmtId="0" fontId="17" fillId="9" borderId="8" xfId="0" applyFont="1" applyFill="1" applyBorder="1" applyAlignment="1">
      <alignment horizontal="center" vertical="center" wrapText="1"/>
    </xf>
    <xf numFmtId="171" fontId="17" fillId="9" borderId="8" xfId="0" applyNumberFormat="1" applyFont="1" applyFill="1" applyBorder="1" applyAlignment="1">
      <alignment horizontal="right" wrapText="1"/>
    </xf>
    <xf numFmtId="2" fontId="17" fillId="9" borderId="12" xfId="0" applyNumberFormat="1" applyFont="1" applyFill="1" applyBorder="1" applyAlignment="1">
      <alignment horizontal="center" wrapText="1"/>
    </xf>
    <xf numFmtId="0" fontId="4" fillId="9" borderId="7" xfId="0" applyFont="1" applyFill="1" applyBorder="1" applyAlignment="1">
      <alignment horizontal="center" vertical="center" wrapText="1"/>
    </xf>
    <xf numFmtId="171" fontId="19" fillId="9" borderId="7" xfId="0" applyNumberFormat="1" applyFont="1" applyFill="1" applyBorder="1" applyAlignment="1">
      <alignment horizontal="right" wrapText="1"/>
    </xf>
    <xf numFmtId="171" fontId="4" fillId="9" borderId="11" xfId="0" applyNumberFormat="1" applyFont="1" applyFill="1" applyBorder="1" applyAlignment="1">
      <alignment horizontal="center" wrapText="1"/>
    </xf>
    <xf numFmtId="0" fontId="4" fillId="9" borderId="8" xfId="0" applyFont="1" applyFill="1" applyBorder="1" applyAlignment="1">
      <alignment horizontal="center" vertical="center" wrapText="1"/>
    </xf>
    <xf numFmtId="171" fontId="19" fillId="9" borderId="8" xfId="0" applyNumberFormat="1" applyFont="1" applyFill="1" applyBorder="1" applyAlignment="1">
      <alignment horizontal="right" wrapText="1"/>
    </xf>
    <xf numFmtId="4" fontId="19" fillId="9" borderId="8" xfId="0" applyNumberFormat="1" applyFont="1" applyFill="1" applyBorder="1" applyAlignment="1">
      <alignment horizontal="center" wrapText="1"/>
    </xf>
    <xf numFmtId="0" fontId="16" fillId="9" borderId="56" xfId="0" applyFont="1" applyFill="1" applyBorder="1" applyAlignment="1">
      <alignment horizontal="center" wrapText="1"/>
    </xf>
    <xf numFmtId="166" fontId="1" fillId="9" borderId="0" xfId="0" applyNumberFormat="1" applyFont="1" applyFill="1"/>
    <xf numFmtId="2" fontId="20" fillId="9" borderId="6" xfId="0" applyNumberFormat="1" applyFont="1" applyFill="1" applyBorder="1" applyAlignment="1">
      <alignment horizontal="center" vertical="center" wrapText="1"/>
    </xf>
    <xf numFmtId="0" fontId="12" fillId="9" borderId="35" xfId="0" applyFont="1" applyFill="1" applyBorder="1" applyAlignment="1">
      <alignment horizontal="center" vertical="center" wrapText="1"/>
    </xf>
    <xf numFmtId="0" fontId="12" fillId="9" borderId="75" xfId="0" applyFont="1" applyFill="1" applyBorder="1" applyAlignment="1">
      <alignment horizontal="center" vertical="center" wrapText="1"/>
    </xf>
    <xf numFmtId="4" fontId="4" fillId="9" borderId="18" xfId="0" applyNumberFormat="1" applyFont="1" applyFill="1" applyBorder="1" applyAlignment="1">
      <alignment horizontal="center" vertical="center" wrapText="1"/>
    </xf>
    <xf numFmtId="0" fontId="12" fillId="9" borderId="55" xfId="0" applyFont="1" applyFill="1" applyBorder="1" applyAlignment="1">
      <alignment horizontal="center" vertical="center" wrapText="1"/>
    </xf>
    <xf numFmtId="0" fontId="12" fillId="9" borderId="52" xfId="0" applyFont="1" applyFill="1" applyBorder="1" applyAlignment="1">
      <alignment horizontal="center" vertical="center" wrapText="1"/>
    </xf>
    <xf numFmtId="0" fontId="25" fillId="9" borderId="35" xfId="0" applyFont="1" applyFill="1" applyBorder="1" applyAlignment="1">
      <alignment wrapText="1"/>
    </xf>
    <xf numFmtId="0" fontId="37" fillId="9" borderId="0" xfId="0" applyFont="1" applyFill="1" applyAlignment="1">
      <alignment wrapText="1"/>
    </xf>
    <xf numFmtId="0" fontId="1" fillId="9" borderId="6" xfId="0" applyFont="1" applyFill="1" applyBorder="1"/>
    <xf numFmtId="166" fontId="1" fillId="9" borderId="0" xfId="0" applyNumberFormat="1" applyFont="1" applyFill="1" applyAlignment="1">
      <alignment horizontal="center" vertical="center"/>
    </xf>
    <xf numFmtId="0" fontId="1" fillId="9" borderId="20" xfId="0" applyFont="1" applyFill="1" applyBorder="1" applyAlignment="1"/>
    <xf numFmtId="0" fontId="33" fillId="9" borderId="20" xfId="0" applyFont="1" applyFill="1" applyBorder="1" applyAlignment="1">
      <alignment horizontal="center"/>
    </xf>
    <xf numFmtId="0" fontId="16" fillId="9" borderId="6" xfId="0" applyFont="1" applyFill="1" applyBorder="1" applyAlignment="1">
      <alignment horizontal="center"/>
    </xf>
    <xf numFmtId="4" fontId="16" fillId="9" borderId="6" xfId="0" applyNumberFormat="1" applyFont="1" applyFill="1" applyBorder="1" applyAlignment="1">
      <alignment horizontal="center"/>
    </xf>
    <xf numFmtId="0" fontId="0" fillId="9" borderId="9" xfId="0" applyFill="1" applyBorder="1" applyAlignment="1"/>
    <xf numFmtId="0" fontId="0" fillId="9" borderId="9" xfId="0" applyFill="1" applyBorder="1" applyAlignment="1">
      <alignment horizontal="center"/>
    </xf>
    <xf numFmtId="0" fontId="0" fillId="9" borderId="18" xfId="0" applyFill="1" applyBorder="1" applyAlignment="1">
      <alignment horizontal="center"/>
    </xf>
    <xf numFmtId="0" fontId="12" fillId="9" borderId="3" xfId="0" applyFont="1" applyFill="1" applyBorder="1" applyAlignment="1">
      <alignment horizontal="left" vertical="center" wrapText="1"/>
    </xf>
    <xf numFmtId="0" fontId="12" fillId="9" borderId="23" xfId="0" applyFont="1" applyFill="1" applyBorder="1" applyAlignment="1">
      <alignment horizontal="center" vertical="center" wrapText="1"/>
    </xf>
    <xf numFmtId="4" fontId="12" fillId="9" borderId="5" xfId="0" applyNumberFormat="1" applyFont="1" applyFill="1" applyBorder="1" applyAlignment="1">
      <alignment horizontal="right" vertical="center"/>
    </xf>
    <xf numFmtId="0" fontId="11" fillId="9" borderId="11" xfId="0" applyFont="1" applyFill="1" applyBorder="1" applyAlignment="1">
      <alignment horizontal="left" vertical="top" wrapText="1"/>
    </xf>
    <xf numFmtId="4" fontId="1" fillId="9" borderId="24" xfId="0" applyNumberFormat="1" applyFont="1" applyFill="1" applyBorder="1" applyAlignment="1">
      <alignment horizontal="right" vertical="center"/>
    </xf>
    <xf numFmtId="0" fontId="11" fillId="9" borderId="10" xfId="0" applyFont="1" applyFill="1" applyBorder="1" applyAlignment="1">
      <alignment horizontal="left" vertical="top" wrapText="1"/>
    </xf>
    <xf numFmtId="0" fontId="11" fillId="9" borderId="12" xfId="0" applyFont="1" applyFill="1" applyBorder="1" applyAlignment="1">
      <alignment horizontal="left" vertical="top" wrapText="1"/>
    </xf>
    <xf numFmtId="4" fontId="1" fillId="9" borderId="25" xfId="0" applyNumberFormat="1" applyFont="1" applyFill="1" applyBorder="1" applyAlignment="1">
      <alignment horizontal="right" vertical="center"/>
    </xf>
  </cellXfs>
  <cellStyles count="10">
    <cellStyle name="xl34" xfId="1" xr:uid="{00000000-0005-0000-0000-000000000000}"/>
    <cellStyle name="xl35" xfId="2" xr:uid="{00000000-0005-0000-0000-000001000000}"/>
    <cellStyle name="xl36" xfId="8" xr:uid="{00000000-0005-0000-0000-000002000000}"/>
    <cellStyle name="xl37" xfId="3" xr:uid="{00000000-0005-0000-0000-000003000000}"/>
    <cellStyle name="xl38" xfId="4" xr:uid="{00000000-0005-0000-0000-000004000000}"/>
    <cellStyle name="xl39" xfId="5" xr:uid="{00000000-0005-0000-0000-000005000000}"/>
    <cellStyle name="xl40" xfId="6" xr:uid="{00000000-0005-0000-0000-000006000000}"/>
    <cellStyle name="Обычный" xfId="0" builtinId="0"/>
    <cellStyle name="Финансовый" xfId="7" builtinId="3"/>
    <cellStyle name="Финансовый 2"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193\&#1101;&#1082;&#1086;&#1085;&#1086;&#1084;&#1080;&#1082;&#1072;\&#1055;&#1072;&#1079;&#1076;&#1077;&#1088;&#1080;&#1085;&#1072;%20&#1058;.&#1042;\&#1056;&#1077;&#1072;&#1083;&#1080;&#1079;&#1072;&#1094;&#1080;&#1103;%20&#1084;&#1091;&#1085;&#1080;&#1094;&#1080;&#1087;&#1072;&#1083;&#1100;&#1085;&#1099;&#1093;%20&#1087;&#1088;&#1086;&#1075;&#1088;&#1072;&#1084;&#1084;\&#1054;&#1073;&#1088;&#1072;&#1079;&#1086;&#1074;&#1072;&#1085;&#1080;&#1077;\&#1054;&#1073;&#1088;&#1072;&#1079;&#1086;&#1074;&#1072;&#1085;&#1080;&#1077;%201%20&#1082;&#1074;%202021&#107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4;&#1090;&#1095;&#1077;&#1090;&#1099;%20&#1086;&#1090;&#1074;.%20&#1080;&#1089;&#1087;&#1086;&#1083;&#1085;&#1090;&#1077;&#1083;&#1077;&#1081;%20%20&#1087;&#1086;%20&#1052;&#1055;%20&#1079;&#1072;%202022%20&#1075;&#1086;&#1076;/&#1054;&#1073;&#1088;&#1072;&#1079;&#1086;&#1074;&#1072;&#1085;&#1080;&#1077;%20&#1047;&#1072;%201%20&#1082;&#1074;.%202022%20&#1075;&#1086;&#1076;%20&#1087;&#1088;&#1080;&#1083;&#1086;&#1078;&#1077;&#1085;&#1080;&#1103;%207,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4;&#1090;&#1095;&#1077;&#1090;&#1099;%20&#1086;&#1090;&#1074;.%20&#1080;&#1089;&#1087;&#1086;&#1083;&#1085;&#1090;&#1077;&#1083;&#1077;&#1081;%20%20&#1087;&#1086;%20&#1052;&#1055;%20&#1079;&#1072;%202022%20&#1075;&#1086;&#1076;/&#1057;&#1087;&#1086;&#1088;&#1090;%201%20&#1082;&#1074;.%202022%20&#1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6"/>
      <sheetName val="Форма 7"/>
      <sheetName val="Форма 8"/>
    </sheetNames>
    <sheetDataSet>
      <sheetData sheetId="0"/>
      <sheetData sheetId="1">
        <row r="17">
          <cell r="J17">
            <v>250000</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6"/>
      <sheetName val="Форма 6 "/>
      <sheetName val="Форма 7"/>
      <sheetName val="Форма 8"/>
      <sheetName val="Форма 9"/>
      <sheetName val="Форма 10"/>
    </sheetNames>
    <sheetDataSet>
      <sheetData sheetId="0" refreshError="1"/>
      <sheetData sheetId="1" refreshError="1"/>
      <sheetData sheetId="2" refreshError="1">
        <row r="18">
          <cell r="J18">
            <v>44280</v>
          </cell>
        </row>
        <row r="19">
          <cell r="J19">
            <v>0</v>
          </cell>
          <cell r="K19">
            <v>0</v>
          </cell>
        </row>
        <row r="21">
          <cell r="K21">
            <v>0</v>
          </cell>
        </row>
        <row r="24">
          <cell r="J24">
            <v>36240</v>
          </cell>
        </row>
        <row r="29">
          <cell r="J29">
            <v>43360</v>
          </cell>
        </row>
        <row r="45">
          <cell r="J45">
            <v>17167550</v>
          </cell>
        </row>
        <row r="46">
          <cell r="J46">
            <v>4815207</v>
          </cell>
        </row>
        <row r="48">
          <cell r="J48">
            <v>100000</v>
          </cell>
        </row>
        <row r="50">
          <cell r="J50">
            <v>1060000</v>
          </cell>
        </row>
        <row r="63">
          <cell r="K63">
            <v>0</v>
          </cell>
        </row>
        <row r="64">
          <cell r="J64">
            <v>0</v>
          </cell>
          <cell r="K64">
            <v>0</v>
          </cell>
        </row>
        <row r="69">
          <cell r="J69">
            <v>0</v>
          </cell>
          <cell r="K69">
            <v>0</v>
          </cell>
        </row>
        <row r="113">
          <cell r="J113">
            <v>0</v>
          </cell>
          <cell r="K113">
            <v>0</v>
          </cell>
        </row>
        <row r="115">
          <cell r="J115">
            <v>0</v>
          </cell>
          <cell r="K115">
            <v>0</v>
          </cell>
        </row>
        <row r="116">
          <cell r="J116">
            <v>0</v>
          </cell>
          <cell r="K116">
            <v>0</v>
          </cell>
        </row>
        <row r="120">
          <cell r="J120">
            <v>0</v>
          </cell>
          <cell r="K120">
            <v>0</v>
          </cell>
        </row>
        <row r="128">
          <cell r="J128">
            <v>0</v>
          </cell>
          <cell r="K128">
            <v>0</v>
          </cell>
        </row>
        <row r="129">
          <cell r="J129">
            <v>0</v>
          </cell>
          <cell r="K129">
            <v>0</v>
          </cell>
        </row>
        <row r="161">
          <cell r="J161">
            <v>0</v>
          </cell>
          <cell r="K161">
            <v>0</v>
          </cell>
        </row>
      </sheetData>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7"/>
      <sheetName val="Форма 12"/>
      <sheetName val="Форма 8"/>
      <sheetName val="Форма 14"/>
      <sheetName val="Форма 16"/>
    </sheetNames>
    <sheetDataSet>
      <sheetData sheetId="0"/>
      <sheetData sheetId="1"/>
      <sheetData sheetId="2">
        <row r="55">
          <cell r="C55" t="str">
            <v>Всего</v>
          </cell>
        </row>
        <row r="56">
          <cell r="C56" t="str">
            <v>федеральный бюджет</v>
          </cell>
          <cell r="D56">
            <v>0</v>
          </cell>
        </row>
        <row r="57">
          <cell r="C57" t="str">
            <v>краевой бюджет</v>
          </cell>
        </row>
        <row r="58">
          <cell r="C58" t="str">
            <v>бюджет ЧМО</v>
          </cell>
        </row>
        <row r="59">
          <cell r="C59" t="str">
            <v>Всего</v>
          </cell>
        </row>
        <row r="60">
          <cell r="C60" t="str">
            <v>федеральный бюджет</v>
          </cell>
          <cell r="D60">
            <v>0</v>
          </cell>
        </row>
        <row r="61">
          <cell r="C61" t="str">
            <v>краевой бюджет</v>
          </cell>
        </row>
        <row r="62">
          <cell r="C62" t="str">
            <v>бюджет ЧМО</v>
          </cell>
        </row>
        <row r="137">
          <cell r="C137" t="str">
            <v>Всего</v>
          </cell>
        </row>
        <row r="138">
          <cell r="C138" t="str">
            <v>федеральный бюджет</v>
          </cell>
          <cell r="D138">
            <v>0</v>
          </cell>
        </row>
        <row r="139">
          <cell r="C139" t="str">
            <v>краевой бюджет</v>
          </cell>
          <cell r="D139">
            <v>0</v>
          </cell>
        </row>
        <row r="140">
          <cell r="C140" t="str">
            <v>бюджет ЧМО</v>
          </cell>
          <cell r="D140">
            <v>0</v>
          </cell>
        </row>
      </sheetData>
      <sheetData sheetId="3"/>
      <sheetData sheetId="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5"/>
  <sheetViews>
    <sheetView view="pageBreakPreview" zoomScaleNormal="100" zoomScaleSheetLayoutView="100" workbookViewId="0">
      <selection activeCell="F17" sqref="F17"/>
    </sheetView>
  </sheetViews>
  <sheetFormatPr defaultColWidth="9.140625" defaultRowHeight="15" x14ac:dyDescent="0.25"/>
  <cols>
    <col min="1" max="1" width="5.85546875" style="11" customWidth="1"/>
    <col min="2" max="2" width="49.42578125" style="11" customWidth="1"/>
    <col min="3" max="3" width="10.28515625" style="11" customWidth="1"/>
    <col min="4" max="4" width="17" style="11" customWidth="1"/>
    <col min="5" max="6" width="9.140625" style="11"/>
    <col min="7" max="7" width="23.5703125" style="11" customWidth="1"/>
    <col min="8" max="16384" width="9.140625" style="11"/>
  </cols>
  <sheetData>
    <row r="1" spans="1:7" s="7" customFormat="1" x14ac:dyDescent="0.25">
      <c r="A1" s="23"/>
      <c r="B1" s="23"/>
      <c r="C1" s="23"/>
      <c r="D1" s="23"/>
      <c r="E1" s="23"/>
      <c r="F1" s="1289" t="s">
        <v>132</v>
      </c>
      <c r="G1" s="1290"/>
    </row>
    <row r="2" spans="1:7" s="7" customFormat="1" ht="51" customHeight="1" x14ac:dyDescent="0.25">
      <c r="A2" s="1291" t="s">
        <v>133</v>
      </c>
      <c r="B2" s="1292"/>
      <c r="C2" s="1292"/>
      <c r="D2" s="1292"/>
      <c r="E2" s="1292"/>
      <c r="F2" s="1292"/>
      <c r="G2" s="1292"/>
    </row>
    <row r="3" spans="1:7" s="7" customFormat="1" ht="48.75" customHeight="1" x14ac:dyDescent="0.25">
      <c r="A3" s="23"/>
      <c r="B3" s="1293" t="s">
        <v>682</v>
      </c>
      <c r="C3" s="1293"/>
      <c r="D3" s="1293"/>
      <c r="E3" s="1293"/>
      <c r="F3" s="1293"/>
      <c r="G3" s="1293"/>
    </row>
    <row r="4" spans="1:7" s="7" customFormat="1" ht="30.75" customHeight="1" x14ac:dyDescent="0.25">
      <c r="A4" s="1300" t="s">
        <v>644</v>
      </c>
      <c r="B4" s="1300" t="s">
        <v>664</v>
      </c>
      <c r="C4" s="1300" t="s">
        <v>665</v>
      </c>
      <c r="D4" s="1300" t="s">
        <v>667</v>
      </c>
      <c r="E4" s="1300"/>
      <c r="F4" s="1300"/>
      <c r="G4" s="1300" t="s">
        <v>671</v>
      </c>
    </row>
    <row r="5" spans="1:7" s="7" customFormat="1" ht="44.25" customHeight="1" x14ac:dyDescent="0.25">
      <c r="A5" s="1300"/>
      <c r="B5" s="1300"/>
      <c r="C5" s="1300"/>
      <c r="D5" s="1300" t="s">
        <v>666</v>
      </c>
      <c r="E5" s="1300" t="s">
        <v>668</v>
      </c>
      <c r="F5" s="1300"/>
      <c r="G5" s="1300"/>
    </row>
    <row r="6" spans="1:7" s="7" customFormat="1" ht="30" customHeight="1" x14ac:dyDescent="0.25">
      <c r="A6" s="1300"/>
      <c r="B6" s="1300"/>
      <c r="C6" s="1300"/>
      <c r="D6" s="1300"/>
      <c r="E6" s="6" t="s">
        <v>669</v>
      </c>
      <c r="F6" s="6" t="s">
        <v>670</v>
      </c>
      <c r="G6" s="1300"/>
    </row>
    <row r="7" spans="1:7" s="7" customFormat="1" ht="33.75" customHeight="1" thickBot="1" x14ac:dyDescent="0.3">
      <c r="A7" s="12">
        <v>1</v>
      </c>
      <c r="B7" s="12">
        <v>2</v>
      </c>
      <c r="C7" s="12">
        <v>3</v>
      </c>
      <c r="D7" s="12">
        <v>4</v>
      </c>
      <c r="E7" s="12">
        <v>5</v>
      </c>
      <c r="F7" s="12">
        <v>6</v>
      </c>
      <c r="G7" s="12">
        <v>7</v>
      </c>
    </row>
    <row r="8" spans="1:7" s="7" customFormat="1" ht="42" customHeight="1" thickBot="1" x14ac:dyDescent="0.3">
      <c r="A8" s="1301" t="s">
        <v>683</v>
      </c>
      <c r="B8" s="1302"/>
      <c r="C8" s="1302"/>
      <c r="D8" s="1302"/>
      <c r="E8" s="1302"/>
      <c r="F8" s="1302"/>
      <c r="G8" s="1303"/>
    </row>
    <row r="9" spans="1:7" s="7" customFormat="1" ht="88.5" customHeight="1" x14ac:dyDescent="0.25">
      <c r="A9" s="24" t="s">
        <v>646</v>
      </c>
      <c r="B9" s="8" t="s">
        <v>0</v>
      </c>
      <c r="C9" s="22" t="s">
        <v>673</v>
      </c>
      <c r="D9" s="37">
        <v>3.3</v>
      </c>
      <c r="E9" s="37">
        <v>3</v>
      </c>
      <c r="F9" s="14">
        <v>0</v>
      </c>
      <c r="G9" s="19" t="s">
        <v>204</v>
      </c>
    </row>
    <row r="10" spans="1:7" s="7" customFormat="1" ht="35.25" customHeight="1" x14ac:dyDescent="0.25">
      <c r="A10" s="25" t="s">
        <v>648</v>
      </c>
      <c r="B10" s="9" t="s">
        <v>3</v>
      </c>
      <c r="C10" s="26" t="s">
        <v>672</v>
      </c>
      <c r="D10" s="38">
        <v>76</v>
      </c>
      <c r="E10" s="38">
        <v>77</v>
      </c>
      <c r="F10" s="15">
        <v>76</v>
      </c>
      <c r="G10" s="20" t="s">
        <v>205</v>
      </c>
    </row>
    <row r="11" spans="1:7" s="7" customFormat="1" ht="76.5" customHeight="1" thickBot="1" x14ac:dyDescent="0.3">
      <c r="A11" s="27" t="s">
        <v>649</v>
      </c>
      <c r="B11" s="10" t="s">
        <v>4</v>
      </c>
      <c r="C11" s="28" t="s">
        <v>672</v>
      </c>
      <c r="D11" s="39">
        <v>82</v>
      </c>
      <c r="E11" s="39">
        <v>84</v>
      </c>
      <c r="F11" s="16">
        <v>81.599999999999994</v>
      </c>
      <c r="G11" s="21" t="s">
        <v>206</v>
      </c>
    </row>
    <row r="12" spans="1:7" s="7" customFormat="1" ht="31.5" customHeight="1" thickBot="1" x14ac:dyDescent="0.3">
      <c r="A12" s="1294" t="s">
        <v>5</v>
      </c>
      <c r="B12" s="1295"/>
      <c r="C12" s="1295"/>
      <c r="D12" s="1295"/>
      <c r="E12" s="1295"/>
      <c r="F12" s="1295"/>
      <c r="G12" s="1296"/>
    </row>
    <row r="13" spans="1:7" s="7" customFormat="1" ht="90" x14ac:dyDescent="0.25">
      <c r="A13" s="24" t="s">
        <v>7</v>
      </c>
      <c r="B13" s="30" t="s">
        <v>8</v>
      </c>
      <c r="C13" s="31" t="s">
        <v>672</v>
      </c>
      <c r="D13" s="37">
        <v>80</v>
      </c>
      <c r="E13" s="37">
        <v>80</v>
      </c>
      <c r="F13" s="14">
        <v>58</v>
      </c>
      <c r="G13" s="32" t="s">
        <v>207</v>
      </c>
    </row>
    <row r="14" spans="1:7" s="7" customFormat="1" ht="69.75" customHeight="1" x14ac:dyDescent="0.25">
      <c r="A14" s="25" t="s">
        <v>1</v>
      </c>
      <c r="B14" s="29" t="s">
        <v>9</v>
      </c>
      <c r="C14" s="26" t="s">
        <v>10</v>
      </c>
      <c r="D14" s="26">
        <v>0</v>
      </c>
      <c r="E14" s="26">
        <v>0</v>
      </c>
      <c r="F14" s="73">
        <v>0</v>
      </c>
      <c r="G14" s="13"/>
    </row>
    <row r="15" spans="1:7" s="7" customFormat="1" ht="168" customHeight="1" thickBot="1" x14ac:dyDescent="0.3">
      <c r="A15" s="27" t="s">
        <v>6</v>
      </c>
      <c r="B15" s="33" t="s">
        <v>11</v>
      </c>
      <c r="C15" s="28" t="s">
        <v>672</v>
      </c>
      <c r="D15" s="40">
        <v>50</v>
      </c>
      <c r="E15" s="40">
        <v>50</v>
      </c>
      <c r="F15" s="70">
        <v>42.2</v>
      </c>
      <c r="G15" s="71" t="s">
        <v>208</v>
      </c>
    </row>
    <row r="16" spans="1:7" s="7" customFormat="1" ht="33" customHeight="1" thickBot="1" x14ac:dyDescent="0.3">
      <c r="A16" s="1304" t="s">
        <v>12</v>
      </c>
      <c r="B16" s="1305"/>
      <c r="C16" s="1305"/>
      <c r="D16" s="1305"/>
      <c r="E16" s="1305"/>
      <c r="F16" s="1305"/>
      <c r="G16" s="1306"/>
    </row>
    <row r="17" spans="1:7" s="7" customFormat="1" ht="54" customHeight="1" x14ac:dyDescent="0.25">
      <c r="A17" s="34" t="s">
        <v>13</v>
      </c>
      <c r="B17" s="30" t="s">
        <v>14</v>
      </c>
      <c r="C17" s="31" t="s">
        <v>10</v>
      </c>
      <c r="D17" s="41">
        <v>0</v>
      </c>
      <c r="E17" s="41">
        <v>3</v>
      </c>
      <c r="F17" s="76">
        <v>0</v>
      </c>
      <c r="G17" s="19"/>
    </row>
    <row r="18" spans="1:7" s="7" customFormat="1" ht="40.5" customHeight="1" x14ac:dyDescent="0.25">
      <c r="A18" s="35" t="s">
        <v>15</v>
      </c>
      <c r="B18" s="29" t="s">
        <v>16</v>
      </c>
      <c r="C18" s="26" t="s">
        <v>10</v>
      </c>
      <c r="D18" s="42">
        <v>0</v>
      </c>
      <c r="E18" s="42">
        <v>2</v>
      </c>
      <c r="F18" s="77">
        <v>0</v>
      </c>
      <c r="G18" s="20"/>
    </row>
    <row r="19" spans="1:7" s="7" customFormat="1" ht="112.5" customHeight="1" x14ac:dyDescent="0.25">
      <c r="A19" s="35" t="s">
        <v>2</v>
      </c>
      <c r="B19" s="29" t="s">
        <v>17</v>
      </c>
      <c r="C19" s="26" t="s">
        <v>672</v>
      </c>
      <c r="D19" s="26">
        <v>92</v>
      </c>
      <c r="E19" s="26">
        <v>96</v>
      </c>
      <c r="F19" s="15">
        <v>86.7</v>
      </c>
      <c r="G19" s="20"/>
    </row>
    <row r="20" spans="1:7" s="7" customFormat="1" ht="56.25" customHeight="1" x14ac:dyDescent="0.25">
      <c r="A20" s="35" t="s">
        <v>18</v>
      </c>
      <c r="B20" s="29" t="s">
        <v>19</v>
      </c>
      <c r="C20" s="26" t="s">
        <v>672</v>
      </c>
      <c r="D20" s="26">
        <v>50</v>
      </c>
      <c r="E20" s="26">
        <v>51</v>
      </c>
      <c r="F20" s="15">
        <v>0</v>
      </c>
      <c r="G20" s="20" t="s">
        <v>209</v>
      </c>
    </row>
    <row r="21" spans="1:7" s="7" customFormat="1" ht="83.25" customHeight="1" x14ac:dyDescent="0.25">
      <c r="A21" s="35" t="s">
        <v>20</v>
      </c>
      <c r="B21" s="29" t="s">
        <v>21</v>
      </c>
      <c r="C21" s="26" t="s">
        <v>672</v>
      </c>
      <c r="D21" s="26">
        <v>50</v>
      </c>
      <c r="E21" s="26">
        <v>50.5</v>
      </c>
      <c r="F21" s="15">
        <v>43.2</v>
      </c>
      <c r="G21" s="20"/>
    </row>
    <row r="22" spans="1:7" s="7" customFormat="1" ht="64.5" customHeight="1" x14ac:dyDescent="0.25">
      <c r="A22" s="35" t="s">
        <v>22</v>
      </c>
      <c r="B22" s="29" t="s">
        <v>23</v>
      </c>
      <c r="C22" s="26" t="s">
        <v>672</v>
      </c>
      <c r="D22" s="26">
        <v>10.3</v>
      </c>
      <c r="E22" s="26">
        <v>10.5</v>
      </c>
      <c r="F22" s="15">
        <v>10.4</v>
      </c>
      <c r="G22" s="20"/>
    </row>
    <row r="23" spans="1:7" s="7" customFormat="1" ht="84.75" customHeight="1" x14ac:dyDescent="0.25">
      <c r="A23" s="35" t="s">
        <v>24</v>
      </c>
      <c r="B23" s="29" t="s">
        <v>25</v>
      </c>
      <c r="C23" s="26" t="s">
        <v>672</v>
      </c>
      <c r="D23" s="26">
        <v>24</v>
      </c>
      <c r="E23" s="26">
        <v>26</v>
      </c>
      <c r="F23" s="15">
        <v>24</v>
      </c>
      <c r="G23" s="20"/>
    </row>
    <row r="24" spans="1:7" s="7" customFormat="1" ht="67.5" customHeight="1" x14ac:dyDescent="0.25">
      <c r="A24" s="35" t="s">
        <v>26</v>
      </c>
      <c r="B24" s="29" t="s">
        <v>27</v>
      </c>
      <c r="C24" s="26" t="s">
        <v>28</v>
      </c>
      <c r="D24" s="26">
        <v>4</v>
      </c>
      <c r="E24" s="26">
        <v>4</v>
      </c>
      <c r="F24" s="73">
        <v>4</v>
      </c>
      <c r="G24" s="20"/>
    </row>
    <row r="25" spans="1:7" s="7" customFormat="1" ht="65.25" customHeight="1" x14ac:dyDescent="0.25">
      <c r="A25" s="35" t="s">
        <v>29</v>
      </c>
      <c r="B25" s="29" t="s">
        <v>30</v>
      </c>
      <c r="C25" s="26" t="s">
        <v>10</v>
      </c>
      <c r="D25" s="26">
        <v>19</v>
      </c>
      <c r="E25" s="26">
        <v>19</v>
      </c>
      <c r="F25" s="73">
        <v>19</v>
      </c>
      <c r="G25" s="20"/>
    </row>
    <row r="26" spans="1:7" s="7" customFormat="1" ht="51" customHeight="1" thickBot="1" x14ac:dyDescent="0.3">
      <c r="A26" s="36" t="s">
        <v>31</v>
      </c>
      <c r="B26" s="33" t="s">
        <v>32</v>
      </c>
      <c r="C26" s="28" t="s">
        <v>10</v>
      </c>
      <c r="D26" s="28">
        <v>19</v>
      </c>
      <c r="E26" s="28">
        <v>19</v>
      </c>
      <c r="F26" s="74">
        <v>19</v>
      </c>
      <c r="G26" s="21"/>
    </row>
    <row r="27" spans="1:7" s="7" customFormat="1" ht="43.5" customHeight="1" thickBot="1" x14ac:dyDescent="0.3">
      <c r="A27" s="1297" t="s">
        <v>33</v>
      </c>
      <c r="B27" s="1298"/>
      <c r="C27" s="1298"/>
      <c r="D27" s="1298"/>
      <c r="E27" s="1298"/>
      <c r="F27" s="1298"/>
      <c r="G27" s="1299"/>
    </row>
    <row r="28" spans="1:7" s="7" customFormat="1" ht="110.25" x14ac:dyDescent="0.25">
      <c r="A28" s="34" t="s">
        <v>34</v>
      </c>
      <c r="B28" s="30" t="s">
        <v>35</v>
      </c>
      <c r="C28" s="31" t="s">
        <v>28</v>
      </c>
      <c r="D28" s="31">
        <v>20</v>
      </c>
      <c r="E28" s="31">
        <v>31</v>
      </c>
      <c r="F28" s="75">
        <v>0</v>
      </c>
      <c r="G28" s="19"/>
    </row>
    <row r="29" spans="1:7" s="7" customFormat="1" ht="95.25" customHeight="1" x14ac:dyDescent="0.25">
      <c r="A29" s="35" t="s">
        <v>36</v>
      </c>
      <c r="B29" s="29" t="s">
        <v>37</v>
      </c>
      <c r="C29" s="26" t="s">
        <v>672</v>
      </c>
      <c r="D29" s="26">
        <v>68</v>
      </c>
      <c r="E29" s="26">
        <v>70</v>
      </c>
      <c r="F29" s="15">
        <v>0</v>
      </c>
      <c r="G29" s="13" t="s">
        <v>212</v>
      </c>
    </row>
    <row r="30" spans="1:7" s="7" customFormat="1" ht="105" x14ac:dyDescent="0.25">
      <c r="A30" s="35" t="s">
        <v>38</v>
      </c>
      <c r="B30" s="29" t="s">
        <v>39</v>
      </c>
      <c r="C30" s="26" t="s">
        <v>672</v>
      </c>
      <c r="D30" s="26">
        <v>1</v>
      </c>
      <c r="E30" s="26">
        <v>1.2</v>
      </c>
      <c r="F30" s="15">
        <v>0</v>
      </c>
      <c r="G30" s="13" t="s">
        <v>212</v>
      </c>
    </row>
    <row r="31" spans="1:7" s="7" customFormat="1" ht="105" x14ac:dyDescent="0.25">
      <c r="A31" s="35" t="s">
        <v>40</v>
      </c>
      <c r="B31" s="29" t="s">
        <v>41</v>
      </c>
      <c r="C31" s="26" t="s">
        <v>672</v>
      </c>
      <c r="D31" s="26">
        <v>91</v>
      </c>
      <c r="E31" s="26">
        <v>91.2</v>
      </c>
      <c r="F31" s="15">
        <v>0</v>
      </c>
      <c r="G31" s="13" t="s">
        <v>212</v>
      </c>
    </row>
    <row r="32" spans="1:7" s="7" customFormat="1" ht="105" x14ac:dyDescent="0.25">
      <c r="A32" s="35" t="s">
        <v>42</v>
      </c>
      <c r="B32" s="29" t="s">
        <v>43</v>
      </c>
      <c r="C32" s="26" t="s">
        <v>672</v>
      </c>
      <c r="D32" s="26">
        <v>86</v>
      </c>
      <c r="E32" s="26">
        <v>87</v>
      </c>
      <c r="F32" s="15">
        <v>0</v>
      </c>
      <c r="G32" s="13" t="s">
        <v>212</v>
      </c>
    </row>
    <row r="33" spans="1:7" s="7" customFormat="1" ht="75" x14ac:dyDescent="0.25">
      <c r="A33" s="35" t="s">
        <v>44</v>
      </c>
      <c r="B33" s="29" t="s">
        <v>45</v>
      </c>
      <c r="C33" s="26" t="s">
        <v>10</v>
      </c>
      <c r="D33" s="26">
        <v>18</v>
      </c>
      <c r="E33" s="26">
        <v>18</v>
      </c>
      <c r="F33" s="6">
        <v>0</v>
      </c>
      <c r="G33" s="13" t="s">
        <v>210</v>
      </c>
    </row>
    <row r="34" spans="1:7" s="7" customFormat="1" ht="48" thickBot="1" x14ac:dyDescent="0.3">
      <c r="A34" s="36" t="s">
        <v>46</v>
      </c>
      <c r="B34" s="33" t="s">
        <v>47</v>
      </c>
      <c r="C34" s="28" t="s">
        <v>28</v>
      </c>
      <c r="D34" s="28">
        <v>68</v>
      </c>
      <c r="E34" s="28">
        <v>109</v>
      </c>
      <c r="F34" s="72">
        <v>0</v>
      </c>
      <c r="G34" s="71" t="s">
        <v>211</v>
      </c>
    </row>
    <row r="35" spans="1:7" s="7" customFormat="1" x14ac:dyDescent="0.25"/>
  </sheetData>
  <mergeCells count="14">
    <mergeCell ref="F1:G1"/>
    <mergeCell ref="A2:G2"/>
    <mergeCell ref="B3:G3"/>
    <mergeCell ref="A12:G12"/>
    <mergeCell ref="A27:G27"/>
    <mergeCell ref="G4:G6"/>
    <mergeCell ref="A8:G8"/>
    <mergeCell ref="D5:D6"/>
    <mergeCell ref="E5:F5"/>
    <mergeCell ref="D4:F4"/>
    <mergeCell ref="A4:A6"/>
    <mergeCell ref="B4:B6"/>
    <mergeCell ref="C4:C6"/>
    <mergeCell ref="A16:G16"/>
  </mergeCells>
  <phoneticPr fontId="0" type="noConversion"/>
  <pageMargins left="0.70866141732283472" right="0.70866141732283472" top="0.74803149606299213" bottom="0.74803149606299213" header="0.31496062992125984" footer="0.31496062992125984"/>
  <pageSetup paperSize="9" scale="71" fitToHeight="3" orientation="portrait"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1:R617"/>
  <sheetViews>
    <sheetView topLeftCell="A4" zoomScale="90" zoomScaleNormal="90" zoomScaleSheetLayoutView="80" workbookViewId="0">
      <selection activeCell="A163" sqref="A163:K165"/>
    </sheetView>
  </sheetViews>
  <sheetFormatPr defaultColWidth="9.140625" defaultRowHeight="15" x14ac:dyDescent="0.25"/>
  <cols>
    <col min="1" max="1" width="11" style="1" bestFit="1" customWidth="1"/>
    <col min="2" max="2" width="38.140625" style="1" customWidth="1"/>
    <col min="3" max="3" width="19.7109375" style="1" customWidth="1"/>
    <col min="4" max="4" width="6.42578125" style="1" customWidth="1"/>
    <col min="5" max="6" width="6.5703125" style="1" customWidth="1"/>
    <col min="7" max="7" width="14" style="1" customWidth="1"/>
    <col min="8" max="8" width="8" style="1" customWidth="1"/>
    <col min="9" max="10" width="16.42578125" style="1" customWidth="1"/>
    <col min="11" max="11" width="22.85546875" style="1" customWidth="1"/>
    <col min="12" max="12" width="19.5703125" style="1" hidden="1" customWidth="1"/>
    <col min="13" max="14" width="0" style="1" hidden="1" customWidth="1"/>
    <col min="15" max="15" width="15.85546875" style="1" hidden="1" customWidth="1"/>
    <col min="16" max="16" width="9.5703125" style="1" hidden="1" customWidth="1"/>
    <col min="17" max="17" width="14.28515625" style="1" bestFit="1" customWidth="1"/>
    <col min="18" max="18" width="13.28515625" style="1" bestFit="1" customWidth="1"/>
    <col min="19" max="16384" width="9.140625" style="1"/>
  </cols>
  <sheetData>
    <row r="1" spans="1:16" ht="20.25" customHeight="1" x14ac:dyDescent="0.25">
      <c r="I1" s="1419" t="s">
        <v>134</v>
      </c>
      <c r="J1" s="1419"/>
      <c r="K1" s="1420"/>
    </row>
    <row r="2" spans="1:16" ht="87" customHeight="1" thickBot="1" x14ac:dyDescent="0.3">
      <c r="A2" s="1431" t="s">
        <v>1197</v>
      </c>
      <c r="B2" s="1431"/>
      <c r="C2" s="1431"/>
      <c r="D2" s="1431"/>
      <c r="E2" s="1431"/>
      <c r="F2" s="1431"/>
      <c r="G2" s="1431"/>
      <c r="H2" s="1431"/>
      <c r="I2" s="1431"/>
      <c r="J2" s="1431"/>
      <c r="K2" s="1431"/>
    </row>
    <row r="3" spans="1:16" ht="60" customHeight="1" thickBot="1" x14ac:dyDescent="0.3">
      <c r="A3" s="1432" t="s">
        <v>753</v>
      </c>
      <c r="B3" s="1433"/>
      <c r="C3" s="1433"/>
      <c r="D3" s="1433"/>
      <c r="E3" s="1433"/>
      <c r="F3" s="1433"/>
      <c r="G3" s="1433"/>
      <c r="H3" s="1433"/>
      <c r="I3" s="1433"/>
      <c r="J3" s="1433"/>
      <c r="K3" s="1434"/>
    </row>
    <row r="4" spans="1:16" ht="33.75" customHeight="1" x14ac:dyDescent="0.25">
      <c r="A4" s="1438" t="s">
        <v>644</v>
      </c>
      <c r="B4" s="1441" t="s">
        <v>135</v>
      </c>
      <c r="C4" s="1441" t="s">
        <v>136</v>
      </c>
      <c r="D4" s="1425" t="s">
        <v>137</v>
      </c>
      <c r="E4" s="1426"/>
      <c r="F4" s="1426"/>
      <c r="G4" s="1426"/>
      <c r="H4" s="1426"/>
      <c r="I4" s="1421" t="s">
        <v>449</v>
      </c>
      <c r="J4" s="1421"/>
      <c r="K4" s="1422"/>
    </row>
    <row r="5" spans="1:16" ht="33.75" customHeight="1" x14ac:dyDescent="0.25">
      <c r="A5" s="1439"/>
      <c r="B5" s="1442"/>
      <c r="C5" s="1442"/>
      <c r="D5" s="1436" t="s">
        <v>138</v>
      </c>
      <c r="E5" s="1429" t="s">
        <v>139</v>
      </c>
      <c r="F5" s="1430"/>
      <c r="G5" s="1429" t="s">
        <v>140</v>
      </c>
      <c r="H5" s="1429" t="s">
        <v>141</v>
      </c>
      <c r="I5" s="1423" t="s">
        <v>800</v>
      </c>
      <c r="J5" s="1423" t="s">
        <v>1198</v>
      </c>
      <c r="K5" s="1427" t="s">
        <v>1199</v>
      </c>
    </row>
    <row r="6" spans="1:16" ht="84" customHeight="1" thickBot="1" x14ac:dyDescent="0.3">
      <c r="A6" s="1440"/>
      <c r="B6" s="1443"/>
      <c r="C6" s="1443"/>
      <c r="D6" s="1437"/>
      <c r="E6" s="53" t="s">
        <v>142</v>
      </c>
      <c r="F6" s="53" t="s">
        <v>143</v>
      </c>
      <c r="G6" s="1435"/>
      <c r="H6" s="1435"/>
      <c r="I6" s="1424"/>
      <c r="J6" s="1424"/>
      <c r="K6" s="1428"/>
    </row>
    <row r="7" spans="1:16" ht="18.75" customHeight="1" thickBot="1" x14ac:dyDescent="0.3">
      <c r="A7" s="54">
        <v>1</v>
      </c>
      <c r="B7" s="51">
        <v>2</v>
      </c>
      <c r="C7" s="51">
        <v>3</v>
      </c>
      <c r="D7" s="52">
        <v>4</v>
      </c>
      <c r="E7" s="52">
        <v>5</v>
      </c>
      <c r="F7" s="52">
        <v>5</v>
      </c>
      <c r="G7" s="52">
        <v>6</v>
      </c>
      <c r="H7" s="52">
        <v>7</v>
      </c>
      <c r="I7" s="52">
        <v>8</v>
      </c>
      <c r="J7" s="52">
        <v>9</v>
      </c>
      <c r="K7" s="55">
        <v>10</v>
      </c>
    </row>
    <row r="8" spans="1:16" ht="72.75" customHeight="1" thickBot="1" x14ac:dyDescent="0.3">
      <c r="A8" s="1444" t="s">
        <v>647</v>
      </c>
      <c r="B8" s="1447" t="s">
        <v>936</v>
      </c>
      <c r="C8" s="1175" t="s">
        <v>144</v>
      </c>
      <c r="D8" s="1176"/>
      <c r="E8" s="1176"/>
      <c r="F8" s="1176"/>
      <c r="G8" s="1176"/>
      <c r="H8" s="1176"/>
      <c r="I8" s="1177">
        <f>I9+I10+I11</f>
        <v>781180634.97000003</v>
      </c>
      <c r="J8" s="1177">
        <f>SUM(J9:J11)</f>
        <v>823631960.58999991</v>
      </c>
      <c r="K8" s="1177">
        <f>SUM(K9:K11)</f>
        <v>502291120</v>
      </c>
      <c r="L8" s="56" t="e">
        <f>O12+L57+L123+L149</f>
        <v>#REF!</v>
      </c>
      <c r="M8" s="56" t="e">
        <f>I8-L8</f>
        <v>#REF!</v>
      </c>
      <c r="N8" s="57"/>
      <c r="O8" s="56">
        <v>672434263.38</v>
      </c>
      <c r="P8" s="56">
        <f>O8-K8</f>
        <v>170143143.38</v>
      </c>
    </row>
    <row r="9" spans="1:16" ht="59.25" customHeight="1" x14ac:dyDescent="0.25">
      <c r="A9" s="1445"/>
      <c r="B9" s="1448"/>
      <c r="C9" s="1178" t="s">
        <v>145</v>
      </c>
      <c r="D9" s="1179"/>
      <c r="E9" s="1179"/>
      <c r="F9" s="1179"/>
      <c r="G9" s="1179"/>
      <c r="H9" s="1179"/>
      <c r="I9" s="1180">
        <f>I13+I58</f>
        <v>36111084</v>
      </c>
      <c r="J9" s="1180">
        <f>J13+J58</f>
        <v>36111084</v>
      </c>
      <c r="K9" s="1180">
        <f>K13+K58</f>
        <v>21611092.030000001</v>
      </c>
      <c r="L9" s="17"/>
    </row>
    <row r="10" spans="1:16" ht="59.25" customHeight="1" x14ac:dyDescent="0.25">
      <c r="A10" s="1445"/>
      <c r="B10" s="1448"/>
      <c r="C10" s="1181" t="s">
        <v>146</v>
      </c>
      <c r="D10" s="1182"/>
      <c r="E10" s="1182"/>
      <c r="F10" s="1182"/>
      <c r="G10" s="1182"/>
      <c r="H10" s="1182"/>
      <c r="I10" s="1183">
        <f>I14+I59+I124</f>
        <v>429944115</v>
      </c>
      <c r="J10" s="1183">
        <f>J14+J59+J124</f>
        <v>450614305.30000001</v>
      </c>
      <c r="K10" s="1183">
        <f>K14+K59+K124</f>
        <v>265526252.96000001</v>
      </c>
      <c r="L10" s="17"/>
    </row>
    <row r="11" spans="1:16" ht="31.5" customHeight="1" thickBot="1" x14ac:dyDescent="0.3">
      <c r="A11" s="1446"/>
      <c r="B11" s="1449"/>
      <c r="C11" s="1184" t="s">
        <v>147</v>
      </c>
      <c r="D11" s="1184"/>
      <c r="E11" s="1184"/>
      <c r="F11" s="1184"/>
      <c r="G11" s="1184"/>
      <c r="H11" s="1184"/>
      <c r="I11" s="1185">
        <f>I15+I60+I125+I149</f>
        <v>315125435.97000003</v>
      </c>
      <c r="J11" s="1185">
        <f>J15+J60+J125+J149</f>
        <v>336906571.28999996</v>
      </c>
      <c r="K11" s="1185">
        <f>K15+K60+K125+K149</f>
        <v>215153775.01000002</v>
      </c>
      <c r="L11" s="17"/>
    </row>
    <row r="12" spans="1:16" ht="64.5" customHeight="1" thickBot="1" x14ac:dyDescent="0.3">
      <c r="A12" s="1395" t="s">
        <v>646</v>
      </c>
      <c r="B12" s="1412" t="s">
        <v>937</v>
      </c>
      <c r="C12" s="873" t="s">
        <v>144</v>
      </c>
      <c r="D12" s="874"/>
      <c r="E12" s="874"/>
      <c r="F12" s="874"/>
      <c r="G12" s="874"/>
      <c r="H12" s="874"/>
      <c r="I12" s="875">
        <f>SUM(I13:I15)</f>
        <v>189726302</v>
      </c>
      <c r="J12" s="875">
        <f>SUM(J13:J15)</f>
        <v>205930060.29000002</v>
      </c>
      <c r="K12" s="875">
        <f>SUM(K13:K15)</f>
        <v>118146357.91</v>
      </c>
      <c r="L12" s="269">
        <f>L13+L14+L15</f>
        <v>183044375</v>
      </c>
      <c r="M12" s="269">
        <f>M13+M14+M15</f>
        <v>182411649.48000002</v>
      </c>
      <c r="N12" s="269">
        <f>N13+N14+N15</f>
        <v>109668565.22999999</v>
      </c>
      <c r="O12" s="56">
        <f>I16+I21+I49+I51</f>
        <v>1712720</v>
      </c>
      <c r="P12" s="56">
        <f>O12-L12</f>
        <v>-181331655</v>
      </c>
    </row>
    <row r="13" spans="1:16" ht="59.25" customHeight="1" x14ac:dyDescent="0.25">
      <c r="A13" s="1396"/>
      <c r="B13" s="1405"/>
      <c r="C13" s="419" t="s">
        <v>145</v>
      </c>
      <c r="D13" s="420"/>
      <c r="E13" s="420"/>
      <c r="F13" s="420"/>
      <c r="G13" s="420"/>
      <c r="H13" s="420"/>
      <c r="I13" s="421">
        <f>I55</f>
        <v>0</v>
      </c>
      <c r="J13" s="421">
        <f>J55</f>
        <v>0</v>
      </c>
      <c r="K13" s="421">
        <f>K55</f>
        <v>0</v>
      </c>
      <c r="L13" s="66">
        <f>I55</f>
        <v>0</v>
      </c>
      <c r="M13" s="66">
        <f>J55</f>
        <v>0</v>
      </c>
      <c r="N13" s="66">
        <f>K55</f>
        <v>0</v>
      </c>
      <c r="O13" s="17"/>
    </row>
    <row r="14" spans="1:16" ht="78" customHeight="1" x14ac:dyDescent="0.25">
      <c r="A14" s="1396"/>
      <c r="B14" s="1405"/>
      <c r="C14" s="422" t="s">
        <v>146</v>
      </c>
      <c r="D14" s="423"/>
      <c r="E14" s="423"/>
      <c r="F14" s="423"/>
      <c r="G14" s="423"/>
      <c r="H14" s="423"/>
      <c r="I14" s="424">
        <f>I44+I45+I46+I47+I48++I52+I56</f>
        <v>98672252</v>
      </c>
      <c r="J14" s="424">
        <f>J44+J45+J46+J47+J48++J52+J56</f>
        <v>108552158.3</v>
      </c>
      <c r="K14" s="424">
        <f>K44+K45+K46+K47+K48++K52+K56</f>
        <v>63616571.869999997</v>
      </c>
      <c r="L14" s="67">
        <f>I44+I45+I46+I47+I50+I56</f>
        <v>92797045</v>
      </c>
      <c r="M14" s="67">
        <f>J44+J45+J46+J47+J50+J56</f>
        <v>102776951.3</v>
      </c>
      <c r="N14" s="67">
        <f>K44+K45+K46+K47+K50+K56</f>
        <v>61279690.539999999</v>
      </c>
      <c r="O14" s="17"/>
    </row>
    <row r="15" spans="1:16" ht="61.5" customHeight="1" thickBot="1" x14ac:dyDescent="0.3">
      <c r="A15" s="1397"/>
      <c r="B15" s="1406"/>
      <c r="C15" s="425" t="s">
        <v>147</v>
      </c>
      <c r="D15" s="425"/>
      <c r="E15" s="425"/>
      <c r="F15" s="425"/>
      <c r="G15" s="425"/>
      <c r="H15" s="425"/>
      <c r="I15" s="426">
        <f>I17+I18+I19+I20+I21+I23+I24+I25+I26+I27+I29+I30+I31+I33+I34+I35+I36+I37+I38+I39+I40+I41+I42+I43</f>
        <v>91054050</v>
      </c>
      <c r="J15" s="426">
        <f>J17+J18+J19+J20+J21+J23+J24+J25+J26+J27+J29+J30+J31+J33+J34+J35+J36+J37+J38+J39+J40+J41+J42+J43+J50+J54+J28+J32</f>
        <v>97377901.99000001</v>
      </c>
      <c r="K15" s="426">
        <f>K17+K18+K19+K20+K21+K23+K24+K25+K26+K27+K29+K30+K31+K33+K34+K35+K36+K37+K38+K39+K40+K41+K42+K43+K50+K54+K28+K32</f>
        <v>54529786.039999999</v>
      </c>
      <c r="L15" s="68">
        <f>I17+I18+I19+I20+I23+I24+I25+I26+I33+I34+I35+I36+I37+I38+I39+I41+I42+I54</f>
        <v>90247330</v>
      </c>
      <c r="M15" s="68">
        <f>J17+J18+J19+J20+J23+J24+J25+J26+J33+J34+J35+J36+J37+J38+J39+J41+J42+J54</f>
        <v>79634698.180000007</v>
      </c>
      <c r="N15" s="68">
        <f>K17+K18+K19+K20+K23+K24+K25+K26+K33+K34+K35+K36+K37+K38+K39+K41+K42+K54</f>
        <v>48388874.689999998</v>
      </c>
      <c r="O15" s="68" t="e">
        <f>L17+L18+L19+L23+L24+L25+L26+#REF!+L33+L34+L35+L36+L37+L38+L39+L42+L55</f>
        <v>#REF!</v>
      </c>
      <c r="P15" s="68" t="e">
        <f>M17+M18+M19+M23+M24+M25+M26+#REF!+M33+M34+M35+M36+M37+M38+M39+M42+M55</f>
        <v>#REF!</v>
      </c>
    </row>
    <row r="16" spans="1:16" ht="43.5" thickBot="1" x14ac:dyDescent="0.3">
      <c r="A16" s="427" t="s">
        <v>646</v>
      </c>
      <c r="B16" s="845" t="s">
        <v>50</v>
      </c>
      <c r="C16" s="845"/>
      <c r="D16" s="1451"/>
      <c r="E16" s="1452"/>
      <c r="F16" s="1452"/>
      <c r="G16" s="1452"/>
      <c r="H16" s="1453"/>
      <c r="I16" s="876">
        <f>SUM(I17:I21)</f>
        <v>473500</v>
      </c>
      <c r="J16" s="876">
        <f>SUM(J17:J21)</f>
        <v>1214280</v>
      </c>
      <c r="K16" s="876">
        <f>SUM(K17:K21)</f>
        <v>1137400.73</v>
      </c>
    </row>
    <row r="17" spans="1:15" ht="60" x14ac:dyDescent="0.25">
      <c r="A17" s="291" t="s">
        <v>661</v>
      </c>
      <c r="B17" s="270" t="s">
        <v>51</v>
      </c>
      <c r="C17" s="270" t="s">
        <v>129</v>
      </c>
      <c r="D17" s="430">
        <v>974</v>
      </c>
      <c r="E17" s="431" t="s">
        <v>148</v>
      </c>
      <c r="F17" s="431" t="s">
        <v>149</v>
      </c>
      <c r="G17" s="431" t="s">
        <v>150</v>
      </c>
      <c r="H17" s="431" t="s">
        <v>151</v>
      </c>
      <c r="I17" s="432">
        <v>294280</v>
      </c>
      <c r="J17" s="433">
        <v>250000</v>
      </c>
      <c r="K17" s="434">
        <v>190210.73</v>
      </c>
      <c r="O17" s="56">
        <f>J17-K17</f>
        <v>59789.26999999999</v>
      </c>
    </row>
    <row r="18" spans="1:15" ht="60" x14ac:dyDescent="0.25">
      <c r="A18" s="288" t="s">
        <v>662</v>
      </c>
      <c r="B18" s="428" t="s">
        <v>801</v>
      </c>
      <c r="C18" s="217" t="s">
        <v>129</v>
      </c>
      <c r="D18" s="435">
        <v>974</v>
      </c>
      <c r="E18" s="436" t="s">
        <v>148</v>
      </c>
      <c r="F18" s="436" t="s">
        <v>149</v>
      </c>
      <c r="G18" s="436" t="s">
        <v>150</v>
      </c>
      <c r="H18" s="436">
        <v>612</v>
      </c>
      <c r="I18" s="437">
        <v>0</v>
      </c>
      <c r="J18" s="438">
        <v>44280</v>
      </c>
      <c r="K18" s="439">
        <v>27190</v>
      </c>
      <c r="O18" s="56">
        <f t="shared" ref="O18:O103" si="0">J18-K18</f>
        <v>17090</v>
      </c>
    </row>
    <row r="19" spans="1:15" ht="60" x14ac:dyDescent="0.25">
      <c r="A19" s="288" t="s">
        <v>663</v>
      </c>
      <c r="B19" s="217" t="s">
        <v>52</v>
      </c>
      <c r="C19" s="223" t="s">
        <v>129</v>
      </c>
      <c r="D19" s="440">
        <v>971</v>
      </c>
      <c r="E19" s="441" t="s">
        <v>148</v>
      </c>
      <c r="F19" s="441" t="s">
        <v>149</v>
      </c>
      <c r="G19" s="441" t="s">
        <v>152</v>
      </c>
      <c r="H19" s="441" t="s">
        <v>153</v>
      </c>
      <c r="I19" s="442">
        <v>0</v>
      </c>
      <c r="J19" s="443">
        <v>0</v>
      </c>
      <c r="K19" s="444">
        <v>0</v>
      </c>
      <c r="O19" s="56">
        <f t="shared" si="0"/>
        <v>0</v>
      </c>
    </row>
    <row r="20" spans="1:15" ht="60" x14ac:dyDescent="0.25">
      <c r="A20" s="429" t="s">
        <v>221</v>
      </c>
      <c r="B20" s="223" t="s">
        <v>53</v>
      </c>
      <c r="C20" s="271" t="s">
        <v>129</v>
      </c>
      <c r="D20" s="440">
        <v>974</v>
      </c>
      <c r="E20" s="441" t="s">
        <v>148</v>
      </c>
      <c r="F20" s="441" t="s">
        <v>149</v>
      </c>
      <c r="G20" s="441" t="s">
        <v>154</v>
      </c>
      <c r="H20" s="441" t="s">
        <v>155</v>
      </c>
      <c r="I20" s="442">
        <v>0</v>
      </c>
      <c r="J20" s="443">
        <v>920000</v>
      </c>
      <c r="K20" s="444">
        <v>920000</v>
      </c>
      <c r="O20" s="56">
        <f>J20-K20</f>
        <v>0</v>
      </c>
    </row>
    <row r="21" spans="1:15" ht="60.75" thickBot="1" x14ac:dyDescent="0.3">
      <c r="A21" s="429" t="s">
        <v>802</v>
      </c>
      <c r="B21" s="411" t="s">
        <v>68</v>
      </c>
      <c r="C21" s="666" t="s">
        <v>129</v>
      </c>
      <c r="D21" s="445">
        <v>974</v>
      </c>
      <c r="E21" s="446" t="s">
        <v>148</v>
      </c>
      <c r="F21" s="446" t="s">
        <v>149</v>
      </c>
      <c r="G21" s="446" t="s">
        <v>803</v>
      </c>
      <c r="H21" s="446" t="s">
        <v>155</v>
      </c>
      <c r="I21" s="447">
        <v>179220</v>
      </c>
      <c r="J21" s="448">
        <v>0</v>
      </c>
      <c r="K21" s="449">
        <v>0</v>
      </c>
      <c r="O21" s="56">
        <f t="shared" si="0"/>
        <v>0</v>
      </c>
    </row>
    <row r="22" spans="1:15" ht="57.75" thickBot="1" x14ac:dyDescent="0.3">
      <c r="A22" s="427" t="s">
        <v>648</v>
      </c>
      <c r="B22" s="845" t="s">
        <v>54</v>
      </c>
      <c r="C22" s="1413"/>
      <c r="D22" s="1414"/>
      <c r="E22" s="1414"/>
      <c r="F22" s="1414"/>
      <c r="G22" s="1414"/>
      <c r="H22" s="1415"/>
      <c r="I22" s="910">
        <f>SUM(I23:I48)</f>
        <v>188192802</v>
      </c>
      <c r="J22" s="911">
        <f>SUM(J23:J48)</f>
        <v>199152272.44999999</v>
      </c>
      <c r="K22" s="911">
        <f>SUM(K23:K48)</f>
        <v>113131670.82000001</v>
      </c>
      <c r="O22" s="56">
        <f t="shared" si="0"/>
        <v>86020601.62999998</v>
      </c>
    </row>
    <row r="23" spans="1:15" ht="60" x14ac:dyDescent="0.25">
      <c r="A23" s="291" t="s">
        <v>651</v>
      </c>
      <c r="B23" s="270" t="s">
        <v>675</v>
      </c>
      <c r="C23" s="270" t="s">
        <v>129</v>
      </c>
      <c r="D23" s="430">
        <v>974</v>
      </c>
      <c r="E23" s="431" t="s">
        <v>148</v>
      </c>
      <c r="F23" s="431" t="s">
        <v>149</v>
      </c>
      <c r="G23" s="431" t="s">
        <v>156</v>
      </c>
      <c r="H23" s="431" t="s">
        <v>151</v>
      </c>
      <c r="I23" s="433">
        <v>500000</v>
      </c>
      <c r="J23" s="433">
        <v>463760</v>
      </c>
      <c r="K23" s="434">
        <v>127650</v>
      </c>
      <c r="O23" s="56">
        <f t="shared" si="0"/>
        <v>336110</v>
      </c>
    </row>
    <row r="24" spans="1:15" ht="60" x14ac:dyDescent="0.25">
      <c r="A24" s="288" t="s">
        <v>652</v>
      </c>
      <c r="B24" s="223" t="s">
        <v>804</v>
      </c>
      <c r="C24" s="223" t="s">
        <v>129</v>
      </c>
      <c r="D24" s="440">
        <v>974</v>
      </c>
      <c r="E24" s="441" t="s">
        <v>148</v>
      </c>
      <c r="F24" s="441" t="s">
        <v>149</v>
      </c>
      <c r="G24" s="441" t="s">
        <v>156</v>
      </c>
      <c r="H24" s="441">
        <v>612</v>
      </c>
      <c r="I24" s="443">
        <v>0</v>
      </c>
      <c r="J24" s="443">
        <v>36240</v>
      </c>
      <c r="K24" s="444">
        <v>12500.16</v>
      </c>
      <c r="O24" s="56">
        <f t="shared" si="0"/>
        <v>23739.84</v>
      </c>
    </row>
    <row r="25" spans="1:15" ht="60" x14ac:dyDescent="0.25">
      <c r="A25" s="288" t="s">
        <v>653</v>
      </c>
      <c r="B25" s="223" t="s">
        <v>55</v>
      </c>
      <c r="C25" s="223" t="s">
        <v>129</v>
      </c>
      <c r="D25" s="440">
        <v>974</v>
      </c>
      <c r="E25" s="441" t="s">
        <v>148</v>
      </c>
      <c r="F25" s="441" t="s">
        <v>149</v>
      </c>
      <c r="G25" s="441" t="s">
        <v>157</v>
      </c>
      <c r="H25" s="441" t="s">
        <v>151</v>
      </c>
      <c r="I25" s="443">
        <v>2243200</v>
      </c>
      <c r="J25" s="443">
        <v>1593007.44</v>
      </c>
      <c r="K25" s="444">
        <v>867136.5</v>
      </c>
      <c r="O25" s="56">
        <f t="shared" si="0"/>
        <v>725870.94</v>
      </c>
    </row>
    <row r="26" spans="1:15" ht="60" x14ac:dyDescent="0.25">
      <c r="A26" s="288" t="s">
        <v>654</v>
      </c>
      <c r="B26" s="223" t="s">
        <v>805</v>
      </c>
      <c r="C26" s="223" t="s">
        <v>129</v>
      </c>
      <c r="D26" s="440">
        <v>974</v>
      </c>
      <c r="E26" s="441" t="s">
        <v>148</v>
      </c>
      <c r="F26" s="441" t="s">
        <v>149</v>
      </c>
      <c r="G26" s="441" t="s">
        <v>157</v>
      </c>
      <c r="H26" s="441">
        <v>612</v>
      </c>
      <c r="I26" s="443">
        <v>0</v>
      </c>
      <c r="J26" s="443">
        <v>214192.56</v>
      </c>
      <c r="K26" s="444">
        <v>131030</v>
      </c>
      <c r="O26" s="56">
        <f t="shared" si="0"/>
        <v>83162.559999999998</v>
      </c>
    </row>
    <row r="27" spans="1:15" ht="60" x14ac:dyDescent="0.25">
      <c r="A27" s="288" t="s">
        <v>655</v>
      </c>
      <c r="B27" s="450" t="s">
        <v>56</v>
      </c>
      <c r="C27" s="450" t="s">
        <v>129</v>
      </c>
      <c r="D27" s="440">
        <v>974</v>
      </c>
      <c r="E27" s="441" t="s">
        <v>148</v>
      </c>
      <c r="F27" s="441" t="s">
        <v>149</v>
      </c>
      <c r="G27" s="441" t="s">
        <v>158</v>
      </c>
      <c r="H27" s="441" t="s">
        <v>151</v>
      </c>
      <c r="I27" s="443">
        <v>27500</v>
      </c>
      <c r="J27" s="443">
        <v>25500</v>
      </c>
      <c r="K27" s="444">
        <v>25000</v>
      </c>
      <c r="O27" s="56"/>
    </row>
    <row r="28" spans="1:15" s="677" customFormat="1" ht="60" x14ac:dyDescent="0.25">
      <c r="A28" s="1195" t="s">
        <v>656</v>
      </c>
      <c r="B28" s="1192" t="s">
        <v>1196</v>
      </c>
      <c r="C28" s="450" t="s">
        <v>129</v>
      </c>
      <c r="D28" s="1208">
        <v>974</v>
      </c>
      <c r="E28" s="1209" t="s">
        <v>148</v>
      </c>
      <c r="F28" s="1209" t="s">
        <v>149</v>
      </c>
      <c r="G28" s="441">
        <v>110220100</v>
      </c>
      <c r="H28" s="1209" t="s">
        <v>179</v>
      </c>
      <c r="I28" s="443"/>
      <c r="J28" s="443">
        <v>2000</v>
      </c>
      <c r="K28" s="444">
        <v>2000</v>
      </c>
      <c r="O28" s="56"/>
    </row>
    <row r="29" spans="1:15" ht="60" x14ac:dyDescent="0.25">
      <c r="A29" s="1195" t="s">
        <v>657</v>
      </c>
      <c r="B29" s="223" t="s">
        <v>676</v>
      </c>
      <c r="C29" s="223" t="s">
        <v>129</v>
      </c>
      <c r="D29" s="440">
        <v>974</v>
      </c>
      <c r="E29" s="441" t="s">
        <v>148</v>
      </c>
      <c r="F29" s="441" t="s">
        <v>149</v>
      </c>
      <c r="G29" s="441" t="s">
        <v>159</v>
      </c>
      <c r="H29" s="441">
        <v>244</v>
      </c>
      <c r="I29" s="443">
        <v>600000</v>
      </c>
      <c r="J29" s="443">
        <v>463240</v>
      </c>
      <c r="K29" s="444">
        <v>314623.64</v>
      </c>
      <c r="O29" s="56"/>
    </row>
    <row r="30" spans="1:15" ht="60" x14ac:dyDescent="0.25">
      <c r="A30" s="1195" t="s">
        <v>658</v>
      </c>
      <c r="B30" s="223" t="s">
        <v>806</v>
      </c>
      <c r="C30" s="223" t="s">
        <v>129</v>
      </c>
      <c r="D30" s="440">
        <v>974</v>
      </c>
      <c r="E30" s="441" t="s">
        <v>148</v>
      </c>
      <c r="F30" s="441" t="s">
        <v>149</v>
      </c>
      <c r="G30" s="441" t="s">
        <v>159</v>
      </c>
      <c r="H30" s="441">
        <v>612</v>
      </c>
      <c r="I30" s="443">
        <v>0</v>
      </c>
      <c r="J30" s="443">
        <v>43360</v>
      </c>
      <c r="K30" s="444">
        <v>18760</v>
      </c>
      <c r="O30" s="56"/>
    </row>
    <row r="31" spans="1:15" ht="60" x14ac:dyDescent="0.25">
      <c r="A31" s="1195" t="s">
        <v>548</v>
      </c>
      <c r="B31" s="223" t="s">
        <v>246</v>
      </c>
      <c r="C31" s="223" t="s">
        <v>129</v>
      </c>
      <c r="D31" s="440">
        <v>974</v>
      </c>
      <c r="E31" s="441" t="s">
        <v>148</v>
      </c>
      <c r="F31" s="441" t="s">
        <v>149</v>
      </c>
      <c r="G31" s="441">
        <v>23298</v>
      </c>
      <c r="H31" s="441" t="s">
        <v>151</v>
      </c>
      <c r="I31" s="443">
        <v>0</v>
      </c>
      <c r="J31" s="443">
        <v>168870</v>
      </c>
      <c r="K31" s="444">
        <v>168660</v>
      </c>
      <c r="O31" s="56"/>
    </row>
    <row r="32" spans="1:15" s="677" customFormat="1" ht="59.25" customHeight="1" x14ac:dyDescent="0.25">
      <c r="A32" s="1216" t="s">
        <v>807</v>
      </c>
      <c r="B32" s="473" t="s">
        <v>837</v>
      </c>
      <c r="C32" s="473" t="s">
        <v>129</v>
      </c>
      <c r="D32" s="1212">
        <v>974</v>
      </c>
      <c r="E32" s="1217" t="s">
        <v>148</v>
      </c>
      <c r="F32" s="1217" t="s">
        <v>149</v>
      </c>
      <c r="G32" s="1213">
        <v>110229070</v>
      </c>
      <c r="H32" s="1217" t="s">
        <v>179</v>
      </c>
      <c r="I32" s="1214">
        <v>0</v>
      </c>
      <c r="J32" s="1214">
        <v>48230</v>
      </c>
      <c r="K32" s="1215">
        <v>47940</v>
      </c>
      <c r="O32" s="56"/>
    </row>
    <row r="33" spans="1:18" ht="15.75" customHeight="1" x14ac:dyDescent="0.25">
      <c r="A33" s="1373" t="s">
        <v>809</v>
      </c>
      <c r="B33" s="1410" t="s">
        <v>57</v>
      </c>
      <c r="C33" s="1362" t="s">
        <v>129</v>
      </c>
      <c r="D33" s="440">
        <v>974</v>
      </c>
      <c r="E33" s="441" t="s">
        <v>148</v>
      </c>
      <c r="F33" s="441" t="s">
        <v>149</v>
      </c>
      <c r="G33" s="441" t="s">
        <v>160</v>
      </c>
      <c r="H33" s="441" t="s">
        <v>161</v>
      </c>
      <c r="I33" s="443">
        <v>28731850</v>
      </c>
      <c r="J33" s="443">
        <v>23298067.829999998</v>
      </c>
      <c r="K33" s="444">
        <v>18864390.82</v>
      </c>
      <c r="O33" s="56">
        <f t="shared" si="0"/>
        <v>4433677.0099999979</v>
      </c>
      <c r="R33" s="678"/>
    </row>
    <row r="34" spans="1:18" ht="15.75" x14ac:dyDescent="0.25">
      <c r="A34" s="1398"/>
      <c r="B34" s="1411"/>
      <c r="C34" s="1450"/>
      <c r="D34" s="440">
        <v>974</v>
      </c>
      <c r="E34" s="441" t="s">
        <v>148</v>
      </c>
      <c r="F34" s="441" t="s">
        <v>149</v>
      </c>
      <c r="G34" s="441" t="s">
        <v>160</v>
      </c>
      <c r="H34" s="441" t="s">
        <v>162</v>
      </c>
      <c r="I34" s="443">
        <v>26400</v>
      </c>
      <c r="J34" s="443">
        <v>24000</v>
      </c>
      <c r="K34" s="444">
        <v>3100</v>
      </c>
      <c r="O34" s="56">
        <f t="shared" si="0"/>
        <v>20900</v>
      </c>
    </row>
    <row r="35" spans="1:18" ht="15.75" x14ac:dyDescent="0.25">
      <c r="A35" s="1398"/>
      <c r="B35" s="1411"/>
      <c r="C35" s="1450"/>
      <c r="D35" s="440">
        <v>974</v>
      </c>
      <c r="E35" s="441" t="s">
        <v>148</v>
      </c>
      <c r="F35" s="441" t="s">
        <v>149</v>
      </c>
      <c r="G35" s="441" t="s">
        <v>160</v>
      </c>
      <c r="H35" s="441" t="s">
        <v>163</v>
      </c>
      <c r="I35" s="443">
        <v>8700000</v>
      </c>
      <c r="J35" s="443">
        <v>7058981.4199999999</v>
      </c>
      <c r="K35" s="444">
        <v>5301947.3</v>
      </c>
      <c r="O35" s="56">
        <f t="shared" si="0"/>
        <v>1757034.12</v>
      </c>
    </row>
    <row r="36" spans="1:18" ht="15.75" x14ac:dyDescent="0.25">
      <c r="A36" s="1398"/>
      <c r="B36" s="1411"/>
      <c r="C36" s="1450"/>
      <c r="D36" s="440">
        <v>974</v>
      </c>
      <c r="E36" s="441" t="s">
        <v>148</v>
      </c>
      <c r="F36" s="441" t="s">
        <v>149</v>
      </c>
      <c r="G36" s="441" t="s">
        <v>160</v>
      </c>
      <c r="H36" s="441" t="s">
        <v>151</v>
      </c>
      <c r="I36" s="443">
        <v>30506485</v>
      </c>
      <c r="J36" s="443">
        <v>30695563.84</v>
      </c>
      <c r="K36" s="444">
        <v>14629961.9</v>
      </c>
      <c r="O36" s="56">
        <f t="shared" si="0"/>
        <v>16065601.939999999</v>
      </c>
    </row>
    <row r="37" spans="1:18" ht="15.75" x14ac:dyDescent="0.25">
      <c r="A37" s="1398"/>
      <c r="B37" s="1411"/>
      <c r="C37" s="1450"/>
      <c r="D37" s="440">
        <v>974</v>
      </c>
      <c r="E37" s="441" t="s">
        <v>148</v>
      </c>
      <c r="F37" s="441" t="s">
        <v>149</v>
      </c>
      <c r="G37" s="441" t="s">
        <v>160</v>
      </c>
      <c r="H37" s="441" t="s">
        <v>164</v>
      </c>
      <c r="I37" s="443">
        <v>4007795</v>
      </c>
      <c r="J37" s="443">
        <v>1297870.25</v>
      </c>
      <c r="K37" s="444">
        <v>612316</v>
      </c>
      <c r="O37" s="56">
        <f t="shared" si="0"/>
        <v>685554.25</v>
      </c>
    </row>
    <row r="38" spans="1:18" ht="15.75" x14ac:dyDescent="0.25">
      <c r="A38" s="1398"/>
      <c r="B38" s="1411"/>
      <c r="C38" s="1450"/>
      <c r="D38" s="440">
        <v>974</v>
      </c>
      <c r="E38" s="441" t="s">
        <v>148</v>
      </c>
      <c r="F38" s="441" t="s">
        <v>149</v>
      </c>
      <c r="G38" s="441" t="s">
        <v>160</v>
      </c>
      <c r="H38" s="441" t="s">
        <v>165</v>
      </c>
      <c r="I38" s="443">
        <v>11000</v>
      </c>
      <c r="J38" s="443">
        <v>22400</v>
      </c>
      <c r="K38" s="444">
        <v>3500</v>
      </c>
      <c r="O38" s="56">
        <f t="shared" si="0"/>
        <v>18900</v>
      </c>
    </row>
    <row r="39" spans="1:18" ht="15.75" x14ac:dyDescent="0.25">
      <c r="A39" s="1374"/>
      <c r="B39" s="1411"/>
      <c r="C39" s="1450"/>
      <c r="D39" s="440">
        <v>974</v>
      </c>
      <c r="E39" s="441" t="s">
        <v>148</v>
      </c>
      <c r="F39" s="441" t="s">
        <v>149</v>
      </c>
      <c r="G39" s="441" t="s">
        <v>160</v>
      </c>
      <c r="H39" s="441" t="s">
        <v>166</v>
      </c>
      <c r="I39" s="443">
        <v>448320</v>
      </c>
      <c r="J39" s="443">
        <v>422520</v>
      </c>
      <c r="K39" s="444">
        <v>10231.290000000001</v>
      </c>
      <c r="O39" s="56">
        <f t="shared" si="0"/>
        <v>412288.71</v>
      </c>
    </row>
    <row r="40" spans="1:18" ht="135" x14ac:dyDescent="0.25">
      <c r="A40" s="288" t="s">
        <v>810</v>
      </c>
      <c r="B40" s="223" t="s">
        <v>808</v>
      </c>
      <c r="C40" s="223" t="s">
        <v>129</v>
      </c>
      <c r="D40" s="440">
        <v>974</v>
      </c>
      <c r="E40" s="441" t="s">
        <v>148</v>
      </c>
      <c r="F40" s="441" t="s">
        <v>149</v>
      </c>
      <c r="G40" s="441" t="s">
        <v>160</v>
      </c>
      <c r="H40" s="441">
        <v>611</v>
      </c>
      <c r="I40" s="443">
        <v>0</v>
      </c>
      <c r="J40" s="443">
        <v>16113770.91</v>
      </c>
      <c r="K40" s="444">
        <v>5401016.7800000003</v>
      </c>
      <c r="O40" s="56"/>
    </row>
    <row r="41" spans="1:18" ht="15.75" customHeight="1" x14ac:dyDescent="0.25">
      <c r="A41" s="1373" t="s">
        <v>812</v>
      </c>
      <c r="B41" s="1362" t="s">
        <v>681</v>
      </c>
      <c r="C41" s="1410" t="s">
        <v>129</v>
      </c>
      <c r="D41" s="440">
        <v>974</v>
      </c>
      <c r="E41" s="441" t="s">
        <v>148</v>
      </c>
      <c r="F41" s="441" t="s">
        <v>149</v>
      </c>
      <c r="G41" s="441" t="s">
        <v>167</v>
      </c>
      <c r="H41" s="441" t="s">
        <v>151</v>
      </c>
      <c r="I41" s="443">
        <v>1092800</v>
      </c>
      <c r="J41" s="443">
        <v>954271.14</v>
      </c>
      <c r="K41" s="444">
        <v>251228.76</v>
      </c>
      <c r="O41" s="56">
        <f>J41-K41</f>
        <v>703042.38</v>
      </c>
      <c r="Q41" s="678"/>
      <c r="R41" s="678"/>
    </row>
    <row r="42" spans="1:18" ht="15.75" x14ac:dyDescent="0.25">
      <c r="A42" s="1374"/>
      <c r="B42" s="1363"/>
      <c r="C42" s="1418"/>
      <c r="D42" s="440">
        <v>974</v>
      </c>
      <c r="E42" s="441" t="s">
        <v>148</v>
      </c>
      <c r="F42" s="441" t="s">
        <v>149</v>
      </c>
      <c r="G42" s="441" t="s">
        <v>167</v>
      </c>
      <c r="H42" s="441">
        <v>247</v>
      </c>
      <c r="I42" s="443">
        <v>13685200</v>
      </c>
      <c r="J42" s="443">
        <v>12317526.16</v>
      </c>
      <c r="K42" s="444">
        <v>6419102.6200000001</v>
      </c>
      <c r="O42" s="56">
        <f t="shared" si="0"/>
        <v>5898423.54</v>
      </c>
    </row>
    <row r="43" spans="1:18" ht="105" x14ac:dyDescent="0.25">
      <c r="A43" s="451" t="s">
        <v>813</v>
      </c>
      <c r="B43" s="1210" t="s">
        <v>811</v>
      </c>
      <c r="C43" s="1211" t="s">
        <v>129</v>
      </c>
      <c r="D43" s="1212">
        <v>974</v>
      </c>
      <c r="E43" s="1213" t="s">
        <v>148</v>
      </c>
      <c r="F43" s="1213" t="s">
        <v>149</v>
      </c>
      <c r="G43" s="1213" t="s">
        <v>167</v>
      </c>
      <c r="H43" s="1213">
        <v>611</v>
      </c>
      <c r="I43" s="1214">
        <v>0</v>
      </c>
      <c r="J43" s="1214">
        <v>778232.9</v>
      </c>
      <c r="K43" s="1215">
        <v>101345.93</v>
      </c>
      <c r="O43" s="56"/>
    </row>
    <row r="44" spans="1:18" ht="15.75" customHeight="1" x14ac:dyDescent="0.25">
      <c r="A44" s="1416" t="s">
        <v>815</v>
      </c>
      <c r="B44" s="1410" t="s">
        <v>674</v>
      </c>
      <c r="C44" s="1410" t="s">
        <v>678</v>
      </c>
      <c r="D44" s="440">
        <v>974</v>
      </c>
      <c r="E44" s="441" t="s">
        <v>148</v>
      </c>
      <c r="F44" s="441" t="s">
        <v>149</v>
      </c>
      <c r="G44" s="441" t="s">
        <v>168</v>
      </c>
      <c r="H44" s="441" t="s">
        <v>161</v>
      </c>
      <c r="I44" s="443">
        <v>68780000</v>
      </c>
      <c r="J44" s="443">
        <v>60125650</v>
      </c>
      <c r="K44" s="444">
        <v>42696649.359999999</v>
      </c>
      <c r="O44" s="56">
        <f t="shared" si="0"/>
        <v>17429000.640000001</v>
      </c>
      <c r="Q44" s="678"/>
      <c r="R44" s="678"/>
    </row>
    <row r="45" spans="1:18" ht="15.75" x14ac:dyDescent="0.25">
      <c r="A45" s="1417"/>
      <c r="B45" s="1418"/>
      <c r="C45" s="1418"/>
      <c r="D45" s="440">
        <v>974</v>
      </c>
      <c r="E45" s="441" t="s">
        <v>148</v>
      </c>
      <c r="F45" s="441" t="s">
        <v>149</v>
      </c>
      <c r="G45" s="441" t="s">
        <v>168</v>
      </c>
      <c r="H45" s="441" t="s">
        <v>163</v>
      </c>
      <c r="I45" s="443">
        <v>20771550</v>
      </c>
      <c r="J45" s="443">
        <v>18157946</v>
      </c>
      <c r="K45" s="444">
        <v>12204567.619999999</v>
      </c>
      <c r="O45" s="56">
        <f t="shared" si="0"/>
        <v>5953378.3800000008</v>
      </c>
    </row>
    <row r="46" spans="1:18" ht="71.25" customHeight="1" x14ac:dyDescent="0.25">
      <c r="A46" s="1417"/>
      <c r="B46" s="1418"/>
      <c r="C46" s="1418"/>
      <c r="D46" s="440">
        <v>974</v>
      </c>
      <c r="E46" s="441" t="s">
        <v>148</v>
      </c>
      <c r="F46" s="441" t="s">
        <v>149</v>
      </c>
      <c r="G46" s="441" t="s">
        <v>168</v>
      </c>
      <c r="H46" s="441" t="s">
        <v>151</v>
      </c>
      <c r="I46" s="443">
        <v>3245495</v>
      </c>
      <c r="J46" s="443">
        <v>2844315</v>
      </c>
      <c r="K46" s="444">
        <v>1093773.2</v>
      </c>
      <c r="O46" s="56">
        <f t="shared" si="0"/>
        <v>1750541.8</v>
      </c>
    </row>
    <row r="47" spans="1:18" ht="165" x14ac:dyDescent="0.25">
      <c r="A47" s="454" t="s">
        <v>1194</v>
      </c>
      <c r="B47" s="452" t="s">
        <v>814</v>
      </c>
      <c r="C47" s="453" t="s">
        <v>678</v>
      </c>
      <c r="D47" s="440">
        <v>974</v>
      </c>
      <c r="E47" s="441" t="s">
        <v>148</v>
      </c>
      <c r="F47" s="441" t="s">
        <v>149</v>
      </c>
      <c r="G47" s="441" t="s">
        <v>168</v>
      </c>
      <c r="H47" s="441">
        <v>611</v>
      </c>
      <c r="I47" s="443">
        <v>0</v>
      </c>
      <c r="J47" s="443">
        <v>17167550</v>
      </c>
      <c r="K47" s="444">
        <v>1764792.61</v>
      </c>
      <c r="O47" s="56">
        <f t="shared" si="0"/>
        <v>15402757.390000001</v>
      </c>
    </row>
    <row r="48" spans="1:18" ht="133.5" customHeight="1" x14ac:dyDescent="0.25">
      <c r="A48" s="476" t="s">
        <v>1195</v>
      </c>
      <c r="B48" s="1193" t="s">
        <v>58</v>
      </c>
      <c r="C48" s="1193" t="s">
        <v>678</v>
      </c>
      <c r="D48" s="445">
        <v>974</v>
      </c>
      <c r="E48" s="446" t="s">
        <v>169</v>
      </c>
      <c r="F48" s="446" t="s">
        <v>170</v>
      </c>
      <c r="G48" s="446" t="s">
        <v>171</v>
      </c>
      <c r="H48" s="446" t="s">
        <v>172</v>
      </c>
      <c r="I48" s="448">
        <v>4815207</v>
      </c>
      <c r="J48" s="448">
        <v>4815207</v>
      </c>
      <c r="K48" s="449">
        <v>2058446.33</v>
      </c>
      <c r="O48" s="56"/>
    </row>
    <row r="49" spans="1:15" ht="28.5" x14ac:dyDescent="0.25">
      <c r="A49" s="1155" t="s">
        <v>649</v>
      </c>
      <c r="B49" s="1194" t="s">
        <v>91</v>
      </c>
      <c r="C49" s="1137"/>
      <c r="D49" s="1399"/>
      <c r="E49" s="1400"/>
      <c r="F49" s="1400"/>
      <c r="G49" s="1400"/>
      <c r="H49" s="1400"/>
      <c r="I49" s="1143">
        <f>I50</f>
        <v>0</v>
      </c>
      <c r="J49" s="1143">
        <f>J50</f>
        <v>100000</v>
      </c>
      <c r="K49" s="1143">
        <f>K50</f>
        <v>61565</v>
      </c>
      <c r="O49" s="56">
        <f t="shared" si="0"/>
        <v>38435</v>
      </c>
    </row>
    <row r="50" spans="1:15" ht="60.75" thickBot="1" x14ac:dyDescent="0.3">
      <c r="A50" s="1218" t="s">
        <v>659</v>
      </c>
      <c r="B50" s="1219" t="s">
        <v>93</v>
      </c>
      <c r="C50" s="1219" t="s">
        <v>129</v>
      </c>
      <c r="D50" s="1220">
        <v>974</v>
      </c>
      <c r="E50" s="1220" t="s">
        <v>169</v>
      </c>
      <c r="F50" s="1221" t="s">
        <v>190</v>
      </c>
      <c r="G50" s="1221" t="s">
        <v>189</v>
      </c>
      <c r="H50" s="1221" t="s">
        <v>151</v>
      </c>
      <c r="I50" s="1222">
        <v>0</v>
      </c>
      <c r="J50" s="1222">
        <v>100000</v>
      </c>
      <c r="K50" s="1223">
        <v>61565</v>
      </c>
      <c r="O50" s="56">
        <f t="shared" si="0"/>
        <v>38435</v>
      </c>
    </row>
    <row r="51" spans="1:15" ht="43.5" thickBot="1" x14ac:dyDescent="0.3">
      <c r="A51" s="1173" t="s">
        <v>650</v>
      </c>
      <c r="B51" s="1134" t="s">
        <v>816</v>
      </c>
      <c r="C51" s="1161"/>
      <c r="D51" s="1407"/>
      <c r="E51" s="1408"/>
      <c r="F51" s="1408"/>
      <c r="G51" s="1408"/>
      <c r="H51" s="1409"/>
      <c r="I51" s="1174">
        <f>I52</f>
        <v>1060000</v>
      </c>
      <c r="J51" s="1174">
        <f>J52</f>
        <v>1060000</v>
      </c>
      <c r="K51" s="1174">
        <f>K52</f>
        <v>340000</v>
      </c>
      <c r="O51" s="56">
        <f t="shared" si="0"/>
        <v>720000</v>
      </c>
    </row>
    <row r="52" spans="1:15" ht="120.75" thickBot="1" x14ac:dyDescent="0.3">
      <c r="A52" s="531" t="s">
        <v>61</v>
      </c>
      <c r="B52" s="537" t="s">
        <v>59</v>
      </c>
      <c r="C52" s="538" t="s">
        <v>678</v>
      </c>
      <c r="D52" s="539">
        <v>974</v>
      </c>
      <c r="E52" s="540">
        <v>10</v>
      </c>
      <c r="F52" s="541" t="s">
        <v>173</v>
      </c>
      <c r="G52" s="541" t="s">
        <v>817</v>
      </c>
      <c r="H52" s="541" t="s">
        <v>174</v>
      </c>
      <c r="I52" s="542">
        <v>1060000</v>
      </c>
      <c r="J52" s="542">
        <v>1060000</v>
      </c>
      <c r="K52" s="543">
        <v>340000</v>
      </c>
      <c r="O52" s="56"/>
    </row>
    <row r="53" spans="1:15" ht="86.25" thickBot="1" x14ac:dyDescent="0.3">
      <c r="A53" s="1167" t="s">
        <v>397</v>
      </c>
      <c r="B53" s="1161" t="s">
        <v>60</v>
      </c>
      <c r="C53" s="1171"/>
      <c r="D53" s="1172"/>
      <c r="E53" s="1163"/>
      <c r="F53" s="1164"/>
      <c r="G53" s="1164"/>
      <c r="H53" s="1164"/>
      <c r="I53" s="1165">
        <f>SUM(I54:I56)</f>
        <v>0</v>
      </c>
      <c r="J53" s="1165">
        <f>J54+J55+J56</f>
        <v>4403507.84</v>
      </c>
      <c r="K53" s="1165">
        <f>K54+K55+K56</f>
        <v>3475721.36</v>
      </c>
      <c r="O53" s="56"/>
    </row>
    <row r="54" spans="1:15" ht="60" x14ac:dyDescent="0.25">
      <c r="A54" s="1466" t="s">
        <v>818</v>
      </c>
      <c r="B54" s="1404" t="s">
        <v>62</v>
      </c>
      <c r="C54" s="841" t="s">
        <v>129</v>
      </c>
      <c r="D54" s="883" t="s">
        <v>175</v>
      </c>
      <c r="E54" s="884" t="s">
        <v>148</v>
      </c>
      <c r="F54" s="885" t="s">
        <v>149</v>
      </c>
      <c r="G54" s="886" t="s">
        <v>176</v>
      </c>
      <c r="H54" s="886" t="s">
        <v>153</v>
      </c>
      <c r="I54" s="887">
        <v>0</v>
      </c>
      <c r="J54" s="887">
        <v>22017.54</v>
      </c>
      <c r="K54" s="888">
        <v>17378.61</v>
      </c>
      <c r="O54" s="56">
        <f>J54-K54</f>
        <v>4638.93</v>
      </c>
    </row>
    <row r="55" spans="1:15" ht="60" customHeight="1" x14ac:dyDescent="0.25">
      <c r="A55" s="1467"/>
      <c r="B55" s="1405"/>
      <c r="C55" s="841" t="s">
        <v>677</v>
      </c>
      <c r="D55" s="883" t="s">
        <v>175</v>
      </c>
      <c r="E55" s="884" t="s">
        <v>148</v>
      </c>
      <c r="F55" s="885" t="s">
        <v>149</v>
      </c>
      <c r="G55" s="886" t="s">
        <v>176</v>
      </c>
      <c r="H55" s="886" t="s">
        <v>153</v>
      </c>
      <c r="I55" s="887">
        <v>0</v>
      </c>
      <c r="J55" s="887">
        <v>0</v>
      </c>
      <c r="K55" s="888">
        <v>0</v>
      </c>
      <c r="O55" s="56">
        <f t="shared" si="0"/>
        <v>0</v>
      </c>
    </row>
    <row r="56" spans="1:15" ht="75.75" thickBot="1" x14ac:dyDescent="0.3">
      <c r="A56" s="1468"/>
      <c r="B56" s="1406"/>
      <c r="C56" s="889" t="s">
        <v>678</v>
      </c>
      <c r="D56" s="890" t="s">
        <v>175</v>
      </c>
      <c r="E56" s="890" t="s">
        <v>148</v>
      </c>
      <c r="F56" s="891" t="s">
        <v>149</v>
      </c>
      <c r="G56" s="892" t="s">
        <v>176</v>
      </c>
      <c r="H56" s="893" t="s">
        <v>153</v>
      </c>
      <c r="I56" s="894">
        <v>0</v>
      </c>
      <c r="J56" s="894">
        <v>4381490.3</v>
      </c>
      <c r="K56" s="895">
        <v>3458342.75</v>
      </c>
      <c r="O56" s="56">
        <f t="shared" si="0"/>
        <v>923147.54999999981</v>
      </c>
    </row>
    <row r="57" spans="1:15" ht="15.75" thickBot="1" x14ac:dyDescent="0.3">
      <c r="A57" s="1461" t="s">
        <v>63</v>
      </c>
      <c r="B57" s="1401" t="s">
        <v>64</v>
      </c>
      <c r="C57" s="896" t="s">
        <v>128</v>
      </c>
      <c r="D57" s="897"/>
      <c r="E57" s="897"/>
      <c r="F57" s="897"/>
      <c r="G57" s="897"/>
      <c r="H57" s="897"/>
      <c r="I57" s="898">
        <f>I58+I59+I60</f>
        <v>516963713</v>
      </c>
      <c r="J57" s="898">
        <f>J58+J59+J60</f>
        <v>541148760.23000002</v>
      </c>
      <c r="K57" s="898">
        <f>K58+K59+K60</f>
        <v>330728828.25</v>
      </c>
      <c r="L57" s="17" t="e">
        <f>I61+#REF!+I104+#REF!+#REF!+I116</f>
        <v>#REF!</v>
      </c>
      <c r="M57" s="17" t="e">
        <f>I57-L57</f>
        <v>#REF!</v>
      </c>
      <c r="O57" s="56">
        <f t="shared" si="0"/>
        <v>210419931.98000002</v>
      </c>
    </row>
    <row r="58" spans="1:15" ht="60" x14ac:dyDescent="0.25">
      <c r="A58" s="1462"/>
      <c r="B58" s="1402"/>
      <c r="C58" s="507" t="s">
        <v>677</v>
      </c>
      <c r="D58" s="899"/>
      <c r="E58" s="899"/>
      <c r="F58" s="899"/>
      <c r="G58" s="899"/>
      <c r="H58" s="899"/>
      <c r="I58" s="900">
        <f>I81+I82+I83+I84+I107+I109+I118</f>
        <v>36111084</v>
      </c>
      <c r="J58" s="900">
        <f>J81+J82+J83+J84+J107+J109+J118</f>
        <v>36111084</v>
      </c>
      <c r="K58" s="900">
        <f>K81+K82+K83+K84+K107+K109+K118</f>
        <v>21611092.030000001</v>
      </c>
      <c r="O58" s="56">
        <f t="shared" si="0"/>
        <v>14499991.969999999</v>
      </c>
    </row>
    <row r="59" spans="1:15" ht="75" x14ac:dyDescent="0.25">
      <c r="A59" s="1462"/>
      <c r="B59" s="1402"/>
      <c r="C59" s="508" t="s">
        <v>678</v>
      </c>
      <c r="D59" s="901"/>
      <c r="E59" s="901"/>
      <c r="F59" s="901"/>
      <c r="G59" s="901"/>
      <c r="H59" s="901"/>
      <c r="I59" s="902">
        <f>I67+I100+I101+I102+I103+I105+I106+I108+I110+I114+I119+I121+I122</f>
        <v>327217689</v>
      </c>
      <c r="J59" s="902">
        <f>J67+J100+J101+J102+J103+J105++J106+J108+J110+J114+J119+J121+J122</f>
        <v>338007973</v>
      </c>
      <c r="K59" s="902">
        <f>K67+K100+K101+K102+K103+K105+K106+K108+K110+K114+K119+K121+K122</f>
        <v>198712774.94</v>
      </c>
      <c r="O59" s="56">
        <f t="shared" si="0"/>
        <v>139295198.06</v>
      </c>
    </row>
    <row r="60" spans="1:15" ht="60.75" thickBot="1" x14ac:dyDescent="0.3">
      <c r="A60" s="1463"/>
      <c r="B60" s="1403"/>
      <c r="C60" s="511" t="s">
        <v>129</v>
      </c>
      <c r="D60" s="903"/>
      <c r="E60" s="903"/>
      <c r="F60" s="903"/>
      <c r="G60" s="903"/>
      <c r="H60" s="903"/>
      <c r="I60" s="904">
        <f>I62+I63+I64+I65+I66+I67+I68+I71+I69+I72+I73+I74+I75+I76+I77+I78+I79+I80+I85+I86+I87+I88+I89+I90+I91+I92+I93+I94+I95+I96+I97+I98+I99+I112</f>
        <v>153634940</v>
      </c>
      <c r="J60" s="904">
        <f>J62+J63+J64+J65+J66+J68+J69+J71+J72+J73+J74+J75+J76+J77+J78+J79+J80+J85+J86+J87+J88+J89+J90+J91+J92+J93+J94+J95+J96+J97+J98+J112+J115+J117+J99</f>
        <v>167029703.22999999</v>
      </c>
      <c r="K60" s="904">
        <f>K62+K63+K64+K65+K66+K68+K69+K71+K72+K73+K74+K75+K76+K77+K78+K79+K80+K85+K86+K87+K88+K89+K90+K91+K92+K93+K94+K95+K96+K97+K98+K99+K112+K115+K117</f>
        <v>110404961.28000002</v>
      </c>
      <c r="O60" s="56">
        <f t="shared" si="0"/>
        <v>56624741.949999973</v>
      </c>
    </row>
    <row r="61" spans="1:15" ht="43.5" thickBot="1" x14ac:dyDescent="0.3">
      <c r="A61" s="1167" t="s">
        <v>7</v>
      </c>
      <c r="B61" s="1161" t="s">
        <v>65</v>
      </c>
      <c r="C61" s="1161"/>
      <c r="D61" s="1168"/>
      <c r="E61" s="1168"/>
      <c r="F61" s="1168"/>
      <c r="G61" s="1168"/>
      <c r="H61" s="1168"/>
      <c r="I61" s="1169">
        <f>I62+I63+I64+I65+I66+I67+I68+I69</f>
        <v>94700</v>
      </c>
      <c r="J61" s="1169">
        <f>J62+J63+J64+J65+J66+J67+J68+J69</f>
        <v>795000</v>
      </c>
      <c r="K61" s="1170">
        <f>K62+K63+K64+K65+K66+K67+K68+K69</f>
        <v>95000</v>
      </c>
      <c r="O61" s="56">
        <f t="shared" si="0"/>
        <v>700000</v>
      </c>
    </row>
    <row r="62" spans="1:15" ht="60" x14ac:dyDescent="0.25">
      <c r="A62" s="905" t="s">
        <v>66</v>
      </c>
      <c r="B62" s="906" t="s">
        <v>819</v>
      </c>
      <c r="C62" s="507" t="s">
        <v>129</v>
      </c>
      <c r="D62" s="907">
        <v>974</v>
      </c>
      <c r="E62" s="907" t="s">
        <v>148</v>
      </c>
      <c r="F62" s="884" t="s">
        <v>177</v>
      </c>
      <c r="G62" s="884" t="s">
        <v>178</v>
      </c>
      <c r="H62" s="884" t="s">
        <v>151</v>
      </c>
      <c r="I62" s="908">
        <v>0</v>
      </c>
      <c r="J62" s="908">
        <v>0</v>
      </c>
      <c r="K62" s="909">
        <v>0</v>
      </c>
      <c r="O62" s="56">
        <f t="shared" si="0"/>
        <v>0</v>
      </c>
    </row>
    <row r="63" spans="1:15" ht="60" x14ac:dyDescent="0.25">
      <c r="A63" s="45" t="s">
        <v>67</v>
      </c>
      <c r="B63" s="724" t="s">
        <v>1053</v>
      </c>
      <c r="C63" s="46" t="s">
        <v>129</v>
      </c>
      <c r="D63" s="62">
        <v>974</v>
      </c>
      <c r="E63" s="62" t="s">
        <v>148</v>
      </c>
      <c r="F63" s="63" t="s">
        <v>177</v>
      </c>
      <c r="G63" s="63" t="s">
        <v>178</v>
      </c>
      <c r="H63" s="63" t="s">
        <v>179</v>
      </c>
      <c r="I63" s="64">
        <v>0</v>
      </c>
      <c r="J63" s="64">
        <v>0</v>
      </c>
      <c r="K63" s="65">
        <v>0</v>
      </c>
      <c r="O63" s="56">
        <f t="shared" si="0"/>
        <v>0</v>
      </c>
    </row>
    <row r="64" spans="1:15" ht="69.75" customHeight="1" x14ac:dyDescent="0.25">
      <c r="A64" s="1393" t="s">
        <v>821</v>
      </c>
      <c r="B64" s="1394" t="s">
        <v>53</v>
      </c>
      <c r="C64" s="428" t="s">
        <v>129</v>
      </c>
      <c r="D64" s="463">
        <v>974</v>
      </c>
      <c r="E64" s="463" t="s">
        <v>148</v>
      </c>
      <c r="F64" s="464" t="s">
        <v>177</v>
      </c>
      <c r="G64" s="464" t="s">
        <v>178</v>
      </c>
      <c r="H64" s="464" t="s">
        <v>155</v>
      </c>
      <c r="I64" s="465">
        <v>94700</v>
      </c>
      <c r="J64" s="465">
        <v>750000</v>
      </c>
      <c r="K64" s="466">
        <v>50000</v>
      </c>
      <c r="O64" s="56"/>
    </row>
    <row r="65" spans="1:18" ht="90.75" customHeight="1" x14ac:dyDescent="0.25">
      <c r="A65" s="1391"/>
      <c r="B65" s="1355"/>
      <c r="C65" s="428" t="s">
        <v>129</v>
      </c>
      <c r="D65" s="463">
        <v>974</v>
      </c>
      <c r="E65" s="463" t="s">
        <v>148</v>
      </c>
      <c r="F65" s="464" t="s">
        <v>177</v>
      </c>
      <c r="G65" s="464" t="s">
        <v>178</v>
      </c>
      <c r="H65" s="464" t="s">
        <v>151</v>
      </c>
      <c r="I65" s="465">
        <v>0</v>
      </c>
      <c r="J65" s="465">
        <v>0</v>
      </c>
      <c r="K65" s="466">
        <v>0</v>
      </c>
      <c r="O65" s="56"/>
    </row>
    <row r="66" spans="1:18" ht="75" x14ac:dyDescent="0.25">
      <c r="A66" s="429" t="s">
        <v>822</v>
      </c>
      <c r="B66" s="223" t="s">
        <v>823</v>
      </c>
      <c r="C66" s="223" t="s">
        <v>129</v>
      </c>
      <c r="D66" s="219">
        <v>974</v>
      </c>
      <c r="E66" s="219" t="s">
        <v>148</v>
      </c>
      <c r="F66" s="460" t="s">
        <v>177</v>
      </c>
      <c r="G66" s="460" t="s">
        <v>178</v>
      </c>
      <c r="H66" s="460" t="s">
        <v>179</v>
      </c>
      <c r="I66" s="461">
        <v>0</v>
      </c>
      <c r="J66" s="461">
        <v>45000</v>
      </c>
      <c r="K66" s="461">
        <v>45000</v>
      </c>
      <c r="O66" s="56">
        <f t="shared" si="0"/>
        <v>0</v>
      </c>
    </row>
    <row r="67" spans="1:18" ht="75.75" thickBot="1" x14ac:dyDescent="0.3">
      <c r="A67" s="429" t="s">
        <v>824</v>
      </c>
      <c r="B67" s="473" t="s">
        <v>825</v>
      </c>
      <c r="C67" s="477" t="s">
        <v>678</v>
      </c>
      <c r="D67" s="219">
        <v>974</v>
      </c>
      <c r="E67" s="219" t="s">
        <v>148</v>
      </c>
      <c r="F67" s="460" t="s">
        <v>177</v>
      </c>
      <c r="G67" s="460" t="s">
        <v>826</v>
      </c>
      <c r="H67" s="460" t="s">
        <v>155</v>
      </c>
      <c r="I67" s="461">
        <v>0</v>
      </c>
      <c r="J67" s="461">
        <v>0</v>
      </c>
      <c r="K67" s="474">
        <v>0</v>
      </c>
      <c r="O67" s="56">
        <f t="shared" si="0"/>
        <v>0</v>
      </c>
    </row>
    <row r="68" spans="1:18" ht="60" x14ac:dyDescent="0.25">
      <c r="A68" s="288" t="s">
        <v>827</v>
      </c>
      <c r="B68" s="473" t="s">
        <v>68</v>
      </c>
      <c r="C68" s="428" t="s">
        <v>129</v>
      </c>
      <c r="D68" s="463">
        <v>974</v>
      </c>
      <c r="E68" s="463" t="s">
        <v>148</v>
      </c>
      <c r="F68" s="464" t="s">
        <v>177</v>
      </c>
      <c r="G68" s="464" t="s">
        <v>828</v>
      </c>
      <c r="H68" s="464" t="s">
        <v>155</v>
      </c>
      <c r="I68" s="465">
        <v>0</v>
      </c>
      <c r="J68" s="465">
        <v>0</v>
      </c>
      <c r="K68" s="466">
        <v>0</v>
      </c>
      <c r="O68" s="56"/>
    </row>
    <row r="69" spans="1:18" ht="75.75" thickBot="1" x14ac:dyDescent="0.3">
      <c r="A69" s="429" t="s">
        <v>829</v>
      </c>
      <c r="B69" s="478" t="s">
        <v>830</v>
      </c>
      <c r="C69" s="223" t="s">
        <v>129</v>
      </c>
      <c r="D69" s="219">
        <v>974</v>
      </c>
      <c r="E69" s="219" t="s">
        <v>148</v>
      </c>
      <c r="F69" s="460" t="s">
        <v>177</v>
      </c>
      <c r="G69" s="460" t="s">
        <v>828</v>
      </c>
      <c r="H69" s="460" t="s">
        <v>179</v>
      </c>
      <c r="I69" s="461">
        <v>0</v>
      </c>
      <c r="J69" s="461">
        <v>0</v>
      </c>
      <c r="K69" s="474">
        <v>0</v>
      </c>
      <c r="O69" s="56"/>
    </row>
    <row r="70" spans="1:18" ht="72" thickBot="1" x14ac:dyDescent="0.3">
      <c r="A70" s="1154" t="s">
        <v>1</v>
      </c>
      <c r="B70" s="1161" t="s">
        <v>69</v>
      </c>
      <c r="C70" s="1162"/>
      <c r="D70" s="1163"/>
      <c r="E70" s="1163"/>
      <c r="F70" s="1164"/>
      <c r="G70" s="1164"/>
      <c r="H70" s="1164"/>
      <c r="I70" s="1165">
        <f>SUM(I71:I103)</f>
        <v>492333013</v>
      </c>
      <c r="J70" s="1165">
        <f>SUM(J71:J103)</f>
        <v>515917760.22999996</v>
      </c>
      <c r="K70" s="1166">
        <f>SUM(K71:K103)</f>
        <v>318186443.71000004</v>
      </c>
      <c r="O70" s="56"/>
    </row>
    <row r="71" spans="1:18" ht="60" x14ac:dyDescent="0.25">
      <c r="A71" s="479" t="s">
        <v>70</v>
      </c>
      <c r="B71" s="472" t="s">
        <v>831</v>
      </c>
      <c r="C71" s="223" t="s">
        <v>129</v>
      </c>
      <c r="D71" s="219">
        <v>974</v>
      </c>
      <c r="E71" s="219" t="s">
        <v>148</v>
      </c>
      <c r="F71" s="460" t="s">
        <v>177</v>
      </c>
      <c r="G71" s="480" t="s">
        <v>832</v>
      </c>
      <c r="H71" s="480" t="s">
        <v>833</v>
      </c>
      <c r="I71" s="461">
        <v>0</v>
      </c>
      <c r="J71" s="461">
        <v>0</v>
      </c>
      <c r="K71" s="474">
        <v>0</v>
      </c>
      <c r="O71" s="56"/>
    </row>
    <row r="72" spans="1:18" ht="60" x14ac:dyDescent="0.25">
      <c r="A72" s="481" t="s">
        <v>71</v>
      </c>
      <c r="B72" s="462" t="s">
        <v>675</v>
      </c>
      <c r="C72" s="223" t="s">
        <v>129</v>
      </c>
      <c r="D72" s="219">
        <v>974</v>
      </c>
      <c r="E72" s="219" t="s">
        <v>148</v>
      </c>
      <c r="F72" s="460" t="s">
        <v>177</v>
      </c>
      <c r="G72" s="460" t="s">
        <v>180</v>
      </c>
      <c r="H72" s="460" t="s">
        <v>151</v>
      </c>
      <c r="I72" s="461">
        <v>800000</v>
      </c>
      <c r="J72" s="461">
        <v>748760</v>
      </c>
      <c r="K72" s="474">
        <v>145943</v>
      </c>
      <c r="O72" s="56"/>
      <c r="Q72" s="678"/>
      <c r="R72" s="678"/>
    </row>
    <row r="73" spans="1:18" ht="60" x14ac:dyDescent="0.25">
      <c r="A73" s="482" t="s">
        <v>72</v>
      </c>
      <c r="B73" s="483" t="s">
        <v>804</v>
      </c>
      <c r="C73" s="223" t="s">
        <v>129</v>
      </c>
      <c r="D73" s="219">
        <v>974</v>
      </c>
      <c r="E73" s="219" t="s">
        <v>148</v>
      </c>
      <c r="F73" s="460" t="s">
        <v>177</v>
      </c>
      <c r="G73" s="460" t="s">
        <v>180</v>
      </c>
      <c r="H73" s="460" t="s">
        <v>179</v>
      </c>
      <c r="I73" s="461">
        <v>0</v>
      </c>
      <c r="J73" s="461">
        <v>51240</v>
      </c>
      <c r="K73" s="474">
        <v>28545</v>
      </c>
      <c r="O73" s="56"/>
    </row>
    <row r="74" spans="1:18" ht="60" x14ac:dyDescent="0.25">
      <c r="A74" s="482" t="s">
        <v>74</v>
      </c>
      <c r="B74" s="223" t="s">
        <v>73</v>
      </c>
      <c r="C74" s="223" t="s">
        <v>129</v>
      </c>
      <c r="D74" s="219">
        <v>974</v>
      </c>
      <c r="E74" s="219" t="s">
        <v>148</v>
      </c>
      <c r="F74" s="460" t="s">
        <v>177</v>
      </c>
      <c r="G74" s="460" t="s">
        <v>181</v>
      </c>
      <c r="H74" s="460" t="s">
        <v>151</v>
      </c>
      <c r="I74" s="461">
        <v>4510400</v>
      </c>
      <c r="J74" s="461">
        <v>4068400</v>
      </c>
      <c r="K74" s="474">
        <v>2526260.4</v>
      </c>
      <c r="O74" s="56"/>
      <c r="Q74" s="678"/>
      <c r="R74" s="678"/>
    </row>
    <row r="75" spans="1:18" ht="60" x14ac:dyDescent="0.25">
      <c r="A75" s="482" t="s">
        <v>75</v>
      </c>
      <c r="B75" s="484" t="s">
        <v>834</v>
      </c>
      <c r="C75" s="223" t="s">
        <v>129</v>
      </c>
      <c r="D75" s="219">
        <v>974</v>
      </c>
      <c r="E75" s="219" t="s">
        <v>148</v>
      </c>
      <c r="F75" s="460" t="s">
        <v>177</v>
      </c>
      <c r="G75" s="460" t="s">
        <v>181</v>
      </c>
      <c r="H75" s="460" t="s">
        <v>179</v>
      </c>
      <c r="I75" s="461">
        <v>0</v>
      </c>
      <c r="J75" s="461">
        <v>198000</v>
      </c>
      <c r="K75" s="474">
        <v>21830</v>
      </c>
      <c r="O75" s="56"/>
    </row>
    <row r="76" spans="1:18" ht="60" x14ac:dyDescent="0.25">
      <c r="A76" s="481" t="s">
        <v>76</v>
      </c>
      <c r="B76" s="223" t="s">
        <v>676</v>
      </c>
      <c r="C76" s="223" t="s">
        <v>129</v>
      </c>
      <c r="D76" s="219">
        <v>974</v>
      </c>
      <c r="E76" s="219" t="s">
        <v>148</v>
      </c>
      <c r="F76" s="460" t="s">
        <v>177</v>
      </c>
      <c r="G76" s="460" t="s">
        <v>182</v>
      </c>
      <c r="H76" s="460" t="s">
        <v>151</v>
      </c>
      <c r="I76" s="461">
        <v>3000000</v>
      </c>
      <c r="J76" s="461">
        <v>2026109</v>
      </c>
      <c r="K76" s="474">
        <v>880045</v>
      </c>
      <c r="O76" s="56"/>
      <c r="Q76" s="678"/>
      <c r="R76" s="678"/>
    </row>
    <row r="77" spans="1:18" ht="60" x14ac:dyDescent="0.25">
      <c r="A77" s="481" t="s">
        <v>77</v>
      </c>
      <c r="B77" s="223" t="s">
        <v>806</v>
      </c>
      <c r="C77" s="223" t="s">
        <v>129</v>
      </c>
      <c r="D77" s="219">
        <v>974</v>
      </c>
      <c r="E77" s="219" t="s">
        <v>148</v>
      </c>
      <c r="F77" s="460" t="s">
        <v>177</v>
      </c>
      <c r="G77" s="460" t="s">
        <v>182</v>
      </c>
      <c r="H77" s="460" t="s">
        <v>179</v>
      </c>
      <c r="I77" s="461">
        <v>74880</v>
      </c>
      <c r="J77" s="461">
        <v>231371</v>
      </c>
      <c r="K77" s="474">
        <v>116057</v>
      </c>
      <c r="O77" s="56"/>
    </row>
    <row r="78" spans="1:18" ht="60" x14ac:dyDescent="0.25">
      <c r="A78" s="481" t="s">
        <v>78</v>
      </c>
      <c r="B78" s="223" t="s">
        <v>246</v>
      </c>
      <c r="C78" s="223" t="s">
        <v>129</v>
      </c>
      <c r="D78" s="219">
        <v>974</v>
      </c>
      <c r="E78" s="219" t="s">
        <v>148</v>
      </c>
      <c r="F78" s="460" t="s">
        <v>177</v>
      </c>
      <c r="G78" s="460" t="s">
        <v>835</v>
      </c>
      <c r="H78" s="460" t="s">
        <v>151</v>
      </c>
      <c r="I78" s="461">
        <v>100000</v>
      </c>
      <c r="J78" s="461">
        <v>250000</v>
      </c>
      <c r="K78" s="474">
        <v>157692.5</v>
      </c>
      <c r="O78" s="56"/>
    </row>
    <row r="79" spans="1:18" ht="120" x14ac:dyDescent="0.25">
      <c r="A79" s="481" t="s">
        <v>79</v>
      </c>
      <c r="B79" s="223" t="s">
        <v>836</v>
      </c>
      <c r="C79" s="223" t="s">
        <v>129</v>
      </c>
      <c r="D79" s="219">
        <v>974</v>
      </c>
      <c r="E79" s="219" t="s">
        <v>148</v>
      </c>
      <c r="F79" s="460" t="s">
        <v>177</v>
      </c>
      <c r="G79" s="460" t="s">
        <v>835</v>
      </c>
      <c r="H79" s="460" t="s">
        <v>185</v>
      </c>
      <c r="I79" s="461">
        <v>0</v>
      </c>
      <c r="J79" s="461">
        <v>0</v>
      </c>
      <c r="K79" s="474">
        <v>0</v>
      </c>
      <c r="O79" s="56"/>
    </row>
    <row r="80" spans="1:18" ht="60" x14ac:dyDescent="0.25">
      <c r="A80" s="481" t="s">
        <v>80</v>
      </c>
      <c r="B80" s="223" t="s">
        <v>837</v>
      </c>
      <c r="C80" s="223" t="s">
        <v>129</v>
      </c>
      <c r="D80" s="219">
        <v>974</v>
      </c>
      <c r="E80" s="219" t="s">
        <v>148</v>
      </c>
      <c r="F80" s="460" t="s">
        <v>177</v>
      </c>
      <c r="G80" s="460" t="s">
        <v>835</v>
      </c>
      <c r="H80" s="460" t="s">
        <v>179</v>
      </c>
      <c r="I80" s="461">
        <v>0</v>
      </c>
      <c r="J80" s="461">
        <v>20200</v>
      </c>
      <c r="K80" s="474">
        <v>0</v>
      </c>
      <c r="O80" s="56"/>
    </row>
    <row r="81" spans="1:18" ht="30" customHeight="1" x14ac:dyDescent="0.25">
      <c r="A81" s="1390" t="s">
        <v>81</v>
      </c>
      <c r="B81" s="1383" t="s">
        <v>215</v>
      </c>
      <c r="C81" s="1383" t="s">
        <v>677</v>
      </c>
      <c r="D81" s="63">
        <v>974</v>
      </c>
      <c r="E81" s="63" t="s">
        <v>148</v>
      </c>
      <c r="F81" s="460" t="s">
        <v>177</v>
      </c>
      <c r="G81" s="460" t="s">
        <v>214</v>
      </c>
      <c r="H81" s="460" t="s">
        <v>161</v>
      </c>
      <c r="I81" s="461">
        <v>17068900</v>
      </c>
      <c r="J81" s="461">
        <v>16573900</v>
      </c>
      <c r="K81" s="474">
        <v>10242089.449999999</v>
      </c>
      <c r="O81" s="56">
        <f t="shared" si="0"/>
        <v>6331810.5500000007</v>
      </c>
    </row>
    <row r="82" spans="1:18" ht="30" customHeight="1" x14ac:dyDescent="0.25">
      <c r="A82" s="1391"/>
      <c r="B82" s="1464"/>
      <c r="C82" s="1386"/>
      <c r="D82" s="63">
        <v>974</v>
      </c>
      <c r="E82" s="63" t="s">
        <v>148</v>
      </c>
      <c r="F82" s="460" t="s">
        <v>177</v>
      </c>
      <c r="G82" s="460" t="s">
        <v>214</v>
      </c>
      <c r="H82" s="460" t="s">
        <v>163</v>
      </c>
      <c r="I82" s="461">
        <v>5154800</v>
      </c>
      <c r="J82" s="461">
        <v>5005310</v>
      </c>
      <c r="K82" s="474">
        <v>3096450.58</v>
      </c>
      <c r="O82" s="56">
        <f t="shared" si="0"/>
        <v>1908859.42</v>
      </c>
    </row>
    <row r="83" spans="1:18" ht="180" x14ac:dyDescent="0.25">
      <c r="A83" s="485" t="s">
        <v>82</v>
      </c>
      <c r="B83" s="284" t="s">
        <v>838</v>
      </c>
      <c r="C83" s="284" t="s">
        <v>677</v>
      </c>
      <c r="D83" s="63">
        <v>974</v>
      </c>
      <c r="E83" s="63" t="s">
        <v>148</v>
      </c>
      <c r="F83" s="460" t="s">
        <v>177</v>
      </c>
      <c r="G83" s="460" t="s">
        <v>214</v>
      </c>
      <c r="H83" s="460" t="s">
        <v>185</v>
      </c>
      <c r="I83" s="461">
        <v>0</v>
      </c>
      <c r="J83" s="461">
        <v>0</v>
      </c>
      <c r="K83" s="474">
        <v>0</v>
      </c>
      <c r="O83" s="56">
        <f t="shared" si="0"/>
        <v>0</v>
      </c>
    </row>
    <row r="84" spans="1:18" ht="120" x14ac:dyDescent="0.25">
      <c r="A84" s="485" t="s">
        <v>84</v>
      </c>
      <c r="B84" s="284" t="s">
        <v>839</v>
      </c>
      <c r="C84" s="284" t="s">
        <v>677</v>
      </c>
      <c r="D84" s="63">
        <v>974</v>
      </c>
      <c r="E84" s="63" t="s">
        <v>148</v>
      </c>
      <c r="F84" s="460" t="s">
        <v>177</v>
      </c>
      <c r="G84" s="460" t="s">
        <v>214</v>
      </c>
      <c r="H84" s="460" t="s">
        <v>179</v>
      </c>
      <c r="I84" s="461">
        <v>4101300</v>
      </c>
      <c r="J84" s="461">
        <v>4745790</v>
      </c>
      <c r="K84" s="474">
        <v>3046363.08</v>
      </c>
      <c r="O84" s="56"/>
    </row>
    <row r="85" spans="1:18" x14ac:dyDescent="0.25">
      <c r="A85" s="1390" t="s">
        <v>216</v>
      </c>
      <c r="B85" s="1392" t="s">
        <v>680</v>
      </c>
      <c r="C85" s="1392" t="s">
        <v>129</v>
      </c>
      <c r="D85" s="219">
        <v>974</v>
      </c>
      <c r="E85" s="219" t="s">
        <v>148</v>
      </c>
      <c r="F85" s="460" t="s">
        <v>177</v>
      </c>
      <c r="G85" s="460" t="s">
        <v>183</v>
      </c>
      <c r="H85" s="460" t="s">
        <v>161</v>
      </c>
      <c r="I85" s="461">
        <v>372300</v>
      </c>
      <c r="J85" s="461">
        <v>423509</v>
      </c>
      <c r="K85" s="474">
        <v>414220.69</v>
      </c>
      <c r="O85" s="56"/>
      <c r="Q85" s="678"/>
      <c r="R85" s="678"/>
    </row>
    <row r="86" spans="1:18" ht="37.5" customHeight="1" x14ac:dyDescent="0.25">
      <c r="A86" s="1391"/>
      <c r="B86" s="1386"/>
      <c r="C86" s="1386"/>
      <c r="D86" s="219">
        <v>974</v>
      </c>
      <c r="E86" s="219" t="s">
        <v>148</v>
      </c>
      <c r="F86" s="460" t="s">
        <v>177</v>
      </c>
      <c r="G86" s="460" t="s">
        <v>183</v>
      </c>
      <c r="H86" s="460" t="s">
        <v>163</v>
      </c>
      <c r="I86" s="461">
        <v>112400</v>
      </c>
      <c r="J86" s="461">
        <v>127900</v>
      </c>
      <c r="K86" s="474">
        <v>125094.67</v>
      </c>
      <c r="O86" s="56"/>
    </row>
    <row r="87" spans="1:18" ht="51.75" customHeight="1" x14ac:dyDescent="0.25">
      <c r="A87" s="485" t="s">
        <v>840</v>
      </c>
      <c r="B87" s="223" t="s">
        <v>841</v>
      </c>
      <c r="C87" s="223" t="s">
        <v>129</v>
      </c>
      <c r="D87" s="219">
        <v>974</v>
      </c>
      <c r="E87" s="219" t="s">
        <v>148</v>
      </c>
      <c r="F87" s="460" t="s">
        <v>177</v>
      </c>
      <c r="G87" s="460" t="s">
        <v>183</v>
      </c>
      <c r="H87" s="460" t="s">
        <v>179</v>
      </c>
      <c r="I87" s="461">
        <v>178400</v>
      </c>
      <c r="J87" s="461">
        <v>218755.41</v>
      </c>
      <c r="K87" s="474">
        <v>218755.1</v>
      </c>
      <c r="O87" s="56"/>
    </row>
    <row r="88" spans="1:18" ht="15" customHeight="1" x14ac:dyDescent="0.25">
      <c r="A88" s="1364" t="s">
        <v>842</v>
      </c>
      <c r="B88" s="1354" t="s">
        <v>57</v>
      </c>
      <c r="C88" s="1354" t="s">
        <v>129</v>
      </c>
      <c r="D88" s="219">
        <v>974</v>
      </c>
      <c r="E88" s="219" t="s">
        <v>148</v>
      </c>
      <c r="F88" s="460" t="s">
        <v>177</v>
      </c>
      <c r="G88" s="460" t="s">
        <v>184</v>
      </c>
      <c r="H88" s="460" t="s">
        <v>161</v>
      </c>
      <c r="I88" s="461">
        <v>53051000</v>
      </c>
      <c r="J88" s="461">
        <v>51270836.789999999</v>
      </c>
      <c r="K88" s="474">
        <v>40742746.149999999</v>
      </c>
      <c r="O88" s="56">
        <f t="shared" si="0"/>
        <v>10528090.640000001</v>
      </c>
      <c r="Q88" s="678"/>
      <c r="R88" s="678"/>
    </row>
    <row r="89" spans="1:18" x14ac:dyDescent="0.25">
      <c r="A89" s="1365"/>
      <c r="B89" s="1367"/>
      <c r="C89" s="1367"/>
      <c r="D89" s="219">
        <v>974</v>
      </c>
      <c r="E89" s="219" t="s">
        <v>148</v>
      </c>
      <c r="F89" s="460" t="s">
        <v>177</v>
      </c>
      <c r="G89" s="460" t="s">
        <v>184</v>
      </c>
      <c r="H89" s="460" t="s">
        <v>162</v>
      </c>
      <c r="I89" s="461">
        <v>290700</v>
      </c>
      <c r="J89" s="461">
        <v>290700</v>
      </c>
      <c r="K89" s="474">
        <v>75665</v>
      </c>
      <c r="O89" s="56">
        <f t="shared" si="0"/>
        <v>215035</v>
      </c>
    </row>
    <row r="90" spans="1:18" x14ac:dyDescent="0.25">
      <c r="A90" s="1365"/>
      <c r="B90" s="1367"/>
      <c r="C90" s="1367"/>
      <c r="D90" s="219">
        <v>974</v>
      </c>
      <c r="E90" s="219" t="s">
        <v>148</v>
      </c>
      <c r="F90" s="460" t="s">
        <v>177</v>
      </c>
      <c r="G90" s="460" t="s">
        <v>184</v>
      </c>
      <c r="H90" s="460" t="s">
        <v>163</v>
      </c>
      <c r="I90" s="461">
        <v>16024200</v>
      </c>
      <c r="J90" s="461">
        <v>15469809.83</v>
      </c>
      <c r="K90" s="474">
        <v>11559152.66</v>
      </c>
      <c r="O90" s="56">
        <f t="shared" si="0"/>
        <v>3910657.17</v>
      </c>
    </row>
    <row r="91" spans="1:18" x14ac:dyDescent="0.25">
      <c r="A91" s="1365"/>
      <c r="B91" s="1367"/>
      <c r="C91" s="1367"/>
      <c r="D91" s="219">
        <v>974</v>
      </c>
      <c r="E91" s="219" t="s">
        <v>148</v>
      </c>
      <c r="F91" s="460" t="s">
        <v>177</v>
      </c>
      <c r="G91" s="460" t="s">
        <v>184</v>
      </c>
      <c r="H91" s="460" t="s">
        <v>151</v>
      </c>
      <c r="I91" s="461">
        <v>22655000</v>
      </c>
      <c r="J91" s="461">
        <v>31769157.149999999</v>
      </c>
      <c r="K91" s="474">
        <v>18504710.870000001</v>
      </c>
      <c r="O91" s="56">
        <f t="shared" si="0"/>
        <v>13264446.279999997</v>
      </c>
    </row>
    <row r="92" spans="1:18" x14ac:dyDescent="0.25">
      <c r="A92" s="1365"/>
      <c r="B92" s="1367"/>
      <c r="C92" s="1367"/>
      <c r="D92" s="219">
        <v>974</v>
      </c>
      <c r="E92" s="219" t="s">
        <v>148</v>
      </c>
      <c r="F92" s="460" t="s">
        <v>177</v>
      </c>
      <c r="G92" s="460" t="s">
        <v>184</v>
      </c>
      <c r="H92" s="460" t="s">
        <v>174</v>
      </c>
      <c r="I92" s="461">
        <v>0</v>
      </c>
      <c r="J92" s="461">
        <v>71830.5</v>
      </c>
      <c r="K92" s="461">
        <v>71830.5</v>
      </c>
      <c r="O92" s="56">
        <f t="shared" si="0"/>
        <v>0</v>
      </c>
    </row>
    <row r="93" spans="1:18" x14ac:dyDescent="0.25">
      <c r="A93" s="1365"/>
      <c r="B93" s="1367"/>
      <c r="C93" s="1367"/>
      <c r="D93" s="219">
        <v>974</v>
      </c>
      <c r="E93" s="219" t="s">
        <v>148</v>
      </c>
      <c r="F93" s="460" t="s">
        <v>177</v>
      </c>
      <c r="G93" s="460" t="s">
        <v>184</v>
      </c>
      <c r="H93" s="460" t="s">
        <v>164</v>
      </c>
      <c r="I93" s="461">
        <v>6096400</v>
      </c>
      <c r="J93" s="461">
        <v>7926471.5</v>
      </c>
      <c r="K93" s="474">
        <v>3812433</v>
      </c>
      <c r="O93" s="56">
        <f t="shared" si="0"/>
        <v>4114038.5</v>
      </c>
    </row>
    <row r="94" spans="1:18" x14ac:dyDescent="0.25">
      <c r="A94" s="1365"/>
      <c r="B94" s="1367"/>
      <c r="C94" s="1367"/>
      <c r="D94" s="219">
        <v>974</v>
      </c>
      <c r="E94" s="219" t="s">
        <v>148</v>
      </c>
      <c r="F94" s="460" t="s">
        <v>177</v>
      </c>
      <c r="G94" s="460" t="s">
        <v>184</v>
      </c>
      <c r="H94" s="460" t="s">
        <v>165</v>
      </c>
      <c r="I94" s="461">
        <v>37200</v>
      </c>
      <c r="J94" s="461">
        <v>54830</v>
      </c>
      <c r="K94" s="474">
        <v>8520</v>
      </c>
      <c r="O94" s="56">
        <f t="shared" si="0"/>
        <v>46310</v>
      </c>
    </row>
    <row r="95" spans="1:18" x14ac:dyDescent="0.25">
      <c r="A95" s="1366"/>
      <c r="B95" s="1355"/>
      <c r="C95" s="1355"/>
      <c r="D95" s="219">
        <v>974</v>
      </c>
      <c r="E95" s="219" t="s">
        <v>148</v>
      </c>
      <c r="F95" s="460" t="s">
        <v>177</v>
      </c>
      <c r="G95" s="460" t="s">
        <v>184</v>
      </c>
      <c r="H95" s="460" t="s">
        <v>166</v>
      </c>
      <c r="I95" s="461">
        <v>880700</v>
      </c>
      <c r="J95" s="461">
        <v>825228</v>
      </c>
      <c r="K95" s="474">
        <v>64287.73</v>
      </c>
      <c r="O95" s="56">
        <f t="shared" si="0"/>
        <v>760940.27</v>
      </c>
    </row>
    <row r="96" spans="1:18" ht="135" x14ac:dyDescent="0.25">
      <c r="A96" s="485" t="s">
        <v>843</v>
      </c>
      <c r="B96" s="284" t="s">
        <v>808</v>
      </c>
      <c r="C96" s="284" t="s">
        <v>129</v>
      </c>
      <c r="D96" s="219">
        <v>974</v>
      </c>
      <c r="E96" s="219" t="s">
        <v>148</v>
      </c>
      <c r="F96" s="460" t="s">
        <v>177</v>
      </c>
      <c r="G96" s="460" t="s">
        <v>184</v>
      </c>
      <c r="H96" s="460" t="s">
        <v>185</v>
      </c>
      <c r="I96" s="461">
        <v>10276950</v>
      </c>
      <c r="J96" s="461">
        <v>15183915.25</v>
      </c>
      <c r="K96" s="474">
        <v>11219317.289999999</v>
      </c>
      <c r="O96" s="56"/>
    </row>
    <row r="97" spans="1:18" ht="30" customHeight="1" x14ac:dyDescent="0.25">
      <c r="A97" s="1390" t="s">
        <v>844</v>
      </c>
      <c r="B97" s="1465" t="s">
        <v>681</v>
      </c>
      <c r="C97" s="1392" t="s">
        <v>129</v>
      </c>
      <c r="D97" s="219">
        <v>974</v>
      </c>
      <c r="E97" s="219" t="s">
        <v>148</v>
      </c>
      <c r="F97" s="460" t="s">
        <v>177</v>
      </c>
      <c r="G97" s="460" t="s">
        <v>186</v>
      </c>
      <c r="H97" s="460" t="s">
        <v>151</v>
      </c>
      <c r="I97" s="461">
        <v>404910</v>
      </c>
      <c r="J97" s="461">
        <v>246483.63</v>
      </c>
      <c r="K97" s="474">
        <v>20761.2</v>
      </c>
      <c r="O97" s="56">
        <f>J97-K97</f>
        <v>225722.43</v>
      </c>
      <c r="Q97" s="678"/>
      <c r="R97" s="678"/>
    </row>
    <row r="98" spans="1:18" ht="30" customHeight="1" x14ac:dyDescent="0.25">
      <c r="A98" s="1391"/>
      <c r="B98" s="1355"/>
      <c r="C98" s="1386"/>
      <c r="D98" s="219">
        <v>974</v>
      </c>
      <c r="E98" s="219" t="s">
        <v>148</v>
      </c>
      <c r="F98" s="460" t="s">
        <v>177</v>
      </c>
      <c r="G98" s="460" t="s">
        <v>186</v>
      </c>
      <c r="H98" s="460" t="s">
        <v>222</v>
      </c>
      <c r="I98" s="461">
        <v>30400350</v>
      </c>
      <c r="J98" s="461">
        <v>28764492.289999999</v>
      </c>
      <c r="K98" s="474">
        <v>16272992.619999999</v>
      </c>
      <c r="O98" s="56">
        <f t="shared" si="0"/>
        <v>12491499.67</v>
      </c>
    </row>
    <row r="99" spans="1:18" ht="105" x14ac:dyDescent="0.25">
      <c r="A99" s="485" t="s">
        <v>845</v>
      </c>
      <c r="B99" s="284" t="s">
        <v>811</v>
      </c>
      <c r="C99" s="284" t="s">
        <v>129</v>
      </c>
      <c r="D99" s="219">
        <v>974</v>
      </c>
      <c r="E99" s="219" t="s">
        <v>148</v>
      </c>
      <c r="F99" s="460" t="s">
        <v>177</v>
      </c>
      <c r="G99" s="460" t="s">
        <v>186</v>
      </c>
      <c r="H99" s="460" t="s">
        <v>185</v>
      </c>
      <c r="I99" s="461">
        <v>4174450</v>
      </c>
      <c r="J99" s="461">
        <v>5996703.8799999999</v>
      </c>
      <c r="K99" s="474">
        <v>3323100.9</v>
      </c>
      <c r="O99" s="56">
        <f t="shared" si="0"/>
        <v>2673602.98</v>
      </c>
    </row>
    <row r="100" spans="1:18" ht="31.5" customHeight="1" x14ac:dyDescent="0.25">
      <c r="A100" s="1469" t="s">
        <v>846</v>
      </c>
      <c r="B100" s="1385" t="s">
        <v>83</v>
      </c>
      <c r="C100" s="1383" t="s">
        <v>678</v>
      </c>
      <c r="D100" s="60">
        <v>974</v>
      </c>
      <c r="E100" s="60" t="s">
        <v>148</v>
      </c>
      <c r="F100" s="464" t="s">
        <v>177</v>
      </c>
      <c r="G100" s="464" t="s">
        <v>187</v>
      </c>
      <c r="H100" s="464" t="s">
        <v>161</v>
      </c>
      <c r="I100" s="465">
        <v>195257430</v>
      </c>
      <c r="J100" s="465">
        <v>196163734</v>
      </c>
      <c r="K100" s="466">
        <v>115923862.34</v>
      </c>
      <c r="O100" s="56">
        <f t="shared" si="0"/>
        <v>80239871.659999996</v>
      </c>
      <c r="Q100" s="678"/>
      <c r="R100" s="678"/>
    </row>
    <row r="101" spans="1:18" ht="34.5" customHeight="1" x14ac:dyDescent="0.25">
      <c r="A101" s="1365"/>
      <c r="B101" s="1464"/>
      <c r="C101" s="1464"/>
      <c r="D101" s="63">
        <v>974</v>
      </c>
      <c r="E101" s="63" t="s">
        <v>148</v>
      </c>
      <c r="F101" s="460" t="s">
        <v>177</v>
      </c>
      <c r="G101" s="460" t="s">
        <v>187</v>
      </c>
      <c r="H101" s="460" t="s">
        <v>163</v>
      </c>
      <c r="I101" s="461">
        <v>58967750</v>
      </c>
      <c r="J101" s="461">
        <v>59192050</v>
      </c>
      <c r="K101" s="474">
        <v>33237611.870000001</v>
      </c>
      <c r="O101" s="56">
        <f t="shared" si="0"/>
        <v>25954438.129999999</v>
      </c>
    </row>
    <row r="102" spans="1:18" ht="34.5" customHeight="1" x14ac:dyDescent="0.25">
      <c r="A102" s="1366"/>
      <c r="B102" s="1386"/>
      <c r="C102" s="1386"/>
      <c r="D102" s="63">
        <v>974</v>
      </c>
      <c r="E102" s="63" t="s">
        <v>148</v>
      </c>
      <c r="F102" s="460" t="s">
        <v>177</v>
      </c>
      <c r="G102" s="460" t="s">
        <v>187</v>
      </c>
      <c r="H102" s="460" t="s">
        <v>151</v>
      </c>
      <c r="I102" s="461">
        <v>12116593</v>
      </c>
      <c r="J102" s="461">
        <v>12893771</v>
      </c>
      <c r="K102" s="474">
        <v>5371282.4100000001</v>
      </c>
      <c r="O102" s="56"/>
    </row>
    <row r="103" spans="1:18" ht="123.75" customHeight="1" thickBot="1" x14ac:dyDescent="0.3">
      <c r="A103" s="486" t="s">
        <v>847</v>
      </c>
      <c r="B103" s="477" t="s">
        <v>848</v>
      </c>
      <c r="C103" s="477" t="s">
        <v>678</v>
      </c>
      <c r="D103" s="61">
        <v>974</v>
      </c>
      <c r="E103" s="61" t="s">
        <v>148</v>
      </c>
      <c r="F103" s="468" t="s">
        <v>177</v>
      </c>
      <c r="G103" s="468" t="s">
        <v>187</v>
      </c>
      <c r="H103" s="468" t="s">
        <v>185</v>
      </c>
      <c r="I103" s="469">
        <v>46226000</v>
      </c>
      <c r="J103" s="469">
        <v>55108502</v>
      </c>
      <c r="K103" s="470">
        <v>36958822.700000003</v>
      </c>
      <c r="O103" s="56">
        <f t="shared" si="0"/>
        <v>18149679.299999997</v>
      </c>
    </row>
    <row r="104" spans="1:18" ht="72" thickBot="1" x14ac:dyDescent="0.3">
      <c r="A104" s="1133" t="s">
        <v>6</v>
      </c>
      <c r="B104" s="1156" t="s">
        <v>85</v>
      </c>
      <c r="C104" s="1134" t="s">
        <v>678</v>
      </c>
      <c r="D104" s="1378"/>
      <c r="E104" s="1379"/>
      <c r="F104" s="1379"/>
      <c r="G104" s="1379"/>
      <c r="H104" s="1380"/>
      <c r="I104" s="1135">
        <f>I105+I106+I107+I108+I109+I110</f>
        <v>21046000</v>
      </c>
      <c r="J104" s="1135">
        <f>J105+J106+J107+J108+J109+J110</f>
        <v>21046000</v>
      </c>
      <c r="K104" s="1135">
        <f>K105+K106+K107+K108+K109+K110</f>
        <v>10822182.51</v>
      </c>
      <c r="O104" s="56">
        <f t="shared" ref="O104:O161" si="1">J104-K104</f>
        <v>10223817.49</v>
      </c>
    </row>
    <row r="105" spans="1:18" ht="112.15" customHeight="1" x14ac:dyDescent="0.25">
      <c r="A105" s="291" t="s">
        <v>86</v>
      </c>
      <c r="B105" s="326" t="s">
        <v>87</v>
      </c>
      <c r="C105" s="326" t="s">
        <v>678</v>
      </c>
      <c r="D105" s="487">
        <v>974</v>
      </c>
      <c r="E105" s="487" t="s">
        <v>148</v>
      </c>
      <c r="F105" s="488" t="s">
        <v>177</v>
      </c>
      <c r="G105" s="488" t="s">
        <v>188</v>
      </c>
      <c r="H105" s="488" t="s">
        <v>151</v>
      </c>
      <c r="I105" s="489">
        <v>7742700</v>
      </c>
      <c r="J105" s="489">
        <v>7615993.96</v>
      </c>
      <c r="K105" s="490">
        <v>3174369.23</v>
      </c>
      <c r="O105" s="56">
        <f t="shared" si="1"/>
        <v>4441624.7300000004</v>
      </c>
      <c r="Q105" s="678"/>
      <c r="R105" s="678"/>
    </row>
    <row r="106" spans="1:18" ht="150" x14ac:dyDescent="0.25">
      <c r="A106" s="288" t="s">
        <v>88</v>
      </c>
      <c r="B106" s="284" t="s">
        <v>849</v>
      </c>
      <c r="C106" s="284" t="s">
        <v>678</v>
      </c>
      <c r="D106" s="219">
        <v>974</v>
      </c>
      <c r="E106" s="219" t="s">
        <v>148</v>
      </c>
      <c r="F106" s="460" t="s">
        <v>177</v>
      </c>
      <c r="G106" s="460" t="s">
        <v>188</v>
      </c>
      <c r="H106" s="460" t="s">
        <v>179</v>
      </c>
      <c r="I106" s="461">
        <v>1653200</v>
      </c>
      <c r="J106" s="461">
        <v>1779906.04</v>
      </c>
      <c r="K106" s="474">
        <v>1426159.8</v>
      </c>
      <c r="O106" s="56">
        <f t="shared" si="1"/>
        <v>353746.24</v>
      </c>
    </row>
    <row r="107" spans="1:18" ht="60" customHeight="1" x14ac:dyDescent="0.25">
      <c r="A107" s="1373" t="s">
        <v>219</v>
      </c>
      <c r="B107" s="1385" t="s">
        <v>217</v>
      </c>
      <c r="C107" s="284" t="s">
        <v>677</v>
      </c>
      <c r="D107" s="219">
        <v>974</v>
      </c>
      <c r="E107" s="219" t="s">
        <v>148</v>
      </c>
      <c r="F107" s="460" t="s">
        <v>177</v>
      </c>
      <c r="G107" s="460" t="s">
        <v>218</v>
      </c>
      <c r="H107" s="460" t="s">
        <v>151</v>
      </c>
      <c r="I107" s="461">
        <v>7350084</v>
      </c>
      <c r="J107" s="461">
        <v>6353194.04</v>
      </c>
      <c r="K107" s="474">
        <v>3443376.28</v>
      </c>
      <c r="O107" s="56">
        <f t="shared" si="1"/>
        <v>2909817.7600000002</v>
      </c>
      <c r="Q107" s="678"/>
      <c r="R107" s="678"/>
    </row>
    <row r="108" spans="1:18" ht="80.25" customHeight="1" x14ac:dyDescent="0.25">
      <c r="A108" s="1374"/>
      <c r="B108" s="1386"/>
      <c r="C108" s="491" t="s">
        <v>678</v>
      </c>
      <c r="D108" s="463">
        <v>974</v>
      </c>
      <c r="E108" s="463" t="s">
        <v>148</v>
      </c>
      <c r="F108" s="464" t="s">
        <v>177</v>
      </c>
      <c r="G108" s="464" t="s">
        <v>218</v>
      </c>
      <c r="H108" s="464" t="s">
        <v>151</v>
      </c>
      <c r="I108" s="465">
        <v>1400016</v>
      </c>
      <c r="J108" s="465">
        <v>1210132.2</v>
      </c>
      <c r="K108" s="466">
        <v>655881.19999999995</v>
      </c>
      <c r="O108" s="56">
        <f t="shared" si="1"/>
        <v>554251</v>
      </c>
    </row>
    <row r="109" spans="1:18" ht="63.75" customHeight="1" x14ac:dyDescent="0.25">
      <c r="A109" s="1381" t="s">
        <v>220</v>
      </c>
      <c r="B109" s="1383" t="s">
        <v>850</v>
      </c>
      <c r="C109" s="410" t="s">
        <v>677</v>
      </c>
      <c r="D109" s="456">
        <v>974</v>
      </c>
      <c r="E109" s="456" t="s">
        <v>148</v>
      </c>
      <c r="F109" s="457" t="s">
        <v>177</v>
      </c>
      <c r="G109" s="457" t="s">
        <v>218</v>
      </c>
      <c r="H109" s="457" t="s">
        <v>179</v>
      </c>
      <c r="I109" s="458">
        <v>2436000</v>
      </c>
      <c r="J109" s="458">
        <v>3432889.96</v>
      </c>
      <c r="K109" s="459">
        <v>1782812.64</v>
      </c>
      <c r="O109" s="56">
        <f t="shared" si="1"/>
        <v>1650077.32</v>
      </c>
      <c r="Q109" s="678"/>
    </row>
    <row r="110" spans="1:18" ht="75.75" thickBot="1" x14ac:dyDescent="0.3">
      <c r="A110" s="1382"/>
      <c r="B110" s="1384"/>
      <c r="C110" s="477" t="s">
        <v>678</v>
      </c>
      <c r="D110" s="467">
        <v>974</v>
      </c>
      <c r="E110" s="467" t="s">
        <v>148</v>
      </c>
      <c r="F110" s="468" t="s">
        <v>177</v>
      </c>
      <c r="G110" s="468" t="s">
        <v>218</v>
      </c>
      <c r="H110" s="468" t="s">
        <v>179</v>
      </c>
      <c r="I110" s="469">
        <v>464000</v>
      </c>
      <c r="J110" s="469">
        <v>653883.80000000005</v>
      </c>
      <c r="K110" s="493">
        <v>339583.36</v>
      </c>
      <c r="O110" s="56">
        <f t="shared" si="1"/>
        <v>314300.44000000006</v>
      </c>
    </row>
    <row r="111" spans="1:18" ht="72.75" customHeight="1" thickBot="1" x14ac:dyDescent="0.3">
      <c r="A111" s="1133" t="s">
        <v>90</v>
      </c>
      <c r="B111" s="1156" t="s">
        <v>91</v>
      </c>
      <c r="C111" s="1157"/>
      <c r="D111" s="1158"/>
      <c r="E111" s="1158"/>
      <c r="F111" s="1159"/>
      <c r="G111" s="1159"/>
      <c r="H111" s="1159"/>
      <c r="I111" s="1160">
        <f>I112+I113</f>
        <v>100000</v>
      </c>
      <c r="J111" s="1135">
        <f>+J112</f>
        <v>0</v>
      </c>
      <c r="K111" s="1138">
        <v>0</v>
      </c>
      <c r="O111" s="56">
        <f t="shared" si="1"/>
        <v>0</v>
      </c>
    </row>
    <row r="112" spans="1:18" ht="60" x14ac:dyDescent="0.25">
      <c r="A112" s="544" t="s">
        <v>92</v>
      </c>
      <c r="B112" s="545" t="s">
        <v>93</v>
      </c>
      <c r="C112" s="545" t="s">
        <v>129</v>
      </c>
      <c r="D112" s="540">
        <v>974</v>
      </c>
      <c r="E112" s="540" t="s">
        <v>169</v>
      </c>
      <c r="F112" s="541" t="s">
        <v>190</v>
      </c>
      <c r="G112" s="541" t="s">
        <v>189</v>
      </c>
      <c r="H112" s="541" t="s">
        <v>151</v>
      </c>
      <c r="I112" s="542">
        <v>100000</v>
      </c>
      <c r="J112" s="542">
        <v>0</v>
      </c>
      <c r="K112" s="750">
        <v>0</v>
      </c>
      <c r="O112" s="56">
        <f t="shared" si="1"/>
        <v>0</v>
      </c>
    </row>
    <row r="113" spans="1:15" ht="42.75" x14ac:dyDescent="0.25">
      <c r="A113" s="1155" t="s">
        <v>94</v>
      </c>
      <c r="B113" s="1136" t="s">
        <v>701</v>
      </c>
      <c r="C113" s="1470"/>
      <c r="D113" s="1471"/>
      <c r="E113" s="1471"/>
      <c r="F113" s="1471"/>
      <c r="G113" s="1471"/>
      <c r="H113" s="1471"/>
      <c r="I113" s="1138">
        <f>I114+I115</f>
        <v>0</v>
      </c>
      <c r="J113" s="1138">
        <f>J114+J115</f>
        <v>0</v>
      </c>
      <c r="K113" s="1138">
        <f>K114+K115</f>
        <v>0</v>
      </c>
      <c r="O113" s="56">
        <f t="shared" si="1"/>
        <v>0</v>
      </c>
    </row>
    <row r="114" spans="1:15" ht="75" x14ac:dyDescent="0.25">
      <c r="A114" s="914" t="s">
        <v>95</v>
      </c>
      <c r="B114" s="906" t="s">
        <v>851</v>
      </c>
      <c r="C114" s="906" t="s">
        <v>678</v>
      </c>
      <c r="D114" s="884" t="s">
        <v>175</v>
      </c>
      <c r="E114" s="884" t="s">
        <v>148</v>
      </c>
      <c r="F114" s="885" t="s">
        <v>177</v>
      </c>
      <c r="G114" s="885" t="s">
        <v>685</v>
      </c>
      <c r="H114" s="885" t="s">
        <v>151</v>
      </c>
      <c r="I114" s="887">
        <v>0</v>
      </c>
      <c r="J114" s="887">
        <v>0</v>
      </c>
      <c r="K114" s="888">
        <v>0</v>
      </c>
      <c r="O114" s="56">
        <f t="shared" si="1"/>
        <v>0</v>
      </c>
    </row>
    <row r="115" spans="1:15" ht="60.75" thickBot="1" x14ac:dyDescent="0.3">
      <c r="A115" s="851" t="s">
        <v>852</v>
      </c>
      <c r="B115" s="280" t="s">
        <v>853</v>
      </c>
      <c r="C115" s="280" t="s">
        <v>129</v>
      </c>
      <c r="D115" s="254">
        <v>974</v>
      </c>
      <c r="E115" s="254" t="s">
        <v>148</v>
      </c>
      <c r="F115" s="881" t="s">
        <v>177</v>
      </c>
      <c r="G115" s="881" t="s">
        <v>854</v>
      </c>
      <c r="H115" s="881" t="s">
        <v>151</v>
      </c>
      <c r="I115" s="915">
        <v>0</v>
      </c>
      <c r="J115" s="915">
        <v>0</v>
      </c>
      <c r="K115" s="915">
        <v>0</v>
      </c>
      <c r="O115" s="56"/>
    </row>
    <row r="116" spans="1:15" ht="72" thickBot="1" x14ac:dyDescent="0.3">
      <c r="A116" s="1154" t="s">
        <v>686</v>
      </c>
      <c r="B116" s="1137" t="s">
        <v>855</v>
      </c>
      <c r="C116" s="1137" t="s">
        <v>678</v>
      </c>
      <c r="D116" s="1350"/>
      <c r="E116" s="1351"/>
      <c r="F116" s="1351"/>
      <c r="G116" s="1351"/>
      <c r="H116" s="1351"/>
      <c r="I116" s="1138">
        <f>I117+I118+I119</f>
        <v>0</v>
      </c>
      <c r="J116" s="1138">
        <f>J117+J118+J119</f>
        <v>0</v>
      </c>
      <c r="K116" s="1138">
        <f>K117+K118+K119</f>
        <v>0</v>
      </c>
      <c r="O116" s="56">
        <f t="shared" si="1"/>
        <v>0</v>
      </c>
    </row>
    <row r="117" spans="1:15" ht="75" customHeight="1" x14ac:dyDescent="0.25">
      <c r="A117" s="1472" t="s">
        <v>687</v>
      </c>
      <c r="B117" s="1387" t="s">
        <v>856</v>
      </c>
      <c r="C117" s="462" t="s">
        <v>129</v>
      </c>
      <c r="D117" s="59" t="s">
        <v>196</v>
      </c>
      <c r="E117" s="463" t="s">
        <v>148</v>
      </c>
      <c r="F117" s="464" t="s">
        <v>177</v>
      </c>
      <c r="G117" s="751" t="s">
        <v>857</v>
      </c>
      <c r="H117" s="751" t="s">
        <v>155</v>
      </c>
      <c r="I117" s="465">
        <v>0</v>
      </c>
      <c r="J117" s="465">
        <v>0</v>
      </c>
      <c r="K117" s="466">
        <v>0</v>
      </c>
      <c r="O117" s="56">
        <f t="shared" si="1"/>
        <v>0</v>
      </c>
    </row>
    <row r="118" spans="1:15" ht="60" x14ac:dyDescent="0.25">
      <c r="A118" s="1473"/>
      <c r="B118" s="1388"/>
      <c r="C118" s="462" t="s">
        <v>677</v>
      </c>
      <c r="D118" s="59" t="s">
        <v>196</v>
      </c>
      <c r="E118" s="463" t="s">
        <v>148</v>
      </c>
      <c r="F118" s="464" t="s">
        <v>177</v>
      </c>
      <c r="G118" s="480" t="s">
        <v>857</v>
      </c>
      <c r="H118" s="480" t="s">
        <v>155</v>
      </c>
      <c r="I118" s="465">
        <v>0</v>
      </c>
      <c r="J118" s="465">
        <v>0</v>
      </c>
      <c r="K118" s="466">
        <v>0</v>
      </c>
      <c r="O118" s="56"/>
    </row>
    <row r="119" spans="1:15" ht="75.75" thickBot="1" x14ac:dyDescent="0.3">
      <c r="A119" s="1474"/>
      <c r="B119" s="1389"/>
      <c r="C119" s="455" t="s">
        <v>678</v>
      </c>
      <c r="D119" s="467" t="s">
        <v>196</v>
      </c>
      <c r="E119" s="467" t="s">
        <v>148</v>
      </c>
      <c r="F119" s="468" t="s">
        <v>177</v>
      </c>
      <c r="G119" s="480" t="s">
        <v>857</v>
      </c>
      <c r="H119" s="480" t="s">
        <v>155</v>
      </c>
      <c r="I119" s="469">
        <v>0</v>
      </c>
      <c r="J119" s="469">
        <v>0</v>
      </c>
      <c r="K119" s="470">
        <v>0</v>
      </c>
      <c r="O119" s="56"/>
    </row>
    <row r="120" spans="1:15" ht="30" thickBot="1" x14ac:dyDescent="0.3">
      <c r="A120" s="1133" t="s">
        <v>858</v>
      </c>
      <c r="B120" s="1147" t="s">
        <v>859</v>
      </c>
      <c r="C120" s="1148"/>
      <c r="D120" s="1149"/>
      <c r="E120" s="1149"/>
      <c r="F120" s="1150"/>
      <c r="G120" s="1151"/>
      <c r="H120" s="1151"/>
      <c r="I120" s="1152">
        <f>I121+I122</f>
        <v>3390000</v>
      </c>
      <c r="J120" s="1152">
        <f>J121+J122</f>
        <v>3390000</v>
      </c>
      <c r="K120" s="1153">
        <f>K121+K122</f>
        <v>1625202.03</v>
      </c>
      <c r="O120" s="56"/>
    </row>
    <row r="121" spans="1:15" ht="120" x14ac:dyDescent="0.25">
      <c r="A121" s="291" t="s">
        <v>268</v>
      </c>
      <c r="B121" s="473" t="s">
        <v>59</v>
      </c>
      <c r="C121" s="326" t="s">
        <v>678</v>
      </c>
      <c r="D121" s="487">
        <v>974</v>
      </c>
      <c r="E121" s="487" t="s">
        <v>169</v>
      </c>
      <c r="F121" s="488" t="s">
        <v>173</v>
      </c>
      <c r="G121" s="488" t="s">
        <v>860</v>
      </c>
      <c r="H121" s="488" t="s">
        <v>174</v>
      </c>
      <c r="I121" s="489">
        <v>3390000</v>
      </c>
      <c r="J121" s="489">
        <v>3390000</v>
      </c>
      <c r="K121" s="490">
        <v>1625202.03</v>
      </c>
      <c r="O121" s="56">
        <f t="shared" si="1"/>
        <v>1764797.97</v>
      </c>
    </row>
    <row r="122" spans="1:15" ht="150" x14ac:dyDescent="0.25">
      <c r="A122" s="476" t="s">
        <v>270</v>
      </c>
      <c r="B122" s="475" t="s">
        <v>861</v>
      </c>
      <c r="C122" s="412" t="s">
        <v>678</v>
      </c>
      <c r="D122" s="290">
        <v>974</v>
      </c>
      <c r="E122" s="290" t="s">
        <v>169</v>
      </c>
      <c r="F122" s="494" t="s">
        <v>173</v>
      </c>
      <c r="G122" s="494" t="s">
        <v>191</v>
      </c>
      <c r="H122" s="494" t="s">
        <v>179</v>
      </c>
      <c r="I122" s="492">
        <v>0</v>
      </c>
      <c r="J122" s="492">
        <v>0</v>
      </c>
      <c r="K122" s="493">
        <v>0</v>
      </c>
      <c r="O122" s="56"/>
    </row>
    <row r="123" spans="1:15" x14ac:dyDescent="0.25">
      <c r="A123" s="1375" t="s">
        <v>98</v>
      </c>
      <c r="B123" s="1371" t="s">
        <v>99</v>
      </c>
      <c r="C123" s="1141" t="s">
        <v>128</v>
      </c>
      <c r="D123" s="1142"/>
      <c r="E123" s="1142"/>
      <c r="F123" s="1142"/>
      <c r="G123" s="1142"/>
      <c r="H123" s="1142"/>
      <c r="I123" s="1143">
        <f>I124+I125</f>
        <v>44287074</v>
      </c>
      <c r="J123" s="1143">
        <f>J124+J125</f>
        <v>45749594.100000001</v>
      </c>
      <c r="K123" s="1143">
        <f>K124+K125</f>
        <v>31975896.099999994</v>
      </c>
      <c r="L123" s="17">
        <f>I126+I138+I144+I146</f>
        <v>44287074</v>
      </c>
      <c r="M123" s="17">
        <f>I123-L123</f>
        <v>0</v>
      </c>
      <c r="O123" s="56">
        <f t="shared" si="1"/>
        <v>13773698.000000007</v>
      </c>
    </row>
    <row r="124" spans="1:15" ht="75" x14ac:dyDescent="0.25">
      <c r="A124" s="1376"/>
      <c r="B124" s="1372"/>
      <c r="C124" s="1144" t="s">
        <v>678</v>
      </c>
      <c r="D124" s="1145"/>
      <c r="E124" s="1145"/>
      <c r="F124" s="1145"/>
      <c r="G124" s="1145"/>
      <c r="H124" s="1145"/>
      <c r="I124" s="1146">
        <f>I141+I142+I143+I147</f>
        <v>4054174</v>
      </c>
      <c r="J124" s="1146">
        <f>J141+J142+J143+J147+J148</f>
        <v>4054174</v>
      </c>
      <c r="K124" s="1146">
        <f>K136+K141+K142+K143+K147+K148</f>
        <v>3196906.1500000004</v>
      </c>
      <c r="O124" s="56">
        <f t="shared" si="1"/>
        <v>857267.84999999963</v>
      </c>
    </row>
    <row r="125" spans="1:15" ht="60.75" thickBot="1" x14ac:dyDescent="0.3">
      <c r="A125" s="1377"/>
      <c r="B125" s="1372"/>
      <c r="C125" s="1144" t="s">
        <v>129</v>
      </c>
      <c r="D125" s="1145"/>
      <c r="E125" s="1145"/>
      <c r="F125" s="1145"/>
      <c r="G125" s="1145"/>
      <c r="H125" s="1145"/>
      <c r="I125" s="1146">
        <f>I127+I128+I129+I130+I131+I132+I133+I134+I135+I137+I139+I140+I145</f>
        <v>40232900</v>
      </c>
      <c r="J125" s="1146">
        <f>J127+J128+J129+J130+J131+J132+J133+J134+J135+J137+J139+J140+J145</f>
        <v>41695420.100000001</v>
      </c>
      <c r="K125" s="1146">
        <f>K127+K128+K129+K130+K131+K132+K133+K134+K135+K137+K139+K140+K145</f>
        <v>28778989.949999996</v>
      </c>
      <c r="O125" s="56">
        <f t="shared" si="1"/>
        <v>12916430.150000006</v>
      </c>
    </row>
    <row r="126" spans="1:15" ht="129" thickBot="1" x14ac:dyDescent="0.3">
      <c r="A126" s="1130" t="s">
        <v>13</v>
      </c>
      <c r="B126" s="1139" t="s">
        <v>100</v>
      </c>
      <c r="C126" s="1134" t="s">
        <v>131</v>
      </c>
      <c r="D126" s="1368"/>
      <c r="E126" s="1369"/>
      <c r="F126" s="1369"/>
      <c r="G126" s="1369"/>
      <c r="H126" s="1370"/>
      <c r="I126" s="1140">
        <f>SUM(I127:I137)</f>
        <v>39666900</v>
      </c>
      <c r="J126" s="1140">
        <f>SUM(J127:J137)</f>
        <v>40715440</v>
      </c>
      <c r="K126" s="1140">
        <f>SUM(K127:K137)</f>
        <v>27908213.649999999</v>
      </c>
      <c r="O126" s="56">
        <f t="shared" si="1"/>
        <v>12807226.350000001</v>
      </c>
    </row>
    <row r="127" spans="1:15" ht="60" x14ac:dyDescent="0.25">
      <c r="A127" s="495" t="s">
        <v>101</v>
      </c>
      <c r="B127" s="496" t="s">
        <v>675</v>
      </c>
      <c r="C127" s="223" t="s">
        <v>129</v>
      </c>
      <c r="D127" s="219">
        <v>974</v>
      </c>
      <c r="E127" s="219" t="s">
        <v>148</v>
      </c>
      <c r="F127" s="460" t="s">
        <v>173</v>
      </c>
      <c r="G127" s="460" t="s">
        <v>862</v>
      </c>
      <c r="H127" s="460" t="s">
        <v>151</v>
      </c>
      <c r="I127" s="461">
        <v>0</v>
      </c>
      <c r="J127" s="461">
        <v>0</v>
      </c>
      <c r="K127" s="474">
        <v>0</v>
      </c>
      <c r="O127" s="56"/>
    </row>
    <row r="128" spans="1:15" ht="60" x14ac:dyDescent="0.25">
      <c r="A128" s="497" t="s">
        <v>102</v>
      </c>
      <c r="B128" s="483" t="s">
        <v>863</v>
      </c>
      <c r="C128" s="223" t="s">
        <v>129</v>
      </c>
      <c r="D128" s="219">
        <v>974</v>
      </c>
      <c r="E128" s="219" t="s">
        <v>148</v>
      </c>
      <c r="F128" s="460" t="s">
        <v>173</v>
      </c>
      <c r="G128" s="460" t="s">
        <v>862</v>
      </c>
      <c r="H128" s="460" t="s">
        <v>179</v>
      </c>
      <c r="I128" s="461">
        <v>0</v>
      </c>
      <c r="J128" s="461">
        <v>0</v>
      </c>
      <c r="K128" s="474">
        <v>0</v>
      </c>
      <c r="O128" s="56"/>
    </row>
    <row r="129" spans="1:18" ht="60" x14ac:dyDescent="0.25">
      <c r="A129" s="497" t="s">
        <v>103</v>
      </c>
      <c r="B129" s="483" t="s">
        <v>864</v>
      </c>
      <c r="C129" s="223" t="s">
        <v>129</v>
      </c>
      <c r="D129" s="219">
        <v>974</v>
      </c>
      <c r="E129" s="219" t="s">
        <v>148</v>
      </c>
      <c r="F129" s="460" t="s">
        <v>173</v>
      </c>
      <c r="G129" s="460" t="s">
        <v>865</v>
      </c>
      <c r="H129" s="460" t="s">
        <v>179</v>
      </c>
      <c r="I129" s="461">
        <v>0</v>
      </c>
      <c r="J129" s="461">
        <v>0</v>
      </c>
      <c r="K129" s="474">
        <v>0</v>
      </c>
      <c r="O129" s="56">
        <f t="shared" si="1"/>
        <v>0</v>
      </c>
    </row>
    <row r="130" spans="1:18" ht="60" x14ac:dyDescent="0.25">
      <c r="A130" s="497" t="s">
        <v>105</v>
      </c>
      <c r="B130" s="284" t="s">
        <v>73</v>
      </c>
      <c r="C130" s="223" t="s">
        <v>129</v>
      </c>
      <c r="D130" s="63">
        <v>974</v>
      </c>
      <c r="E130" s="63" t="s">
        <v>148</v>
      </c>
      <c r="F130" s="460" t="s">
        <v>173</v>
      </c>
      <c r="G130" s="460" t="s">
        <v>866</v>
      </c>
      <c r="H130" s="460" t="s">
        <v>151</v>
      </c>
      <c r="I130" s="461">
        <v>0</v>
      </c>
      <c r="J130" s="461">
        <v>0</v>
      </c>
      <c r="K130" s="474">
        <v>0</v>
      </c>
      <c r="O130" s="56">
        <f t="shared" si="1"/>
        <v>0</v>
      </c>
    </row>
    <row r="131" spans="1:18" ht="60.75" thickBot="1" x14ac:dyDescent="0.3">
      <c r="A131" s="497" t="s">
        <v>689</v>
      </c>
      <c r="B131" s="498" t="s">
        <v>867</v>
      </c>
      <c r="C131" s="223" t="s">
        <v>129</v>
      </c>
      <c r="D131" s="63">
        <v>974</v>
      </c>
      <c r="E131" s="63" t="s">
        <v>148</v>
      </c>
      <c r="F131" s="460" t="s">
        <v>173</v>
      </c>
      <c r="G131" s="460" t="s">
        <v>868</v>
      </c>
      <c r="H131" s="460" t="s">
        <v>185</v>
      </c>
      <c r="I131" s="461">
        <v>0</v>
      </c>
      <c r="J131" s="461">
        <v>0</v>
      </c>
      <c r="K131" s="474">
        <v>0</v>
      </c>
      <c r="O131" s="56"/>
    </row>
    <row r="132" spans="1:18" ht="75" x14ac:dyDescent="0.25">
      <c r="A132" s="499" t="s">
        <v>690</v>
      </c>
      <c r="B132" s="284" t="s">
        <v>869</v>
      </c>
      <c r="C132" s="500" t="s">
        <v>129</v>
      </c>
      <c r="D132" s="63">
        <v>974</v>
      </c>
      <c r="E132" s="63" t="s">
        <v>148</v>
      </c>
      <c r="F132" s="460" t="s">
        <v>173</v>
      </c>
      <c r="G132" s="460" t="s">
        <v>192</v>
      </c>
      <c r="H132" s="460" t="s">
        <v>185</v>
      </c>
      <c r="I132" s="461">
        <v>8148700</v>
      </c>
      <c r="J132" s="461">
        <v>8148700</v>
      </c>
      <c r="K132" s="474">
        <v>5404969.2999999998</v>
      </c>
      <c r="O132" s="56"/>
    </row>
    <row r="133" spans="1:18" ht="60" x14ac:dyDescent="0.25">
      <c r="A133" s="499" t="s">
        <v>870</v>
      </c>
      <c r="B133" s="411" t="s">
        <v>107</v>
      </c>
      <c r="C133" s="411" t="s">
        <v>129</v>
      </c>
      <c r="D133" s="219">
        <v>974</v>
      </c>
      <c r="E133" s="219" t="s">
        <v>148</v>
      </c>
      <c r="F133" s="460" t="s">
        <v>173</v>
      </c>
      <c r="G133" s="460" t="s">
        <v>193</v>
      </c>
      <c r="H133" s="460" t="s">
        <v>185</v>
      </c>
      <c r="I133" s="461">
        <v>247700</v>
      </c>
      <c r="J133" s="461">
        <v>247700</v>
      </c>
      <c r="K133" s="474">
        <v>150964.63</v>
      </c>
      <c r="O133" s="56"/>
    </row>
    <row r="134" spans="1:18" ht="60" x14ac:dyDescent="0.25">
      <c r="A134" s="288" t="s">
        <v>871</v>
      </c>
      <c r="B134" s="284" t="s">
        <v>106</v>
      </c>
      <c r="C134" s="284" t="s">
        <v>129</v>
      </c>
      <c r="D134" s="219">
        <v>974</v>
      </c>
      <c r="E134" s="219" t="s">
        <v>148</v>
      </c>
      <c r="F134" s="460" t="s">
        <v>173</v>
      </c>
      <c r="G134" s="460" t="s">
        <v>194</v>
      </c>
      <c r="H134" s="460" t="s">
        <v>185</v>
      </c>
      <c r="I134" s="461">
        <v>30427220</v>
      </c>
      <c r="J134" s="461">
        <v>31475760</v>
      </c>
      <c r="K134" s="474">
        <v>21959945.719999999</v>
      </c>
      <c r="O134" s="56"/>
    </row>
    <row r="135" spans="1:18" ht="60" x14ac:dyDescent="0.25">
      <c r="A135" s="288" t="s">
        <v>872</v>
      </c>
      <c r="B135" s="284" t="s">
        <v>107</v>
      </c>
      <c r="C135" s="284" t="s">
        <v>129</v>
      </c>
      <c r="D135" s="219">
        <v>974</v>
      </c>
      <c r="E135" s="219" t="s">
        <v>148</v>
      </c>
      <c r="F135" s="460" t="s">
        <v>173</v>
      </c>
      <c r="G135" s="460" t="s">
        <v>195</v>
      </c>
      <c r="H135" s="460" t="s">
        <v>185</v>
      </c>
      <c r="I135" s="461">
        <v>843280</v>
      </c>
      <c r="J135" s="461">
        <v>843280</v>
      </c>
      <c r="K135" s="474">
        <v>392334</v>
      </c>
      <c r="O135" s="56"/>
    </row>
    <row r="136" spans="1:18" ht="105" x14ac:dyDescent="0.25">
      <c r="A136" s="288" t="s">
        <v>873</v>
      </c>
      <c r="B136" s="473" t="s">
        <v>874</v>
      </c>
      <c r="C136" s="284" t="s">
        <v>678</v>
      </c>
      <c r="D136" s="63">
        <v>974</v>
      </c>
      <c r="E136" s="63" t="s">
        <v>148</v>
      </c>
      <c r="F136" s="460" t="s">
        <v>173</v>
      </c>
      <c r="G136" s="460" t="s">
        <v>875</v>
      </c>
      <c r="H136" s="460" t="s">
        <v>151</v>
      </c>
      <c r="I136" s="461">
        <v>0</v>
      </c>
      <c r="J136" s="461">
        <v>0</v>
      </c>
      <c r="K136" s="474">
        <v>0</v>
      </c>
      <c r="O136" s="56"/>
    </row>
    <row r="137" spans="1:18" ht="90" x14ac:dyDescent="0.25">
      <c r="A137" s="476" t="s">
        <v>876</v>
      </c>
      <c r="B137" s="501" t="s">
        <v>877</v>
      </c>
      <c r="C137" s="412" t="s">
        <v>129</v>
      </c>
      <c r="D137" s="289">
        <v>974</v>
      </c>
      <c r="E137" s="289" t="s">
        <v>148</v>
      </c>
      <c r="F137" s="494" t="s">
        <v>173</v>
      </c>
      <c r="G137" s="494" t="s">
        <v>878</v>
      </c>
      <c r="H137" s="494" t="s">
        <v>151</v>
      </c>
      <c r="I137" s="492">
        <v>0</v>
      </c>
      <c r="J137" s="492">
        <v>0</v>
      </c>
      <c r="K137" s="493">
        <v>0</v>
      </c>
      <c r="O137" s="56"/>
    </row>
    <row r="138" spans="1:18" ht="129" thickBot="1" x14ac:dyDescent="0.3">
      <c r="A138" s="1133" t="s">
        <v>15</v>
      </c>
      <c r="B138" s="1136" t="s">
        <v>108</v>
      </c>
      <c r="C138" s="1137" t="s">
        <v>131</v>
      </c>
      <c r="D138" s="1350"/>
      <c r="E138" s="1351"/>
      <c r="F138" s="1351"/>
      <c r="G138" s="1351"/>
      <c r="H138" s="1351"/>
      <c r="I138" s="1138">
        <f>I139+I140+I141+I142+I143</f>
        <v>3460174</v>
      </c>
      <c r="J138" s="1138">
        <f>J139+J140+J141+J142+J143</f>
        <v>3777154.0999999996</v>
      </c>
      <c r="K138" s="1138">
        <f>K139+K140+K141+K142+K143</f>
        <v>3586682.45</v>
      </c>
      <c r="O138" s="56">
        <f t="shared" si="1"/>
        <v>190471.64999999944</v>
      </c>
    </row>
    <row r="139" spans="1:18" ht="60" x14ac:dyDescent="0.25">
      <c r="A139" s="291" t="s">
        <v>109</v>
      </c>
      <c r="B139" s="491" t="s">
        <v>110</v>
      </c>
      <c r="C139" s="491" t="s">
        <v>129</v>
      </c>
      <c r="D139" s="463" t="s">
        <v>196</v>
      </c>
      <c r="E139" s="463" t="s">
        <v>148</v>
      </c>
      <c r="F139" s="464" t="s">
        <v>148</v>
      </c>
      <c r="G139" s="464" t="s">
        <v>197</v>
      </c>
      <c r="H139" s="464" t="s">
        <v>151</v>
      </c>
      <c r="I139" s="465">
        <v>416000</v>
      </c>
      <c r="J139" s="465">
        <v>397143.9</v>
      </c>
      <c r="K139" s="466">
        <v>397143.9</v>
      </c>
      <c r="O139" s="56">
        <f t="shared" si="1"/>
        <v>0</v>
      </c>
      <c r="Q139" s="678"/>
      <c r="R139" s="678"/>
    </row>
    <row r="140" spans="1:18" ht="60" x14ac:dyDescent="0.25">
      <c r="A140" s="288" t="s">
        <v>111</v>
      </c>
      <c r="B140" s="284" t="s">
        <v>112</v>
      </c>
      <c r="C140" s="284" t="s">
        <v>129</v>
      </c>
      <c r="D140" s="219" t="s">
        <v>196</v>
      </c>
      <c r="E140" s="219" t="s">
        <v>148</v>
      </c>
      <c r="F140" s="460" t="s">
        <v>148</v>
      </c>
      <c r="G140" s="460" t="s">
        <v>197</v>
      </c>
      <c r="H140" s="460" t="s">
        <v>179</v>
      </c>
      <c r="I140" s="461">
        <v>0</v>
      </c>
      <c r="J140" s="461">
        <v>335836.2</v>
      </c>
      <c r="K140" s="474">
        <v>332632.40000000002</v>
      </c>
      <c r="O140" s="56">
        <f t="shared" si="1"/>
        <v>3203.7999999999884</v>
      </c>
    </row>
    <row r="141" spans="1:18" ht="75" x14ac:dyDescent="0.25">
      <c r="A141" s="1352" t="s">
        <v>113</v>
      </c>
      <c r="B141" s="1354" t="s">
        <v>679</v>
      </c>
      <c r="C141" s="284" t="s">
        <v>678</v>
      </c>
      <c r="D141" s="63" t="s">
        <v>196</v>
      </c>
      <c r="E141" s="63" t="s">
        <v>148</v>
      </c>
      <c r="F141" s="460" t="s">
        <v>148</v>
      </c>
      <c r="G141" s="460" t="s">
        <v>198</v>
      </c>
      <c r="H141" s="460" t="s">
        <v>151</v>
      </c>
      <c r="I141" s="461">
        <v>2744174</v>
      </c>
      <c r="J141" s="461">
        <v>1820634.95</v>
      </c>
      <c r="K141" s="474">
        <v>1809005.1</v>
      </c>
      <c r="O141" s="56">
        <f t="shared" si="1"/>
        <v>11629.84999999986</v>
      </c>
      <c r="Q141" s="678"/>
      <c r="R141" s="678"/>
    </row>
    <row r="142" spans="1:18" ht="75" x14ac:dyDescent="0.25">
      <c r="A142" s="1353"/>
      <c r="B142" s="1355"/>
      <c r="C142" s="284" t="s">
        <v>678</v>
      </c>
      <c r="D142" s="63" t="s">
        <v>196</v>
      </c>
      <c r="E142" s="63" t="s">
        <v>148</v>
      </c>
      <c r="F142" s="460" t="s">
        <v>148</v>
      </c>
      <c r="G142" s="460" t="s">
        <v>198</v>
      </c>
      <c r="H142" s="460" t="s">
        <v>174</v>
      </c>
      <c r="I142" s="461">
        <v>300000</v>
      </c>
      <c r="J142" s="461">
        <v>300000</v>
      </c>
      <c r="K142" s="474">
        <v>124362</v>
      </c>
      <c r="O142" s="56">
        <f t="shared" si="1"/>
        <v>175638</v>
      </c>
    </row>
    <row r="143" spans="1:18" ht="90.75" thickBot="1" x14ac:dyDescent="0.3">
      <c r="A143" s="292" t="s">
        <v>114</v>
      </c>
      <c r="B143" s="477" t="s">
        <v>115</v>
      </c>
      <c r="C143" s="477" t="s">
        <v>678</v>
      </c>
      <c r="D143" s="61" t="s">
        <v>196</v>
      </c>
      <c r="E143" s="61" t="s">
        <v>148</v>
      </c>
      <c r="F143" s="468" t="s">
        <v>148</v>
      </c>
      <c r="G143" s="468" t="s">
        <v>198</v>
      </c>
      <c r="H143" s="468" t="s">
        <v>179</v>
      </c>
      <c r="I143" s="469">
        <v>0</v>
      </c>
      <c r="J143" s="469">
        <v>923539.05</v>
      </c>
      <c r="K143" s="469">
        <v>923539.05</v>
      </c>
      <c r="O143" s="56">
        <f t="shared" si="1"/>
        <v>0</v>
      </c>
    </row>
    <row r="144" spans="1:18" ht="100.5" thickBot="1" x14ac:dyDescent="0.3">
      <c r="A144" s="1125" t="s">
        <v>2</v>
      </c>
      <c r="B144" s="1126" t="s">
        <v>116</v>
      </c>
      <c r="C144" s="1127" t="s">
        <v>129</v>
      </c>
      <c r="D144" s="1356"/>
      <c r="E144" s="1357"/>
      <c r="F144" s="1357"/>
      <c r="G144" s="1357"/>
      <c r="H144" s="1358"/>
      <c r="I144" s="1129">
        <f>I145</f>
        <v>150000</v>
      </c>
      <c r="J144" s="1129">
        <f>J145</f>
        <v>247000</v>
      </c>
      <c r="K144" s="1129">
        <f>K145</f>
        <v>141000</v>
      </c>
      <c r="O144" s="56">
        <f t="shared" si="1"/>
        <v>106000</v>
      </c>
    </row>
    <row r="145" spans="1:15" ht="60.75" thickBot="1" x14ac:dyDescent="0.3">
      <c r="A145" s="523" t="s">
        <v>117</v>
      </c>
      <c r="B145" s="522" t="s">
        <v>118</v>
      </c>
      <c r="C145" s="522" t="s">
        <v>129</v>
      </c>
      <c r="D145" s="546" t="s">
        <v>196</v>
      </c>
      <c r="E145" s="546" t="s">
        <v>148</v>
      </c>
      <c r="F145" s="546" t="s">
        <v>148</v>
      </c>
      <c r="G145" s="546" t="s">
        <v>199</v>
      </c>
      <c r="H145" s="546" t="s">
        <v>151</v>
      </c>
      <c r="I145" s="547">
        <v>150000</v>
      </c>
      <c r="J145" s="547">
        <v>247000</v>
      </c>
      <c r="K145" s="548">
        <v>141000</v>
      </c>
      <c r="O145" s="56">
        <f t="shared" si="1"/>
        <v>106000</v>
      </c>
    </row>
    <row r="146" spans="1:15" ht="72" thickBot="1" x14ac:dyDescent="0.3">
      <c r="A146" s="1133" t="s">
        <v>18</v>
      </c>
      <c r="B146" s="1134" t="s">
        <v>816</v>
      </c>
      <c r="C146" s="1134" t="s">
        <v>678</v>
      </c>
      <c r="D146" s="1359"/>
      <c r="E146" s="1360"/>
      <c r="F146" s="1360"/>
      <c r="G146" s="1360"/>
      <c r="H146" s="1361"/>
      <c r="I146" s="1135">
        <f>I147+I148</f>
        <v>1010000</v>
      </c>
      <c r="J146" s="1135">
        <f>J147+J148</f>
        <v>1010000</v>
      </c>
      <c r="K146" s="1135">
        <f>K147+K148</f>
        <v>340000</v>
      </c>
      <c r="O146" s="56">
        <f t="shared" si="1"/>
        <v>670000</v>
      </c>
    </row>
    <row r="147" spans="1:15" ht="120" x14ac:dyDescent="0.25">
      <c r="A147" s="291" t="s">
        <v>119</v>
      </c>
      <c r="B147" s="326" t="s">
        <v>59</v>
      </c>
      <c r="C147" s="326" t="s">
        <v>678</v>
      </c>
      <c r="D147" s="487" t="s">
        <v>196</v>
      </c>
      <c r="E147" s="487" t="s">
        <v>169</v>
      </c>
      <c r="F147" s="488" t="s">
        <v>173</v>
      </c>
      <c r="G147" s="488" t="s">
        <v>879</v>
      </c>
      <c r="H147" s="488" t="s">
        <v>174</v>
      </c>
      <c r="I147" s="489">
        <v>1010000</v>
      </c>
      <c r="J147" s="489">
        <v>1010000</v>
      </c>
      <c r="K147" s="490">
        <v>340000</v>
      </c>
      <c r="O147" s="56">
        <f t="shared" si="1"/>
        <v>670000</v>
      </c>
    </row>
    <row r="148" spans="1:15" ht="135.75" thickBot="1" x14ac:dyDescent="0.3">
      <c r="A148" s="292" t="s">
        <v>120</v>
      </c>
      <c r="B148" s="477" t="s">
        <v>97</v>
      </c>
      <c r="C148" s="477" t="s">
        <v>678</v>
      </c>
      <c r="D148" s="467" t="s">
        <v>196</v>
      </c>
      <c r="E148" s="467" t="s">
        <v>169</v>
      </c>
      <c r="F148" s="468" t="s">
        <v>173</v>
      </c>
      <c r="G148" s="468" t="s">
        <v>879</v>
      </c>
      <c r="H148" s="468" t="s">
        <v>179</v>
      </c>
      <c r="I148" s="469">
        <v>0</v>
      </c>
      <c r="J148" s="469">
        <v>0</v>
      </c>
      <c r="K148" s="470">
        <v>0</v>
      </c>
      <c r="O148" s="56">
        <f t="shared" si="1"/>
        <v>0</v>
      </c>
    </row>
    <row r="149" spans="1:15" ht="57.75" thickBot="1" x14ac:dyDescent="0.3">
      <c r="A149" s="1125" t="s">
        <v>121</v>
      </c>
      <c r="B149" s="1126" t="s">
        <v>122</v>
      </c>
      <c r="C149" s="1127" t="s">
        <v>129</v>
      </c>
      <c r="D149" s="1128"/>
      <c r="E149" s="1128"/>
      <c r="F149" s="1128"/>
      <c r="G149" s="1128"/>
      <c r="H149" s="1128"/>
      <c r="I149" s="1129">
        <f>I151+I152+I153+I154+I155+I156+I157+I158+I159+I160+I162</f>
        <v>30203545.969999999</v>
      </c>
      <c r="J149" s="1129">
        <f>J151+J152+J153+J154+J155+J156+J157+J158+J159+J160+J162</f>
        <v>30803545.969999999</v>
      </c>
      <c r="K149" s="1129">
        <f>K151+K152+K153+K154+K155+K156+K157+K158+K159+K160+K162</f>
        <v>21440037.739999998</v>
      </c>
      <c r="L149" s="17">
        <f>I151+I153+I154+I155+I156+I157+I158+I159+I160</f>
        <v>30203545.969999999</v>
      </c>
      <c r="O149" s="56">
        <f t="shared" si="1"/>
        <v>9363508.2300000004</v>
      </c>
    </row>
    <row r="150" spans="1:15" ht="57.75" thickBot="1" x14ac:dyDescent="0.3">
      <c r="A150" s="1130" t="s">
        <v>34</v>
      </c>
      <c r="B150" s="1131" t="s">
        <v>123</v>
      </c>
      <c r="C150" s="1132" t="s">
        <v>129</v>
      </c>
      <c r="D150" s="1347"/>
      <c r="E150" s="1348"/>
      <c r="F150" s="1348"/>
      <c r="G150" s="1348"/>
      <c r="H150" s="1349"/>
      <c r="I150" s="1129">
        <f>SUM(I151:I160)</f>
        <v>30203545.969999999</v>
      </c>
      <c r="J150" s="1129">
        <f>J151+J152+J153+J154+J155+J156+J157+J158+J159+J160</f>
        <v>30203545.969999999</v>
      </c>
      <c r="K150" s="1129">
        <f>K151+K152+K153+K154+K155+K156+K157+K158+K159+K160</f>
        <v>20989107.739999998</v>
      </c>
      <c r="O150" s="56">
        <f t="shared" si="1"/>
        <v>9214438.2300000004</v>
      </c>
    </row>
    <row r="151" spans="1:15" ht="60" x14ac:dyDescent="0.25">
      <c r="A151" s="502" t="s">
        <v>124</v>
      </c>
      <c r="B151" s="270" t="s">
        <v>73</v>
      </c>
      <c r="C151" s="270" t="s">
        <v>129</v>
      </c>
      <c r="D151" s="487" t="s">
        <v>196</v>
      </c>
      <c r="E151" s="487" t="s">
        <v>148</v>
      </c>
      <c r="F151" s="488" t="s">
        <v>200</v>
      </c>
      <c r="G151" s="488" t="s">
        <v>201</v>
      </c>
      <c r="H151" s="488" t="s">
        <v>151</v>
      </c>
      <c r="I151" s="489">
        <v>74870</v>
      </c>
      <c r="J151" s="489">
        <v>116870</v>
      </c>
      <c r="K151" s="490">
        <v>69303.600000000006</v>
      </c>
      <c r="O151" s="56">
        <f t="shared" si="1"/>
        <v>47566.399999999994</v>
      </c>
    </row>
    <row r="152" spans="1:15" ht="60" x14ac:dyDescent="0.25">
      <c r="A152" s="503" t="s">
        <v>125</v>
      </c>
      <c r="B152" s="223" t="s">
        <v>880</v>
      </c>
      <c r="C152" s="223" t="s">
        <v>129</v>
      </c>
      <c r="D152" s="219" t="s">
        <v>196</v>
      </c>
      <c r="E152" s="219" t="s">
        <v>148</v>
      </c>
      <c r="F152" s="460" t="s">
        <v>200</v>
      </c>
      <c r="G152" s="460" t="s">
        <v>881</v>
      </c>
      <c r="H152" s="460" t="s">
        <v>151</v>
      </c>
      <c r="I152" s="461">
        <v>0</v>
      </c>
      <c r="J152" s="461">
        <v>0</v>
      </c>
      <c r="K152" s="474">
        <v>0</v>
      </c>
      <c r="O152" s="56"/>
    </row>
    <row r="153" spans="1:15" ht="15" customHeight="1" x14ac:dyDescent="0.25">
      <c r="A153" s="1335" t="s">
        <v>127</v>
      </c>
      <c r="B153" s="1362" t="s">
        <v>126</v>
      </c>
      <c r="C153" s="1362" t="s">
        <v>129</v>
      </c>
      <c r="D153" s="219" t="s">
        <v>196</v>
      </c>
      <c r="E153" s="219" t="s">
        <v>148</v>
      </c>
      <c r="F153" s="460" t="s">
        <v>200</v>
      </c>
      <c r="G153" s="460" t="s">
        <v>202</v>
      </c>
      <c r="H153" s="460" t="s">
        <v>161</v>
      </c>
      <c r="I153" s="461">
        <v>19844680</v>
      </c>
      <c r="J153" s="461">
        <v>19844680</v>
      </c>
      <c r="K153" s="474">
        <v>14348196.189999999</v>
      </c>
      <c r="O153" s="56">
        <f t="shared" si="1"/>
        <v>5496483.8100000005</v>
      </c>
    </row>
    <row r="154" spans="1:15" x14ac:dyDescent="0.25">
      <c r="A154" s="1336"/>
      <c r="B154" s="1363"/>
      <c r="C154" s="1363"/>
      <c r="D154" s="219" t="s">
        <v>196</v>
      </c>
      <c r="E154" s="219" t="s">
        <v>148</v>
      </c>
      <c r="F154" s="460" t="s">
        <v>200</v>
      </c>
      <c r="G154" s="460" t="s">
        <v>202</v>
      </c>
      <c r="H154" s="460" t="s">
        <v>162</v>
      </c>
      <c r="I154" s="461">
        <v>120000</v>
      </c>
      <c r="J154" s="461">
        <v>120000</v>
      </c>
      <c r="K154" s="474">
        <v>41400</v>
      </c>
      <c r="O154" s="56">
        <f t="shared" si="1"/>
        <v>78600</v>
      </c>
    </row>
    <row r="155" spans="1:15" x14ac:dyDescent="0.25">
      <c r="A155" s="1336"/>
      <c r="B155" s="1363"/>
      <c r="C155" s="1363"/>
      <c r="D155" s="219" t="s">
        <v>196</v>
      </c>
      <c r="E155" s="219" t="s">
        <v>148</v>
      </c>
      <c r="F155" s="460" t="s">
        <v>200</v>
      </c>
      <c r="G155" s="460" t="s">
        <v>202</v>
      </c>
      <c r="H155" s="460" t="s">
        <v>163</v>
      </c>
      <c r="I155" s="461">
        <v>5993100</v>
      </c>
      <c r="J155" s="461">
        <v>5993100</v>
      </c>
      <c r="K155" s="474">
        <v>4083861.44</v>
      </c>
      <c r="O155" s="56">
        <f t="shared" si="1"/>
        <v>1909238.56</v>
      </c>
    </row>
    <row r="156" spans="1:15" x14ac:dyDescent="0.25">
      <c r="A156" s="1336"/>
      <c r="B156" s="1363"/>
      <c r="C156" s="1363"/>
      <c r="D156" s="219" t="s">
        <v>196</v>
      </c>
      <c r="E156" s="219" t="s">
        <v>148</v>
      </c>
      <c r="F156" s="460" t="s">
        <v>200</v>
      </c>
      <c r="G156" s="460" t="s">
        <v>202</v>
      </c>
      <c r="H156" s="460" t="s">
        <v>151</v>
      </c>
      <c r="I156" s="461">
        <v>3653435.97</v>
      </c>
      <c r="J156" s="461">
        <v>3611435.97</v>
      </c>
      <c r="K156" s="474">
        <v>2209453.4</v>
      </c>
      <c r="O156" s="56">
        <f t="shared" si="1"/>
        <v>1401982.5700000003</v>
      </c>
    </row>
    <row r="157" spans="1:15" x14ac:dyDescent="0.25">
      <c r="A157" s="1336"/>
      <c r="B157" s="1363"/>
      <c r="C157" s="1363"/>
      <c r="D157" s="219" t="s">
        <v>196</v>
      </c>
      <c r="E157" s="219" t="s">
        <v>148</v>
      </c>
      <c r="F157" s="460" t="s">
        <v>200</v>
      </c>
      <c r="G157" s="460" t="s">
        <v>202</v>
      </c>
      <c r="H157" s="460" t="s">
        <v>164</v>
      </c>
      <c r="I157" s="461">
        <v>213000</v>
      </c>
      <c r="J157" s="461">
        <v>213000</v>
      </c>
      <c r="K157" s="474">
        <v>23340</v>
      </c>
      <c r="O157" s="56">
        <f t="shared" si="1"/>
        <v>189660</v>
      </c>
    </row>
    <row r="158" spans="1:15" x14ac:dyDescent="0.25">
      <c r="A158" s="1336"/>
      <c r="B158" s="1363"/>
      <c r="C158" s="1363"/>
      <c r="D158" s="219" t="s">
        <v>196</v>
      </c>
      <c r="E158" s="219" t="s">
        <v>148</v>
      </c>
      <c r="F158" s="460" t="s">
        <v>200</v>
      </c>
      <c r="G158" s="460" t="s">
        <v>202</v>
      </c>
      <c r="H158" s="460" t="s">
        <v>165</v>
      </c>
      <c r="I158" s="461">
        <v>10800</v>
      </c>
      <c r="J158" s="461">
        <v>10800</v>
      </c>
      <c r="K158" s="474">
        <v>1768</v>
      </c>
      <c r="O158" s="56">
        <f t="shared" si="1"/>
        <v>9032</v>
      </c>
    </row>
    <row r="159" spans="1:15" x14ac:dyDescent="0.25">
      <c r="A159" s="1336"/>
      <c r="B159" s="1363"/>
      <c r="C159" s="1363"/>
      <c r="D159" s="219" t="s">
        <v>196</v>
      </c>
      <c r="E159" s="219" t="s">
        <v>148</v>
      </c>
      <c r="F159" s="460" t="s">
        <v>200</v>
      </c>
      <c r="G159" s="460" t="s">
        <v>202</v>
      </c>
      <c r="H159" s="460" t="s">
        <v>166</v>
      </c>
      <c r="I159" s="461">
        <v>14000</v>
      </c>
      <c r="J159" s="461">
        <v>14000</v>
      </c>
      <c r="K159" s="474">
        <v>0</v>
      </c>
      <c r="O159" s="56">
        <f t="shared" si="1"/>
        <v>14000</v>
      </c>
    </row>
    <row r="160" spans="1:15" ht="60.75" thickBot="1" x14ac:dyDescent="0.3">
      <c r="A160" s="504" t="s">
        <v>882</v>
      </c>
      <c r="B160" s="411" t="s">
        <v>681</v>
      </c>
      <c r="C160" s="411" t="s">
        <v>129</v>
      </c>
      <c r="D160" s="290" t="s">
        <v>196</v>
      </c>
      <c r="E160" s="290" t="s">
        <v>148</v>
      </c>
      <c r="F160" s="494" t="s">
        <v>200</v>
      </c>
      <c r="G160" s="494" t="s">
        <v>203</v>
      </c>
      <c r="H160" s="494" t="s">
        <v>222</v>
      </c>
      <c r="I160" s="492">
        <v>279660</v>
      </c>
      <c r="J160" s="492">
        <v>279660</v>
      </c>
      <c r="K160" s="493">
        <v>211785.11</v>
      </c>
      <c r="O160" s="56">
        <f t="shared" si="1"/>
        <v>67874.890000000014</v>
      </c>
    </row>
    <row r="161" spans="1:15" ht="72" thickBot="1" x14ac:dyDescent="0.3">
      <c r="A161" s="530" t="s">
        <v>36</v>
      </c>
      <c r="B161" s="252" t="s">
        <v>883</v>
      </c>
      <c r="C161" s="280"/>
      <c r="D161" s="254"/>
      <c r="E161" s="254"/>
      <c r="F161" s="881"/>
      <c r="G161" s="881"/>
      <c r="H161" s="881"/>
      <c r="I161" s="882">
        <f>I162</f>
        <v>0</v>
      </c>
      <c r="J161" s="882">
        <f>J162</f>
        <v>600000</v>
      </c>
      <c r="K161" s="882">
        <f>K162</f>
        <v>450930</v>
      </c>
      <c r="O161" s="56">
        <f t="shared" si="1"/>
        <v>149070</v>
      </c>
    </row>
    <row r="162" spans="1:15" ht="60.75" thickBot="1" x14ac:dyDescent="0.3">
      <c r="A162" s="549" t="s">
        <v>885</v>
      </c>
      <c r="B162" s="550" t="s">
        <v>884</v>
      </c>
      <c r="C162" s="550" t="s">
        <v>129</v>
      </c>
      <c r="D162" s="532" t="s">
        <v>196</v>
      </c>
      <c r="E162" s="532" t="s">
        <v>148</v>
      </c>
      <c r="F162" s="533" t="s">
        <v>200</v>
      </c>
      <c r="G162" s="533" t="s">
        <v>201</v>
      </c>
      <c r="H162" s="533" t="s">
        <v>151</v>
      </c>
      <c r="I162" s="534">
        <v>0</v>
      </c>
      <c r="J162" s="534">
        <v>600000</v>
      </c>
      <c r="K162" s="535">
        <v>450930</v>
      </c>
      <c r="O162" s="56"/>
    </row>
    <row r="163" spans="1:15" ht="22.9" customHeight="1" thickBot="1" x14ac:dyDescent="0.4">
      <c r="A163" s="1897" t="s">
        <v>1054</v>
      </c>
      <c r="B163" s="1917"/>
      <c r="C163" s="1968"/>
      <c r="D163" s="1917"/>
      <c r="E163" s="1917"/>
      <c r="F163" s="1917"/>
      <c r="G163" s="1917"/>
      <c r="H163" s="1917"/>
      <c r="I163" s="1917"/>
      <c r="J163" s="1917"/>
      <c r="K163" s="1918"/>
    </row>
    <row r="164" spans="1:15" ht="13.9" customHeight="1" x14ac:dyDescent="0.25">
      <c r="A164" s="1900" t="s">
        <v>644</v>
      </c>
      <c r="B164" s="1900" t="s">
        <v>225</v>
      </c>
      <c r="C164" s="1922" t="s">
        <v>226</v>
      </c>
      <c r="D164" s="1901" t="s">
        <v>227</v>
      </c>
      <c r="E164" s="1902"/>
      <c r="F164" s="1902"/>
      <c r="G164" s="1902"/>
      <c r="H164" s="1903"/>
      <c r="I164" s="1901" t="s">
        <v>228</v>
      </c>
      <c r="J164" s="1902"/>
      <c r="K164" s="1903"/>
    </row>
    <row r="165" spans="1:15" ht="69" customHeight="1" x14ac:dyDescent="0.25">
      <c r="A165" s="1904"/>
      <c r="B165" s="1904"/>
      <c r="C165" s="1922"/>
      <c r="D165" s="1905" t="s">
        <v>138</v>
      </c>
      <c r="E165" s="1906" t="s">
        <v>139</v>
      </c>
      <c r="F165" s="1907"/>
      <c r="G165" s="1905" t="s">
        <v>229</v>
      </c>
      <c r="H165" s="1905" t="s">
        <v>141</v>
      </c>
      <c r="I165" s="1905" t="s">
        <v>888</v>
      </c>
      <c r="J165" s="1905" t="s">
        <v>1200</v>
      </c>
      <c r="K165" s="1905" t="s">
        <v>231</v>
      </c>
    </row>
    <row r="166" spans="1:15" x14ac:dyDescent="0.25">
      <c r="A166" s="79">
        <v>1</v>
      </c>
      <c r="B166" s="79">
        <v>2</v>
      </c>
      <c r="C166" s="79">
        <v>3</v>
      </c>
      <c r="D166" s="79">
        <v>4</v>
      </c>
      <c r="E166" s="865">
        <v>5</v>
      </c>
      <c r="F166" s="865"/>
      <c r="G166" s="79">
        <v>6</v>
      </c>
      <c r="H166" s="79">
        <v>7</v>
      </c>
      <c r="I166" s="79">
        <v>8</v>
      </c>
      <c r="J166" s="79">
        <v>9</v>
      </c>
      <c r="K166" s="79">
        <v>10</v>
      </c>
    </row>
    <row r="167" spans="1:15" ht="28.5" x14ac:dyDescent="0.25">
      <c r="A167" s="842">
        <v>1</v>
      </c>
      <c r="B167" s="842" t="s">
        <v>232</v>
      </c>
      <c r="C167" s="842" t="s">
        <v>233</v>
      </c>
      <c r="D167" s="79"/>
      <c r="E167" s="920"/>
      <c r="F167" s="865"/>
      <c r="G167" s="79"/>
      <c r="H167" s="79"/>
      <c r="I167" s="921">
        <f>I168+I169+I170+I171+I172+I173+I174</f>
        <v>13710.4</v>
      </c>
      <c r="J167" s="921">
        <f>J168+J169+J170+J171+J172+J173+J174</f>
        <v>15563.32</v>
      </c>
      <c r="K167" s="921">
        <f>K168+K169+K170+K171+K172+K173+K174</f>
        <v>10788.689999999999</v>
      </c>
    </row>
    <row r="168" spans="1:15" ht="60" x14ac:dyDescent="0.25">
      <c r="A168" s="83" t="s">
        <v>234</v>
      </c>
      <c r="B168" s="84" t="s">
        <v>235</v>
      </c>
      <c r="C168" s="85" t="s">
        <v>233</v>
      </c>
      <c r="D168" s="84">
        <v>973</v>
      </c>
      <c r="E168" s="83"/>
      <c r="F168" s="83"/>
      <c r="G168" s="83" t="s">
        <v>236</v>
      </c>
      <c r="H168" s="84">
        <v>244</v>
      </c>
      <c r="I168" s="86">
        <v>13610.4</v>
      </c>
      <c r="J168" s="86">
        <v>14187.35</v>
      </c>
      <c r="K168" s="86">
        <v>9415.2199999999993</v>
      </c>
    </row>
    <row r="169" spans="1:15" ht="25.5" customHeight="1" x14ac:dyDescent="0.25">
      <c r="A169" s="1331" t="s">
        <v>237</v>
      </c>
      <c r="B169" s="1333" t="s">
        <v>938</v>
      </c>
      <c r="C169" s="1333" t="s">
        <v>233</v>
      </c>
      <c r="D169" s="636">
        <v>973</v>
      </c>
      <c r="E169" s="654" t="s">
        <v>316</v>
      </c>
      <c r="F169" s="654" t="s">
        <v>149</v>
      </c>
      <c r="G169" s="654" t="s">
        <v>240</v>
      </c>
      <c r="H169" s="636">
        <v>244</v>
      </c>
      <c r="I169" s="86">
        <v>0</v>
      </c>
      <c r="J169" s="86">
        <v>0</v>
      </c>
      <c r="K169" s="86">
        <v>0</v>
      </c>
    </row>
    <row r="170" spans="1:15" ht="35.25" customHeight="1" x14ac:dyDescent="0.25">
      <c r="A170" s="1317"/>
      <c r="B170" s="1317"/>
      <c r="C170" s="1317"/>
      <c r="D170" s="636">
        <v>973</v>
      </c>
      <c r="E170" s="654" t="s">
        <v>316</v>
      </c>
      <c r="F170" s="654" t="s">
        <v>149</v>
      </c>
      <c r="G170" s="654" t="s">
        <v>241</v>
      </c>
      <c r="H170" s="636">
        <v>244</v>
      </c>
      <c r="I170" s="86">
        <v>0</v>
      </c>
      <c r="J170" s="86">
        <v>0</v>
      </c>
      <c r="K170" s="86"/>
    </row>
    <row r="171" spans="1:15" ht="64.5" customHeight="1" x14ac:dyDescent="0.25">
      <c r="A171" s="645" t="s">
        <v>242</v>
      </c>
      <c r="B171" s="634" t="s">
        <v>238</v>
      </c>
      <c r="C171" s="634" t="s">
        <v>233</v>
      </c>
      <c r="D171" s="84">
        <v>973</v>
      </c>
      <c r="E171" s="83" t="s">
        <v>316</v>
      </c>
      <c r="F171" s="83" t="s">
        <v>149</v>
      </c>
      <c r="G171" s="83" t="s">
        <v>239</v>
      </c>
      <c r="H171" s="84">
        <v>244</v>
      </c>
      <c r="I171" s="86">
        <v>100</v>
      </c>
      <c r="J171" s="86">
        <v>100</v>
      </c>
      <c r="K171" s="86">
        <v>97.5</v>
      </c>
    </row>
    <row r="172" spans="1:15" ht="60" x14ac:dyDescent="0.25">
      <c r="A172" s="645" t="s">
        <v>245</v>
      </c>
      <c r="B172" s="85" t="s">
        <v>243</v>
      </c>
      <c r="C172" s="85" t="s">
        <v>233</v>
      </c>
      <c r="D172" s="84">
        <v>973</v>
      </c>
      <c r="E172" s="83" t="s">
        <v>316</v>
      </c>
      <c r="F172" s="83" t="s">
        <v>149</v>
      </c>
      <c r="G172" s="84" t="s">
        <v>244</v>
      </c>
      <c r="H172" s="84">
        <v>244</v>
      </c>
      <c r="I172" s="86">
        <v>0</v>
      </c>
      <c r="J172" s="86">
        <v>0</v>
      </c>
      <c r="K172" s="86">
        <v>0</v>
      </c>
    </row>
    <row r="173" spans="1:15" ht="45" x14ac:dyDescent="0.25">
      <c r="A173" s="645" t="s">
        <v>939</v>
      </c>
      <c r="B173" s="85" t="s">
        <v>246</v>
      </c>
      <c r="C173" s="85" t="s">
        <v>233</v>
      </c>
      <c r="D173" s="88">
        <v>973</v>
      </c>
      <c r="E173" s="83" t="s">
        <v>316</v>
      </c>
      <c r="F173" s="83" t="s">
        <v>149</v>
      </c>
      <c r="G173" s="83" t="s">
        <v>247</v>
      </c>
      <c r="H173" s="84">
        <v>244</v>
      </c>
      <c r="I173" s="86">
        <v>0</v>
      </c>
      <c r="J173" s="86">
        <v>0</v>
      </c>
      <c r="K173" s="86">
        <v>0</v>
      </c>
    </row>
    <row r="174" spans="1:15" ht="90" x14ac:dyDescent="0.25">
      <c r="A174" s="645" t="s">
        <v>940</v>
      </c>
      <c r="B174" s="1186" t="s">
        <v>958</v>
      </c>
      <c r="C174" s="634" t="s">
        <v>233</v>
      </c>
      <c r="D174" s="635">
        <v>973</v>
      </c>
      <c r="E174" s="647" t="s">
        <v>959</v>
      </c>
      <c r="F174" s="637"/>
      <c r="G174" s="1190" t="s">
        <v>960</v>
      </c>
      <c r="H174" s="636">
        <v>244</v>
      </c>
      <c r="I174" s="86">
        <v>0</v>
      </c>
      <c r="J174" s="86">
        <v>1275.97</v>
      </c>
      <c r="K174" s="86">
        <v>1275.97</v>
      </c>
    </row>
    <row r="175" spans="1:15" ht="30" x14ac:dyDescent="0.25">
      <c r="A175" s="922">
        <v>2</v>
      </c>
      <c r="B175" s="922" t="s">
        <v>248</v>
      </c>
      <c r="C175" s="922" t="s">
        <v>233</v>
      </c>
      <c r="D175" s="923"/>
      <c r="E175" s="924"/>
      <c r="F175" s="924"/>
      <c r="G175" s="925"/>
      <c r="H175" s="926"/>
      <c r="I175" s="89">
        <f>SUM(I176:I185)</f>
        <v>35241.65</v>
      </c>
      <c r="J175" s="89">
        <f>SUM(J176:J185)</f>
        <v>37561.4</v>
      </c>
      <c r="K175" s="89">
        <f>SUM(K176:K185)</f>
        <v>25464.880000000001</v>
      </c>
    </row>
    <row r="176" spans="1:15" ht="45" x14ac:dyDescent="0.25">
      <c r="A176" s="83" t="s">
        <v>249</v>
      </c>
      <c r="B176" s="84" t="s">
        <v>250</v>
      </c>
      <c r="C176" s="84" t="s">
        <v>233</v>
      </c>
      <c r="D176" s="84">
        <v>973</v>
      </c>
      <c r="E176" s="83" t="s">
        <v>316</v>
      </c>
      <c r="F176" s="83" t="s">
        <v>149</v>
      </c>
      <c r="G176" s="83" t="s">
        <v>251</v>
      </c>
      <c r="H176" s="84">
        <v>244</v>
      </c>
      <c r="I176" s="86">
        <v>26492.3</v>
      </c>
      <c r="J176" s="86">
        <v>28312.05</v>
      </c>
      <c r="K176" s="86">
        <v>19030.11</v>
      </c>
    </row>
    <row r="177" spans="1:11" ht="30" x14ac:dyDescent="0.25">
      <c r="A177" s="83" t="s">
        <v>252</v>
      </c>
      <c r="B177" s="84" t="s">
        <v>253</v>
      </c>
      <c r="C177" s="84" t="s">
        <v>233</v>
      </c>
      <c r="D177" s="84">
        <v>973</v>
      </c>
      <c r="E177" s="83" t="s">
        <v>316</v>
      </c>
      <c r="F177" s="83" t="s">
        <v>149</v>
      </c>
      <c r="G177" s="83" t="s">
        <v>254</v>
      </c>
      <c r="H177" s="84">
        <v>244</v>
      </c>
      <c r="I177" s="86">
        <v>3000</v>
      </c>
      <c r="J177" s="86">
        <v>3500</v>
      </c>
      <c r="K177" s="86">
        <v>3112.79</v>
      </c>
    </row>
    <row r="178" spans="1:11" ht="30" x14ac:dyDescent="0.25">
      <c r="A178" s="83" t="s">
        <v>255</v>
      </c>
      <c r="B178" s="84" t="s">
        <v>681</v>
      </c>
      <c r="C178" s="84" t="s">
        <v>233</v>
      </c>
      <c r="D178" s="84">
        <v>973</v>
      </c>
      <c r="E178" s="83" t="s">
        <v>316</v>
      </c>
      <c r="F178" s="83" t="s">
        <v>149</v>
      </c>
      <c r="G178" s="83" t="s">
        <v>256</v>
      </c>
      <c r="H178" s="84">
        <v>244</v>
      </c>
      <c r="I178" s="86">
        <v>5749.35</v>
      </c>
      <c r="J178" s="86">
        <v>5749.35</v>
      </c>
      <c r="K178" s="86">
        <v>3321.98</v>
      </c>
    </row>
    <row r="179" spans="1:11" ht="30" x14ac:dyDescent="0.25">
      <c r="A179" s="83" t="s">
        <v>257</v>
      </c>
      <c r="B179" s="85" t="s">
        <v>258</v>
      </c>
      <c r="C179" s="85" t="s">
        <v>233</v>
      </c>
      <c r="D179" s="84">
        <v>973</v>
      </c>
      <c r="E179" s="83" t="s">
        <v>316</v>
      </c>
      <c r="F179" s="83" t="s">
        <v>149</v>
      </c>
      <c r="G179" s="83" t="s">
        <v>259</v>
      </c>
      <c r="H179" s="84">
        <v>244</v>
      </c>
      <c r="I179" s="86">
        <v>0</v>
      </c>
      <c r="J179" s="86">
        <v>0</v>
      </c>
      <c r="K179" s="86">
        <v>0</v>
      </c>
    </row>
    <row r="180" spans="1:11" ht="60" x14ac:dyDescent="0.25">
      <c r="A180" s="87" t="s">
        <v>260</v>
      </c>
      <c r="B180" s="85" t="s">
        <v>243</v>
      </c>
      <c r="C180" s="85" t="s">
        <v>233</v>
      </c>
      <c r="D180" s="84">
        <v>973</v>
      </c>
      <c r="E180" s="83" t="s">
        <v>316</v>
      </c>
      <c r="F180" s="83" t="s">
        <v>149</v>
      </c>
      <c r="G180" s="84" t="s">
        <v>261</v>
      </c>
      <c r="H180" s="84">
        <v>244</v>
      </c>
      <c r="I180" s="86">
        <v>0</v>
      </c>
      <c r="J180" s="86">
        <v>0</v>
      </c>
      <c r="K180" s="86">
        <v>0</v>
      </c>
    </row>
    <row r="181" spans="1:11" ht="30" x14ac:dyDescent="0.25">
      <c r="A181" s="83" t="s">
        <v>262</v>
      </c>
      <c r="B181" s="84" t="s">
        <v>263</v>
      </c>
      <c r="C181" s="85" t="s">
        <v>264</v>
      </c>
      <c r="D181" s="84">
        <v>973</v>
      </c>
      <c r="E181" s="83" t="s">
        <v>316</v>
      </c>
      <c r="F181" s="83" t="s">
        <v>149</v>
      </c>
      <c r="G181" s="83" t="s">
        <v>265</v>
      </c>
      <c r="H181" s="84">
        <v>244</v>
      </c>
      <c r="I181" s="86">
        <v>0</v>
      </c>
      <c r="J181" s="86">
        <v>0</v>
      </c>
      <c r="K181" s="86">
        <v>0</v>
      </c>
    </row>
    <row r="182" spans="1:11" ht="45" x14ac:dyDescent="0.25">
      <c r="A182" s="83" t="s">
        <v>266</v>
      </c>
      <c r="B182" s="84" t="s">
        <v>267</v>
      </c>
      <c r="C182" s="85" t="s">
        <v>264</v>
      </c>
      <c r="D182" s="84">
        <v>973</v>
      </c>
      <c r="E182" s="654" t="s">
        <v>316</v>
      </c>
      <c r="F182" s="654" t="s">
        <v>149</v>
      </c>
      <c r="G182" s="654" t="s">
        <v>961</v>
      </c>
      <c r="H182" s="84">
        <v>244</v>
      </c>
      <c r="I182" s="86">
        <v>0</v>
      </c>
      <c r="J182" s="86">
        <v>0</v>
      </c>
      <c r="K182" s="86">
        <v>0</v>
      </c>
    </row>
    <row r="183" spans="1:11" ht="33" customHeight="1" x14ac:dyDescent="0.25">
      <c r="A183" s="654" t="s">
        <v>272</v>
      </c>
      <c r="B183" s="653" t="s">
        <v>962</v>
      </c>
      <c r="C183" s="634" t="s">
        <v>264</v>
      </c>
      <c r="D183" s="636">
        <v>973</v>
      </c>
      <c r="E183" s="654" t="s">
        <v>316</v>
      </c>
      <c r="F183" s="654" t="s">
        <v>149</v>
      </c>
      <c r="G183" s="654" t="s">
        <v>274</v>
      </c>
      <c r="H183" s="636">
        <v>244</v>
      </c>
      <c r="I183" s="86">
        <v>0</v>
      </c>
      <c r="J183" s="86">
        <v>0</v>
      </c>
      <c r="K183" s="86">
        <v>0</v>
      </c>
    </row>
    <row r="184" spans="1:11" ht="65.25" customHeight="1" x14ac:dyDescent="0.25">
      <c r="A184" s="654" t="s">
        <v>275</v>
      </c>
      <c r="B184" s="653" t="s">
        <v>276</v>
      </c>
      <c r="C184" s="634" t="s">
        <v>264</v>
      </c>
      <c r="D184" s="636">
        <v>973</v>
      </c>
      <c r="E184" s="654" t="s">
        <v>316</v>
      </c>
      <c r="F184" s="654" t="s">
        <v>149</v>
      </c>
      <c r="G184" s="654" t="s">
        <v>274</v>
      </c>
      <c r="H184" s="636">
        <v>244</v>
      </c>
      <c r="I184" s="86">
        <v>0</v>
      </c>
      <c r="J184" s="86">
        <v>0</v>
      </c>
      <c r="K184" s="86">
        <v>0</v>
      </c>
    </row>
    <row r="185" spans="1:11" ht="65.25" customHeight="1" x14ac:dyDescent="0.25">
      <c r="A185" s="654" t="s">
        <v>277</v>
      </c>
      <c r="B185" s="653" t="s">
        <v>246</v>
      </c>
      <c r="C185" s="642" t="s">
        <v>264</v>
      </c>
      <c r="D185" s="636">
        <v>973</v>
      </c>
      <c r="E185" s="654" t="s">
        <v>316</v>
      </c>
      <c r="F185" s="654" t="s">
        <v>149</v>
      </c>
      <c r="G185" s="654" t="s">
        <v>278</v>
      </c>
      <c r="H185" s="636">
        <v>244</v>
      </c>
      <c r="I185" s="86">
        <v>0</v>
      </c>
      <c r="J185" s="86">
        <v>0</v>
      </c>
      <c r="K185" s="86">
        <v>0</v>
      </c>
    </row>
    <row r="186" spans="1:11" ht="65.25" customHeight="1" x14ac:dyDescent="0.25">
      <c r="A186" s="253" t="s">
        <v>279</v>
      </c>
      <c r="B186" s="849" t="s">
        <v>280</v>
      </c>
      <c r="C186" s="846" t="s">
        <v>233</v>
      </c>
      <c r="D186" s="926"/>
      <c r="E186" s="253"/>
      <c r="F186" s="253"/>
      <c r="G186" s="253"/>
      <c r="H186" s="926"/>
      <c r="I186" s="89">
        <f>I187+I188+I189</f>
        <v>28706.84</v>
      </c>
      <c r="J186" s="89">
        <f>J187+J188+J189</f>
        <v>29281.27</v>
      </c>
      <c r="K186" s="89">
        <f>K187+K188+K189</f>
        <v>19675.71</v>
      </c>
    </row>
    <row r="187" spans="1:11" ht="65.25" customHeight="1" x14ac:dyDescent="0.25">
      <c r="A187" s="253" t="s">
        <v>282</v>
      </c>
      <c r="B187" s="849" t="s">
        <v>126</v>
      </c>
      <c r="C187" s="846" t="s">
        <v>233</v>
      </c>
      <c r="D187" s="926">
        <v>973</v>
      </c>
      <c r="E187" s="253" t="s">
        <v>149</v>
      </c>
      <c r="F187" s="253" t="s">
        <v>317</v>
      </c>
      <c r="G187" s="253" t="s">
        <v>281</v>
      </c>
      <c r="H187" s="926">
        <v>244</v>
      </c>
      <c r="I187" s="86">
        <v>28025.439999999999</v>
      </c>
      <c r="J187" s="86">
        <v>28599.87</v>
      </c>
      <c r="K187" s="86">
        <v>19335.57</v>
      </c>
    </row>
    <row r="188" spans="1:11" ht="50.25" customHeight="1" x14ac:dyDescent="0.25">
      <c r="A188" s="927" t="s">
        <v>283</v>
      </c>
      <c r="B188" s="849" t="s">
        <v>681</v>
      </c>
      <c r="C188" s="846" t="s">
        <v>233</v>
      </c>
      <c r="D188" s="849">
        <v>973</v>
      </c>
      <c r="E188" s="927" t="s">
        <v>149</v>
      </c>
      <c r="F188" s="927" t="s">
        <v>317</v>
      </c>
      <c r="G188" s="927" t="s">
        <v>284</v>
      </c>
      <c r="H188" s="926">
        <v>244</v>
      </c>
      <c r="I188" s="86">
        <v>681.4</v>
      </c>
      <c r="J188" s="86">
        <v>681.4</v>
      </c>
      <c r="K188" s="86">
        <v>340.14</v>
      </c>
    </row>
    <row r="189" spans="1:11" ht="45" x14ac:dyDescent="0.25">
      <c r="A189" s="253" t="s">
        <v>285</v>
      </c>
      <c r="B189" s="928" t="s">
        <v>246</v>
      </c>
      <c r="C189" s="846" t="s">
        <v>233</v>
      </c>
      <c r="D189" s="926">
        <v>973</v>
      </c>
      <c r="E189" s="253" t="s">
        <v>149</v>
      </c>
      <c r="F189" s="253" t="s">
        <v>317</v>
      </c>
      <c r="G189" s="253" t="s">
        <v>286</v>
      </c>
      <c r="H189" s="926">
        <v>244</v>
      </c>
      <c r="I189" s="86">
        <v>0</v>
      </c>
      <c r="J189" s="86">
        <v>0</v>
      </c>
      <c r="K189" s="86">
        <v>0</v>
      </c>
    </row>
    <row r="190" spans="1:11" ht="28.5" x14ac:dyDescent="0.25">
      <c r="A190" s="838" t="s">
        <v>287</v>
      </c>
      <c r="B190" s="870" t="s">
        <v>288</v>
      </c>
      <c r="C190" s="847" t="s">
        <v>233</v>
      </c>
      <c r="D190" s="870">
        <v>973</v>
      </c>
      <c r="E190" s="838"/>
      <c r="F190" s="838"/>
      <c r="G190" s="838"/>
      <c r="H190" s="870"/>
      <c r="I190" s="89">
        <f>I191+I192+I193</f>
        <v>425</v>
      </c>
      <c r="J190" s="89">
        <f>J191+J192+J193</f>
        <v>425</v>
      </c>
      <c r="K190" s="89">
        <f>K191+K192+K193</f>
        <v>375.83000000000004</v>
      </c>
    </row>
    <row r="191" spans="1:11" ht="30" x14ac:dyDescent="0.25">
      <c r="A191" s="253" t="s">
        <v>289</v>
      </c>
      <c r="B191" s="928" t="s">
        <v>963</v>
      </c>
      <c r="C191" s="846" t="s">
        <v>233</v>
      </c>
      <c r="D191" s="926">
        <v>973</v>
      </c>
      <c r="E191" s="253" t="s">
        <v>148</v>
      </c>
      <c r="F191" s="253" t="s">
        <v>148</v>
      </c>
      <c r="G191" s="253" t="s">
        <v>291</v>
      </c>
      <c r="H191" s="926">
        <v>244</v>
      </c>
      <c r="I191" s="86">
        <v>150</v>
      </c>
      <c r="J191" s="86">
        <v>0</v>
      </c>
      <c r="K191" s="86">
        <v>0</v>
      </c>
    </row>
    <row r="192" spans="1:11" ht="45" x14ac:dyDescent="0.25">
      <c r="A192" s="253" t="s">
        <v>292</v>
      </c>
      <c r="B192" s="928" t="s">
        <v>293</v>
      </c>
      <c r="C192" s="846" t="s">
        <v>233</v>
      </c>
      <c r="D192" s="926">
        <v>973</v>
      </c>
      <c r="E192" s="253" t="s">
        <v>148</v>
      </c>
      <c r="F192" s="253" t="s">
        <v>148</v>
      </c>
      <c r="G192" s="253" t="s">
        <v>294</v>
      </c>
      <c r="H192" s="926">
        <v>244</v>
      </c>
      <c r="I192" s="86">
        <v>125</v>
      </c>
      <c r="J192" s="86">
        <v>125</v>
      </c>
      <c r="K192" s="86">
        <v>125</v>
      </c>
    </row>
    <row r="193" spans="1:11" ht="30" x14ac:dyDescent="0.25">
      <c r="A193" s="253" t="s">
        <v>295</v>
      </c>
      <c r="B193" s="928" t="s">
        <v>296</v>
      </c>
      <c r="C193" s="846" t="s">
        <v>233</v>
      </c>
      <c r="D193" s="926">
        <v>973</v>
      </c>
      <c r="E193" s="253" t="s">
        <v>148</v>
      </c>
      <c r="F193" s="253" t="s">
        <v>148</v>
      </c>
      <c r="G193" s="253" t="s">
        <v>297</v>
      </c>
      <c r="H193" s="926">
        <v>244</v>
      </c>
      <c r="I193" s="86">
        <v>150</v>
      </c>
      <c r="J193" s="86">
        <v>300</v>
      </c>
      <c r="K193" s="86">
        <v>250.83</v>
      </c>
    </row>
    <row r="194" spans="1:11" ht="28.5" x14ac:dyDescent="0.25">
      <c r="A194" s="929" t="s">
        <v>298</v>
      </c>
      <c r="B194" s="735" t="s">
        <v>299</v>
      </c>
      <c r="C194" s="847" t="s">
        <v>233</v>
      </c>
      <c r="D194" s="735">
        <v>973</v>
      </c>
      <c r="E194" s="929" t="s">
        <v>169</v>
      </c>
      <c r="F194" s="929" t="s">
        <v>190</v>
      </c>
      <c r="G194" s="929" t="s">
        <v>300</v>
      </c>
      <c r="H194" s="735">
        <v>244</v>
      </c>
      <c r="I194" s="89">
        <f>I195</f>
        <v>139</v>
      </c>
      <c r="J194" s="89">
        <f>J195</f>
        <v>0</v>
      </c>
      <c r="K194" s="89">
        <f>K195</f>
        <v>0</v>
      </c>
    </row>
    <row r="195" spans="1:11" ht="60" x14ac:dyDescent="0.25">
      <c r="A195" s="927" t="s">
        <v>563</v>
      </c>
      <c r="B195" s="849" t="s">
        <v>93</v>
      </c>
      <c r="C195" s="849" t="s">
        <v>233</v>
      </c>
      <c r="D195" s="849">
        <v>973</v>
      </c>
      <c r="E195" s="927" t="s">
        <v>169</v>
      </c>
      <c r="F195" s="927" t="s">
        <v>190</v>
      </c>
      <c r="G195" s="927" t="s">
        <v>300</v>
      </c>
      <c r="H195" s="926">
        <v>244</v>
      </c>
      <c r="I195" s="86">
        <v>139</v>
      </c>
      <c r="J195" s="86">
        <v>0</v>
      </c>
      <c r="K195" s="86">
        <v>0</v>
      </c>
    </row>
    <row r="196" spans="1:11" ht="42.75" x14ac:dyDescent="0.25">
      <c r="A196" s="930">
        <v>6</v>
      </c>
      <c r="B196" s="870" t="s">
        <v>302</v>
      </c>
      <c r="C196" s="735" t="s">
        <v>233</v>
      </c>
      <c r="D196" s="931"/>
      <c r="E196" s="931"/>
      <c r="F196" s="931"/>
      <c r="G196" s="931"/>
      <c r="H196" s="931"/>
      <c r="I196" s="932">
        <f>I197+I198+I199+I200+I201+I202</f>
        <v>100</v>
      </c>
      <c r="J196" s="932">
        <v>91.46</v>
      </c>
      <c r="K196" s="932">
        <v>91.46</v>
      </c>
    </row>
    <row r="197" spans="1:11" ht="59.25" customHeight="1" x14ac:dyDescent="0.25">
      <c r="A197" s="927" t="s">
        <v>303</v>
      </c>
      <c r="B197" s="928" t="s">
        <v>304</v>
      </c>
      <c r="C197" s="846" t="s">
        <v>233</v>
      </c>
      <c r="D197" s="849">
        <v>973</v>
      </c>
      <c r="E197" s="927" t="s">
        <v>316</v>
      </c>
      <c r="F197" s="927" t="s">
        <v>170</v>
      </c>
      <c r="G197" s="927" t="s">
        <v>964</v>
      </c>
      <c r="H197" s="926">
        <v>244</v>
      </c>
      <c r="I197" s="86">
        <v>100</v>
      </c>
      <c r="J197" s="86">
        <v>91.46</v>
      </c>
      <c r="K197" s="86">
        <v>91.46</v>
      </c>
    </row>
    <row r="198" spans="1:11" x14ac:dyDescent="0.25">
      <c r="A198" s="1346" t="s">
        <v>305</v>
      </c>
      <c r="B198" s="1344" t="s">
        <v>306</v>
      </c>
      <c r="C198" s="1315" t="s">
        <v>233</v>
      </c>
      <c r="D198" s="926">
        <v>973</v>
      </c>
      <c r="E198" s="253" t="s">
        <v>316</v>
      </c>
      <c r="F198" s="253" t="s">
        <v>170</v>
      </c>
      <c r="G198" s="253" t="s">
        <v>307</v>
      </c>
      <c r="H198" s="926"/>
      <c r="I198" s="89">
        <f>I200+I202+I203</f>
        <v>0</v>
      </c>
      <c r="J198" s="89">
        <v>0</v>
      </c>
      <c r="K198" s="89">
        <v>0</v>
      </c>
    </row>
    <row r="199" spans="1:11" ht="37.5" customHeight="1" x14ac:dyDescent="0.25">
      <c r="A199" s="1345"/>
      <c r="B199" s="1345"/>
      <c r="C199" s="1345"/>
      <c r="D199" s="926">
        <v>973</v>
      </c>
      <c r="E199" s="253" t="s">
        <v>316</v>
      </c>
      <c r="F199" s="253" t="s">
        <v>170</v>
      </c>
      <c r="G199" s="253" t="s">
        <v>308</v>
      </c>
      <c r="H199" s="926"/>
      <c r="I199" s="89">
        <v>0</v>
      </c>
      <c r="J199" s="89">
        <v>0</v>
      </c>
      <c r="K199" s="89">
        <v>0</v>
      </c>
    </row>
    <row r="200" spans="1:11" x14ac:dyDescent="0.25">
      <c r="A200" s="1346" t="s">
        <v>309</v>
      </c>
      <c r="B200" s="1344" t="s">
        <v>310</v>
      </c>
      <c r="C200" s="1315" t="s">
        <v>233</v>
      </c>
      <c r="D200" s="926">
        <v>973</v>
      </c>
      <c r="E200" s="253" t="s">
        <v>316</v>
      </c>
      <c r="F200" s="253" t="s">
        <v>170</v>
      </c>
      <c r="G200" s="253" t="s">
        <v>311</v>
      </c>
      <c r="H200" s="926"/>
      <c r="I200" s="86">
        <v>0</v>
      </c>
      <c r="J200" s="86">
        <v>0</v>
      </c>
      <c r="K200" s="86">
        <v>0</v>
      </c>
    </row>
    <row r="201" spans="1:11" x14ac:dyDescent="0.25">
      <c r="A201" s="1345"/>
      <c r="B201" s="1345"/>
      <c r="C201" s="1345"/>
      <c r="D201" s="926">
        <v>97</v>
      </c>
      <c r="E201" s="253" t="s">
        <v>316</v>
      </c>
      <c r="F201" s="253" t="s">
        <v>170</v>
      </c>
      <c r="G201" s="253" t="s">
        <v>312</v>
      </c>
      <c r="H201" s="926"/>
      <c r="I201" s="86">
        <v>0</v>
      </c>
      <c r="J201" s="86">
        <v>0</v>
      </c>
      <c r="K201" s="86">
        <v>0</v>
      </c>
    </row>
    <row r="202" spans="1:11" ht="45" x14ac:dyDescent="0.25">
      <c r="A202" s="253" t="s">
        <v>944</v>
      </c>
      <c r="B202" s="928" t="s">
        <v>965</v>
      </c>
      <c r="C202" s="846" t="s">
        <v>233</v>
      </c>
      <c r="D202" s="926"/>
      <c r="E202" s="925"/>
      <c r="F202" s="925"/>
      <c r="G202" s="925"/>
      <c r="H202" s="926"/>
      <c r="I202" s="86">
        <v>0</v>
      </c>
      <c r="J202" s="86">
        <v>0</v>
      </c>
      <c r="K202" s="86">
        <v>0</v>
      </c>
    </row>
    <row r="203" spans="1:11" ht="42.75" x14ac:dyDescent="0.25">
      <c r="A203" s="838" t="s">
        <v>313</v>
      </c>
      <c r="B203" s="870" t="s">
        <v>314</v>
      </c>
      <c r="C203" s="847" t="s">
        <v>233</v>
      </c>
      <c r="D203" s="870"/>
      <c r="E203" s="838"/>
      <c r="F203" s="838"/>
      <c r="G203" s="838"/>
      <c r="H203" s="870"/>
      <c r="I203" s="89">
        <v>0</v>
      </c>
      <c r="J203" s="89">
        <v>0</v>
      </c>
      <c r="K203" s="89">
        <v>0</v>
      </c>
    </row>
    <row r="204" spans="1:11" ht="28.5" x14ac:dyDescent="0.25">
      <c r="A204" s="838" t="s">
        <v>966</v>
      </c>
      <c r="B204" s="870" t="s">
        <v>967</v>
      </c>
      <c r="C204" s="847" t="s">
        <v>233</v>
      </c>
      <c r="D204" s="870">
        <v>973</v>
      </c>
      <c r="E204" s="838" t="s">
        <v>316</v>
      </c>
      <c r="F204" s="838" t="s">
        <v>170</v>
      </c>
      <c r="G204" s="838" t="s">
        <v>968</v>
      </c>
      <c r="H204" s="870"/>
      <c r="I204" s="89">
        <f>I205</f>
        <v>0</v>
      </c>
      <c r="J204" s="89">
        <f>J205</f>
        <v>749.9</v>
      </c>
      <c r="K204" s="89">
        <f>K205</f>
        <v>749.9</v>
      </c>
    </row>
    <row r="205" spans="1:11" ht="30" x14ac:dyDescent="0.25">
      <c r="A205" s="854" t="s">
        <v>949</v>
      </c>
      <c r="B205" s="933" t="s">
        <v>950</v>
      </c>
      <c r="C205" s="846" t="s">
        <v>233</v>
      </c>
      <c r="D205" s="926">
        <v>973</v>
      </c>
      <c r="E205" s="253" t="s">
        <v>316</v>
      </c>
      <c r="F205" s="253" t="s">
        <v>170</v>
      </c>
      <c r="G205" s="253" t="s">
        <v>968</v>
      </c>
      <c r="H205" s="926"/>
      <c r="I205" s="89">
        <v>0</v>
      </c>
      <c r="J205" s="86">
        <v>749.9</v>
      </c>
      <c r="K205" s="86">
        <v>749.9</v>
      </c>
    </row>
    <row r="206" spans="1:11" ht="28.5" x14ac:dyDescent="0.25">
      <c r="A206" s="838" t="s">
        <v>969</v>
      </c>
      <c r="B206" s="870" t="s">
        <v>952</v>
      </c>
      <c r="C206" s="842" t="s">
        <v>264</v>
      </c>
      <c r="D206" s="870">
        <v>973</v>
      </c>
      <c r="E206" s="838"/>
      <c r="F206" s="838"/>
      <c r="G206" s="838"/>
      <c r="H206" s="870"/>
      <c r="I206" s="89">
        <f>I207+I211+I212</f>
        <v>134154.04</v>
      </c>
      <c r="J206" s="89">
        <f>J207+J211+J212</f>
        <v>133749.55000000002</v>
      </c>
      <c r="K206" s="89">
        <f>K207+K211+K212</f>
        <v>102652.87</v>
      </c>
    </row>
    <row r="207" spans="1:11" ht="26.45" customHeight="1" x14ac:dyDescent="0.25">
      <c r="A207" s="1331" t="s">
        <v>953</v>
      </c>
      <c r="B207" s="1333" t="s">
        <v>970</v>
      </c>
      <c r="C207" s="1333" t="s">
        <v>264</v>
      </c>
      <c r="D207" s="84"/>
      <c r="E207" s="83"/>
      <c r="F207" s="83"/>
      <c r="G207" s="83"/>
      <c r="H207" s="84"/>
      <c r="I207" s="86">
        <v>73419.69</v>
      </c>
      <c r="J207" s="86">
        <v>73198.320000000007</v>
      </c>
      <c r="K207" s="86">
        <v>57715.66</v>
      </c>
    </row>
    <row r="208" spans="1:11" x14ac:dyDescent="0.25">
      <c r="A208" s="1332"/>
      <c r="B208" s="1334"/>
      <c r="C208" s="1334"/>
      <c r="D208" s="84">
        <v>973</v>
      </c>
      <c r="E208" s="654" t="s">
        <v>316</v>
      </c>
      <c r="F208" s="654" t="s">
        <v>170</v>
      </c>
      <c r="G208" s="654" t="s">
        <v>971</v>
      </c>
      <c r="H208" s="84">
        <v>414</v>
      </c>
      <c r="I208" s="86">
        <v>72832.33</v>
      </c>
      <c r="J208" s="86">
        <v>72832.33</v>
      </c>
      <c r="K208" s="86">
        <v>57426.11</v>
      </c>
    </row>
    <row r="209" spans="1:11" ht="24" customHeight="1" x14ac:dyDescent="0.25">
      <c r="A209" s="1317"/>
      <c r="B209" s="1317"/>
      <c r="C209" s="1317"/>
      <c r="D209" s="636">
        <v>973</v>
      </c>
      <c r="E209" s="654" t="s">
        <v>316</v>
      </c>
      <c r="F209" s="654" t="s">
        <v>170</v>
      </c>
      <c r="G209" s="654" t="s">
        <v>972</v>
      </c>
      <c r="H209" s="636">
        <v>414</v>
      </c>
      <c r="I209" s="86">
        <v>587.36</v>
      </c>
      <c r="J209" s="86">
        <v>365.99</v>
      </c>
      <c r="K209" s="86">
        <v>289.55</v>
      </c>
    </row>
    <row r="210" spans="1:11" ht="27.75" customHeight="1" x14ac:dyDescent="0.25">
      <c r="A210" s="1331" t="s">
        <v>954</v>
      </c>
      <c r="B210" s="1333" t="s">
        <v>973</v>
      </c>
      <c r="C210" s="1333" t="s">
        <v>264</v>
      </c>
      <c r="D210" s="84"/>
      <c r="E210" s="83"/>
      <c r="F210" s="83"/>
      <c r="G210" s="83"/>
      <c r="H210" s="84"/>
      <c r="I210" s="86">
        <v>0</v>
      </c>
      <c r="J210" s="86">
        <v>60551.23</v>
      </c>
      <c r="K210" s="86">
        <v>44937.21</v>
      </c>
    </row>
    <row r="211" spans="1:11" ht="25.5" customHeight="1" x14ac:dyDescent="0.25">
      <c r="A211" s="1332"/>
      <c r="B211" s="1334"/>
      <c r="C211" s="1334"/>
      <c r="D211" s="84">
        <v>973</v>
      </c>
      <c r="E211" s="654" t="s">
        <v>316</v>
      </c>
      <c r="F211" s="654" t="s">
        <v>170</v>
      </c>
      <c r="G211" s="654" t="s">
        <v>972</v>
      </c>
      <c r="H211" s="84">
        <v>414</v>
      </c>
      <c r="I211" s="86">
        <v>60248.480000000003</v>
      </c>
      <c r="J211" s="86">
        <v>60248.480000000003</v>
      </c>
      <c r="K211" s="86">
        <v>44709.34</v>
      </c>
    </row>
    <row r="212" spans="1:11" ht="25.5" customHeight="1" x14ac:dyDescent="0.25">
      <c r="A212" s="1317"/>
      <c r="B212" s="1317"/>
      <c r="C212" s="1317"/>
      <c r="D212" s="636">
        <v>973</v>
      </c>
      <c r="E212" s="654" t="s">
        <v>316</v>
      </c>
      <c r="F212" s="654" t="s">
        <v>170</v>
      </c>
      <c r="G212" s="654" t="s">
        <v>974</v>
      </c>
      <c r="H212" s="636">
        <v>414</v>
      </c>
      <c r="I212" s="86">
        <v>485.87</v>
      </c>
      <c r="J212" s="86">
        <v>302.75</v>
      </c>
      <c r="K212" s="86">
        <v>227.87</v>
      </c>
    </row>
    <row r="213" spans="1:11" ht="28.5" customHeight="1" x14ac:dyDescent="0.25">
      <c r="A213" s="838" t="s">
        <v>169</v>
      </c>
      <c r="B213" s="870" t="s">
        <v>975</v>
      </c>
      <c r="C213" s="842" t="s">
        <v>264</v>
      </c>
      <c r="D213" s="870">
        <v>973</v>
      </c>
      <c r="E213" s="838" t="s">
        <v>316</v>
      </c>
      <c r="F213" s="838" t="s">
        <v>170</v>
      </c>
      <c r="G213" s="838" t="s">
        <v>976</v>
      </c>
      <c r="H213" s="870"/>
      <c r="I213" s="89">
        <f>I214</f>
        <v>0</v>
      </c>
      <c r="J213" s="89">
        <f>J214</f>
        <v>4500</v>
      </c>
      <c r="K213" s="89">
        <f>K214</f>
        <v>4500</v>
      </c>
    </row>
    <row r="214" spans="1:11" ht="28.5" customHeight="1" x14ac:dyDescent="0.25">
      <c r="A214" s="648" t="s">
        <v>957</v>
      </c>
      <c r="B214" s="653" t="s">
        <v>975</v>
      </c>
      <c r="C214" s="642" t="s">
        <v>264</v>
      </c>
      <c r="D214" s="634">
        <v>973</v>
      </c>
      <c r="E214" s="645"/>
      <c r="F214" s="645"/>
      <c r="G214" s="645"/>
      <c r="H214" s="634"/>
      <c r="I214" s="650">
        <v>0</v>
      </c>
      <c r="J214" s="650">
        <v>4500</v>
      </c>
      <c r="K214" s="650">
        <v>4500</v>
      </c>
    </row>
    <row r="215" spans="1:11" ht="13.9" customHeight="1" thickBot="1" x14ac:dyDescent="0.3">
      <c r="A215" s="1341" t="s">
        <v>315</v>
      </c>
      <c r="B215" s="1342"/>
      <c r="C215" s="1343"/>
      <c r="D215" s="1066"/>
      <c r="E215" s="1226"/>
      <c r="F215" s="1226"/>
      <c r="G215" s="1226"/>
      <c r="H215" s="1066"/>
      <c r="I215" s="1227">
        <f>I213+I206+I204+I203+I196+I194+I190+I186+I175+I167</f>
        <v>212476.93</v>
      </c>
      <c r="J215" s="1227">
        <f>J213+J206+J204+J203+J196+J194+J190+J186+J175+J167</f>
        <v>221921.9</v>
      </c>
      <c r="K215" s="1227">
        <f>K213+K206+K204+K203+K196+K194+K190+K186+K175+K167</f>
        <v>164299.34</v>
      </c>
    </row>
    <row r="216" spans="1:11" ht="24" customHeight="1" thickBot="1" x14ac:dyDescent="0.35">
      <c r="A216" s="1958" t="s">
        <v>754</v>
      </c>
      <c r="B216" s="1959"/>
      <c r="C216" s="1959"/>
      <c r="D216" s="1959"/>
      <c r="E216" s="1959"/>
      <c r="F216" s="1959"/>
      <c r="G216" s="1959"/>
      <c r="H216" s="1959"/>
      <c r="I216" s="1959"/>
      <c r="J216" s="1959"/>
      <c r="K216" s="1960"/>
    </row>
    <row r="217" spans="1:11" x14ac:dyDescent="0.25">
      <c r="A217" s="1956" t="s">
        <v>644</v>
      </c>
      <c r="B217" s="1956" t="s">
        <v>225</v>
      </c>
      <c r="C217" s="1956" t="s">
        <v>226</v>
      </c>
      <c r="D217" s="1961" t="s">
        <v>227</v>
      </c>
      <c r="E217" s="1962"/>
      <c r="F217" s="1962"/>
      <c r="G217" s="1962"/>
      <c r="H217" s="1963"/>
      <c r="I217" s="1961" t="s">
        <v>228</v>
      </c>
      <c r="J217" s="1962"/>
      <c r="K217" s="1963"/>
    </row>
    <row r="218" spans="1:11" ht="77.45" customHeight="1" x14ac:dyDescent="0.25">
      <c r="A218" s="1964"/>
      <c r="B218" s="1964"/>
      <c r="C218" s="1964"/>
      <c r="D218" s="1957" t="s">
        <v>138</v>
      </c>
      <c r="E218" s="1965" t="s">
        <v>139</v>
      </c>
      <c r="F218" s="1966"/>
      <c r="G218" s="1957" t="s">
        <v>229</v>
      </c>
      <c r="H218" s="1957" t="s">
        <v>141</v>
      </c>
      <c r="I218" s="1967" t="s">
        <v>888</v>
      </c>
      <c r="J218" s="1957" t="s">
        <v>1200</v>
      </c>
      <c r="K218" s="1957" t="s">
        <v>231</v>
      </c>
    </row>
    <row r="219" spans="1:11" x14ac:dyDescent="0.25">
      <c r="A219" s="95">
        <v>1</v>
      </c>
      <c r="B219" s="95">
        <v>2</v>
      </c>
      <c r="C219" s="95">
        <v>3</v>
      </c>
      <c r="D219" s="96">
        <v>5</v>
      </c>
      <c r="E219" s="95">
        <v>6</v>
      </c>
      <c r="F219" s="95"/>
      <c r="G219" s="95">
        <v>7</v>
      </c>
      <c r="H219" s="95">
        <v>8</v>
      </c>
      <c r="I219" s="97">
        <v>9</v>
      </c>
      <c r="J219" s="98">
        <v>10</v>
      </c>
      <c r="K219" s="95">
        <v>11</v>
      </c>
    </row>
    <row r="220" spans="1:11" ht="42.75" x14ac:dyDescent="0.25">
      <c r="A220" s="735">
        <v>1</v>
      </c>
      <c r="B220" s="934" t="s">
        <v>318</v>
      </c>
      <c r="C220" s="847" t="s">
        <v>319</v>
      </c>
      <c r="D220" s="98"/>
      <c r="E220" s="935"/>
      <c r="F220" s="935"/>
      <c r="G220" s="935"/>
      <c r="H220" s="98"/>
      <c r="I220" s="936">
        <f>I221+I228+I231+I232</f>
        <v>3350</v>
      </c>
      <c r="J220" s="936">
        <f>J221+J228+J231+J232</f>
        <v>7745.18</v>
      </c>
      <c r="K220" s="936">
        <f>K221+K228+K231+K232</f>
        <v>6715.07</v>
      </c>
    </row>
    <row r="221" spans="1:11" ht="45" x14ac:dyDescent="0.25">
      <c r="A221" s="283" t="s">
        <v>646</v>
      </c>
      <c r="B221" s="102" t="s">
        <v>977</v>
      </c>
      <c r="C221" s="286" t="s">
        <v>264</v>
      </c>
      <c r="D221" s="107">
        <v>971</v>
      </c>
      <c r="E221" s="108" t="s">
        <v>320</v>
      </c>
      <c r="F221" s="108" t="s">
        <v>177</v>
      </c>
      <c r="G221" s="108" t="s">
        <v>321</v>
      </c>
      <c r="H221" s="107">
        <v>244</v>
      </c>
      <c r="I221" s="100">
        <f>I222+I223+I224+I225+I226+I227</f>
        <v>350</v>
      </c>
      <c r="J221" s="100">
        <f>J222+J223+J224+J225+J226</f>
        <v>600</v>
      </c>
      <c r="K221" s="100">
        <f>K222+K223+K224+K225+K226+K227</f>
        <v>467.2</v>
      </c>
    </row>
    <row r="222" spans="1:11" ht="45" x14ac:dyDescent="0.25">
      <c r="A222" s="283" t="s">
        <v>322</v>
      </c>
      <c r="B222" s="102" t="s">
        <v>323</v>
      </c>
      <c r="C222" s="639" t="s">
        <v>264</v>
      </c>
      <c r="D222" s="107">
        <v>971</v>
      </c>
      <c r="E222" s="108" t="s">
        <v>320</v>
      </c>
      <c r="F222" s="108" t="s">
        <v>177</v>
      </c>
      <c r="G222" s="108" t="s">
        <v>321</v>
      </c>
      <c r="H222" s="107">
        <v>244</v>
      </c>
      <c r="I222" s="100">
        <v>350</v>
      </c>
      <c r="J222" s="100">
        <v>600</v>
      </c>
      <c r="K222" s="101">
        <v>467.2</v>
      </c>
    </row>
    <row r="223" spans="1:11" ht="30" x14ac:dyDescent="0.25">
      <c r="A223" s="283" t="s">
        <v>324</v>
      </c>
      <c r="B223" s="102" t="s">
        <v>325</v>
      </c>
      <c r="C223" s="639" t="s">
        <v>264</v>
      </c>
      <c r="D223" s="107"/>
      <c r="E223" s="108"/>
      <c r="F223" s="108"/>
      <c r="G223" s="108"/>
      <c r="H223" s="107">
        <v>244</v>
      </c>
      <c r="I223" s="100">
        <v>0</v>
      </c>
      <c r="J223" s="100">
        <v>0</v>
      </c>
      <c r="K223" s="101">
        <v>0</v>
      </c>
    </row>
    <row r="224" spans="1:11" ht="45" x14ac:dyDescent="0.25">
      <c r="A224" s="283" t="s">
        <v>326</v>
      </c>
      <c r="B224" s="102" t="s">
        <v>327</v>
      </c>
      <c r="C224" s="639" t="s">
        <v>264</v>
      </c>
      <c r="D224" s="107"/>
      <c r="E224" s="108"/>
      <c r="F224" s="108"/>
      <c r="G224" s="108"/>
      <c r="H224" s="107">
        <v>244</v>
      </c>
      <c r="I224" s="100">
        <v>0</v>
      </c>
      <c r="J224" s="100">
        <v>0</v>
      </c>
      <c r="K224" s="101">
        <v>0</v>
      </c>
    </row>
    <row r="225" spans="1:11" ht="60" x14ac:dyDescent="0.25">
      <c r="A225" s="283" t="s">
        <v>328</v>
      </c>
      <c r="B225" s="102" t="s">
        <v>329</v>
      </c>
      <c r="C225" s="639" t="s">
        <v>264</v>
      </c>
      <c r="D225" s="107"/>
      <c r="E225" s="108"/>
      <c r="F225" s="108"/>
      <c r="G225" s="108"/>
      <c r="H225" s="107"/>
      <c r="I225" s="100">
        <v>0</v>
      </c>
      <c r="J225" s="100">
        <v>0</v>
      </c>
      <c r="K225" s="101">
        <v>0</v>
      </c>
    </row>
    <row r="226" spans="1:11" ht="135" x14ac:dyDescent="0.25">
      <c r="A226" s="283" t="s">
        <v>330</v>
      </c>
      <c r="B226" s="102" t="s">
        <v>331</v>
      </c>
      <c r="C226" s="639" t="s">
        <v>264</v>
      </c>
      <c r="D226" s="107"/>
      <c r="E226" s="108"/>
      <c r="F226" s="108"/>
      <c r="G226" s="108"/>
      <c r="H226" s="107"/>
      <c r="I226" s="100">
        <v>0</v>
      </c>
      <c r="J226" s="100">
        <v>0</v>
      </c>
      <c r="K226" s="101">
        <v>0</v>
      </c>
    </row>
    <row r="227" spans="1:11" ht="30" x14ac:dyDescent="0.25">
      <c r="A227" s="283" t="s">
        <v>332</v>
      </c>
      <c r="B227" s="102" t="s">
        <v>333</v>
      </c>
      <c r="C227" s="639" t="s">
        <v>264</v>
      </c>
      <c r="D227" s="107"/>
      <c r="E227" s="108"/>
      <c r="F227" s="108"/>
      <c r="G227" s="108"/>
      <c r="H227" s="107"/>
      <c r="I227" s="100">
        <v>0</v>
      </c>
      <c r="J227" s="100">
        <v>0</v>
      </c>
      <c r="K227" s="101">
        <v>0</v>
      </c>
    </row>
    <row r="228" spans="1:11" ht="45" x14ac:dyDescent="0.25">
      <c r="A228" s="283" t="s">
        <v>648</v>
      </c>
      <c r="B228" s="102" t="s">
        <v>334</v>
      </c>
      <c r="C228" s="639" t="s">
        <v>1119</v>
      </c>
      <c r="D228" s="107">
        <v>971</v>
      </c>
      <c r="E228" s="108" t="s">
        <v>320</v>
      </c>
      <c r="F228" s="108" t="s">
        <v>177</v>
      </c>
      <c r="G228" s="108" t="s">
        <v>335</v>
      </c>
      <c r="H228" s="107">
        <v>244</v>
      </c>
      <c r="I228" s="100">
        <v>3000</v>
      </c>
      <c r="J228" s="100">
        <v>1876.17</v>
      </c>
      <c r="K228" s="100">
        <f>K229+K230</f>
        <v>1274.67</v>
      </c>
    </row>
    <row r="229" spans="1:11" s="677" customFormat="1" ht="30" x14ac:dyDescent="0.25">
      <c r="A229" s="1011" t="s">
        <v>651</v>
      </c>
      <c r="B229" s="102" t="s">
        <v>334</v>
      </c>
      <c r="C229" s="1010" t="s">
        <v>264</v>
      </c>
      <c r="D229" s="107">
        <v>971</v>
      </c>
      <c r="E229" s="108" t="s">
        <v>320</v>
      </c>
      <c r="F229" s="108" t="s">
        <v>177</v>
      </c>
      <c r="G229" s="108" t="s">
        <v>335</v>
      </c>
      <c r="H229" s="107">
        <v>244</v>
      </c>
      <c r="I229" s="100">
        <v>3000</v>
      </c>
      <c r="J229" s="100">
        <v>601.5</v>
      </c>
      <c r="K229" s="1009">
        <v>0</v>
      </c>
    </row>
    <row r="230" spans="1:11" s="677" customFormat="1" ht="48.75" customHeight="1" x14ac:dyDescent="0.25">
      <c r="A230" s="1011" t="s">
        <v>652</v>
      </c>
      <c r="B230" s="102" t="s">
        <v>1120</v>
      </c>
      <c r="C230" s="1010" t="s">
        <v>1119</v>
      </c>
      <c r="D230" s="107">
        <v>974</v>
      </c>
      <c r="E230" s="108" t="s">
        <v>320</v>
      </c>
      <c r="F230" s="108" t="s">
        <v>177</v>
      </c>
      <c r="G230" s="108" t="s">
        <v>335</v>
      </c>
      <c r="H230" s="107">
        <v>244</v>
      </c>
      <c r="I230" s="100">
        <v>0</v>
      </c>
      <c r="J230" s="100">
        <v>1274.67</v>
      </c>
      <c r="K230" s="1009">
        <v>1274.67</v>
      </c>
    </row>
    <row r="231" spans="1:11" ht="45" x14ac:dyDescent="0.25">
      <c r="A231" s="285" t="s">
        <v>649</v>
      </c>
      <c r="B231" s="103" t="s">
        <v>336</v>
      </c>
      <c r="C231" s="639" t="s">
        <v>264</v>
      </c>
      <c r="D231" s="107">
        <v>971</v>
      </c>
      <c r="E231" s="108" t="s">
        <v>320</v>
      </c>
      <c r="F231" s="108" t="s">
        <v>177</v>
      </c>
      <c r="G231" s="108" t="s">
        <v>337</v>
      </c>
      <c r="H231" s="107"/>
      <c r="I231" s="100">
        <v>0</v>
      </c>
      <c r="J231" s="100">
        <v>346.51</v>
      </c>
      <c r="K231" s="101">
        <v>50.7</v>
      </c>
    </row>
    <row r="232" spans="1:11" x14ac:dyDescent="0.25">
      <c r="A232" s="1312" t="s">
        <v>245</v>
      </c>
      <c r="B232" s="1315" t="s">
        <v>979</v>
      </c>
      <c r="C232" s="1318" t="s">
        <v>1121</v>
      </c>
      <c r="D232" s="1326">
        <v>974</v>
      </c>
      <c r="E232" s="108"/>
      <c r="F232" s="108"/>
      <c r="G232" s="108" t="s">
        <v>128</v>
      </c>
      <c r="H232" s="107"/>
      <c r="I232" s="100">
        <f>I233+I234</f>
        <v>0</v>
      </c>
      <c r="J232" s="100">
        <f>J233+J234</f>
        <v>4922.5</v>
      </c>
      <c r="K232" s="638">
        <f>K233+K234</f>
        <v>4922.5</v>
      </c>
    </row>
    <row r="233" spans="1:11" ht="24" customHeight="1" x14ac:dyDescent="0.25">
      <c r="A233" s="1313"/>
      <c r="B233" s="1316"/>
      <c r="C233" s="1316"/>
      <c r="D233" s="1327"/>
      <c r="E233" s="108"/>
      <c r="F233" s="108"/>
      <c r="G233" s="108" t="s">
        <v>980</v>
      </c>
      <c r="H233" s="107"/>
      <c r="I233" s="100">
        <f t="shared" ref="I233:K234" si="2">I236+I239</f>
        <v>0</v>
      </c>
      <c r="J233" s="100">
        <f t="shared" si="2"/>
        <v>4873.2700000000004</v>
      </c>
      <c r="K233" s="638">
        <f t="shared" si="2"/>
        <v>4873.2700000000004</v>
      </c>
    </row>
    <row r="234" spans="1:11" ht="28.5" customHeight="1" x14ac:dyDescent="0.25">
      <c r="A234" s="1314"/>
      <c r="B234" s="1317"/>
      <c r="C234" s="1317"/>
      <c r="D234" s="1328"/>
      <c r="E234" s="108"/>
      <c r="F234" s="108"/>
      <c r="G234" s="108" t="s">
        <v>696</v>
      </c>
      <c r="H234" s="107"/>
      <c r="I234" s="100">
        <f t="shared" si="2"/>
        <v>0</v>
      </c>
      <c r="J234" s="100">
        <f t="shared" si="2"/>
        <v>49.230000000000004</v>
      </c>
      <c r="K234" s="638">
        <f t="shared" si="2"/>
        <v>49.230000000000004</v>
      </c>
    </row>
    <row r="235" spans="1:11" ht="28.5" customHeight="1" x14ac:dyDescent="0.25">
      <c r="A235" s="1312" t="s">
        <v>61</v>
      </c>
      <c r="B235" s="1315" t="s">
        <v>981</v>
      </c>
      <c r="C235" s="1318" t="s">
        <v>1121</v>
      </c>
      <c r="D235" s="1326">
        <v>974</v>
      </c>
      <c r="E235" s="108"/>
      <c r="F235" s="108"/>
      <c r="G235" s="108"/>
      <c r="H235" s="107"/>
      <c r="I235" s="100">
        <f>I236+I237</f>
        <v>0</v>
      </c>
      <c r="J235" s="100">
        <f>J236+J237</f>
        <v>2940.7</v>
      </c>
      <c r="K235" s="638">
        <f>K236+K237</f>
        <v>2940.7</v>
      </c>
    </row>
    <row r="236" spans="1:11" x14ac:dyDescent="0.25">
      <c r="A236" s="1313"/>
      <c r="B236" s="1316"/>
      <c r="C236" s="1316"/>
      <c r="D236" s="1327"/>
      <c r="E236" s="108"/>
      <c r="F236" s="108"/>
      <c r="G236" s="108" t="s">
        <v>982</v>
      </c>
      <c r="H236" s="107"/>
      <c r="I236" s="100">
        <v>0</v>
      </c>
      <c r="J236" s="100">
        <v>2911.29</v>
      </c>
      <c r="K236" s="100">
        <v>2911.29</v>
      </c>
    </row>
    <row r="237" spans="1:11" x14ac:dyDescent="0.25">
      <c r="A237" s="1314"/>
      <c r="B237" s="1317"/>
      <c r="C237" s="1317"/>
      <c r="D237" s="1328"/>
      <c r="E237" s="108"/>
      <c r="F237" s="108"/>
      <c r="G237" s="108" t="s">
        <v>983</v>
      </c>
      <c r="H237" s="107"/>
      <c r="I237" s="100">
        <v>0</v>
      </c>
      <c r="J237" s="100">
        <v>29.41</v>
      </c>
      <c r="K237" s="100">
        <v>29.41</v>
      </c>
    </row>
    <row r="238" spans="1:11" ht="15" customHeight="1" x14ac:dyDescent="0.25">
      <c r="A238" s="1312" t="s">
        <v>984</v>
      </c>
      <c r="B238" s="1315" t="s">
        <v>985</v>
      </c>
      <c r="C238" s="1318" t="s">
        <v>1121</v>
      </c>
      <c r="D238" s="1326">
        <v>974</v>
      </c>
      <c r="E238" s="108"/>
      <c r="F238" s="108"/>
      <c r="G238" s="108"/>
      <c r="H238" s="107"/>
      <c r="I238" s="100">
        <f>I239+I240</f>
        <v>0</v>
      </c>
      <c r="J238" s="100">
        <f>J239+J240</f>
        <v>1981.8</v>
      </c>
      <c r="K238" s="638">
        <f>K239+K240</f>
        <v>1981.8</v>
      </c>
    </row>
    <row r="239" spans="1:11" x14ac:dyDescent="0.25">
      <c r="A239" s="1313"/>
      <c r="B239" s="1316"/>
      <c r="C239" s="1316"/>
      <c r="D239" s="1327"/>
      <c r="E239" s="108"/>
      <c r="F239" s="108"/>
      <c r="G239" s="108" t="s">
        <v>982</v>
      </c>
      <c r="H239" s="107"/>
      <c r="I239" s="100">
        <v>0</v>
      </c>
      <c r="J239" s="100">
        <v>1961.98</v>
      </c>
      <c r="K239" s="100">
        <v>1961.98</v>
      </c>
    </row>
    <row r="240" spans="1:11" x14ac:dyDescent="0.25">
      <c r="A240" s="1314"/>
      <c r="B240" s="1317"/>
      <c r="C240" s="1317"/>
      <c r="D240" s="1328"/>
      <c r="E240" s="108"/>
      <c r="F240" s="108"/>
      <c r="G240" s="108" t="s">
        <v>983</v>
      </c>
      <c r="H240" s="107"/>
      <c r="I240" s="100">
        <v>0</v>
      </c>
      <c r="J240" s="100">
        <v>19.82</v>
      </c>
      <c r="K240" s="638">
        <v>19.82</v>
      </c>
    </row>
    <row r="241" spans="1:11" ht="51.75" customHeight="1" x14ac:dyDescent="0.25">
      <c r="A241" s="937" t="s">
        <v>63</v>
      </c>
      <c r="B241" s="938" t="s">
        <v>986</v>
      </c>
      <c r="C241" s="944" t="s">
        <v>1119</v>
      </c>
      <c r="D241" s="939"/>
      <c r="E241" s="880"/>
      <c r="F241" s="880"/>
      <c r="G241" s="880"/>
      <c r="H241" s="940"/>
      <c r="I241" s="941">
        <f>I242+I246+I248+I250+I255</f>
        <v>1179.8899999999999</v>
      </c>
      <c r="J241" s="941">
        <f>J242+J246+J248+J250+J255</f>
        <v>2339.89</v>
      </c>
      <c r="K241" s="936">
        <f>K242+K246+K248+K250+K255</f>
        <v>1154.1500000000001</v>
      </c>
    </row>
    <row r="242" spans="1:11" ht="51.75" customHeight="1" x14ac:dyDescent="0.25">
      <c r="A242" s="669" t="s">
        <v>249</v>
      </c>
      <c r="B242" s="668" t="s">
        <v>987</v>
      </c>
      <c r="C242" s="639" t="s">
        <v>264</v>
      </c>
      <c r="D242" s="652">
        <v>971</v>
      </c>
      <c r="E242" s="108" t="s">
        <v>320</v>
      </c>
      <c r="F242" s="108" t="s">
        <v>149</v>
      </c>
      <c r="G242" s="108" t="s">
        <v>340</v>
      </c>
      <c r="H242" s="107">
        <v>244</v>
      </c>
      <c r="I242" s="100">
        <f>I243+I244+I245</f>
        <v>600</v>
      </c>
      <c r="J242" s="100">
        <f>J243+J244+J245</f>
        <v>1260</v>
      </c>
      <c r="K242" s="638">
        <f>K243+K244+K245</f>
        <v>392.95</v>
      </c>
    </row>
    <row r="243" spans="1:11" ht="51.75" customHeight="1" x14ac:dyDescent="0.25">
      <c r="A243" s="669" t="s">
        <v>66</v>
      </c>
      <c r="B243" s="668" t="s">
        <v>1055</v>
      </c>
      <c r="C243" s="90" t="s">
        <v>264</v>
      </c>
      <c r="D243" s="652">
        <v>971</v>
      </c>
      <c r="E243" s="108" t="s">
        <v>320</v>
      </c>
      <c r="F243" s="108" t="s">
        <v>149</v>
      </c>
      <c r="G243" s="108" t="s">
        <v>988</v>
      </c>
      <c r="H243" s="107">
        <v>244</v>
      </c>
      <c r="I243" s="100">
        <v>200</v>
      </c>
      <c r="J243" s="100">
        <v>700</v>
      </c>
      <c r="K243" s="638">
        <v>232.95</v>
      </c>
    </row>
    <row r="244" spans="1:11" ht="51.75" customHeight="1" x14ac:dyDescent="0.25">
      <c r="A244" s="1027" t="s">
        <v>67</v>
      </c>
      <c r="B244" s="1013" t="s">
        <v>344</v>
      </c>
      <c r="C244" s="683" t="s">
        <v>264</v>
      </c>
      <c r="D244" s="652">
        <v>971</v>
      </c>
      <c r="E244" s="108" t="s">
        <v>320</v>
      </c>
      <c r="F244" s="108" t="s">
        <v>149</v>
      </c>
      <c r="G244" s="108" t="s">
        <v>340</v>
      </c>
      <c r="H244" s="107">
        <v>244</v>
      </c>
      <c r="I244" s="100">
        <v>400</v>
      </c>
      <c r="J244" s="100">
        <v>400</v>
      </c>
      <c r="K244" s="638">
        <v>0</v>
      </c>
    </row>
    <row r="245" spans="1:11" s="677" customFormat="1" ht="45" customHeight="1" x14ac:dyDescent="0.25">
      <c r="A245" s="1028" t="s">
        <v>821</v>
      </c>
      <c r="B245" s="1013" t="s">
        <v>1122</v>
      </c>
      <c r="C245" s="944" t="s">
        <v>1123</v>
      </c>
      <c r="D245" s="1008">
        <v>974</v>
      </c>
      <c r="E245" s="108" t="s">
        <v>320</v>
      </c>
      <c r="F245" s="108" t="s">
        <v>149</v>
      </c>
      <c r="G245" s="108" t="s">
        <v>340</v>
      </c>
      <c r="H245" s="107">
        <v>244</v>
      </c>
      <c r="I245" s="100">
        <v>0</v>
      </c>
      <c r="J245" s="100">
        <v>160</v>
      </c>
      <c r="K245" s="100">
        <v>160</v>
      </c>
    </row>
    <row r="246" spans="1:11" ht="45" customHeight="1" x14ac:dyDescent="0.25">
      <c r="A246" s="670" t="s">
        <v>252</v>
      </c>
      <c r="B246" s="102" t="s">
        <v>345</v>
      </c>
      <c r="C246" s="90" t="s">
        <v>264</v>
      </c>
      <c r="D246" s="107">
        <v>971</v>
      </c>
      <c r="E246" s="108" t="s">
        <v>320</v>
      </c>
      <c r="F246" s="108" t="s">
        <v>149</v>
      </c>
      <c r="G246" s="108" t="s">
        <v>346</v>
      </c>
      <c r="H246" s="107">
        <v>244</v>
      </c>
      <c r="I246" s="100">
        <f>I247</f>
        <v>50</v>
      </c>
      <c r="J246" s="100">
        <f>J247</f>
        <v>50</v>
      </c>
      <c r="K246" s="101">
        <f>K247</f>
        <v>0</v>
      </c>
    </row>
    <row r="247" spans="1:11" ht="75" x14ac:dyDescent="0.25">
      <c r="A247" s="283" t="s">
        <v>347</v>
      </c>
      <c r="B247" s="102" t="s">
        <v>348</v>
      </c>
      <c r="C247" s="90" t="s">
        <v>264</v>
      </c>
      <c r="D247" s="107">
        <v>971</v>
      </c>
      <c r="E247" s="108" t="s">
        <v>320</v>
      </c>
      <c r="F247" s="108" t="s">
        <v>149</v>
      </c>
      <c r="G247" s="108" t="s">
        <v>346</v>
      </c>
      <c r="H247" s="107">
        <v>244</v>
      </c>
      <c r="I247" s="100">
        <v>50</v>
      </c>
      <c r="J247" s="100">
        <v>50</v>
      </c>
      <c r="K247" s="101">
        <v>0</v>
      </c>
    </row>
    <row r="248" spans="1:11" ht="60" x14ac:dyDescent="0.25">
      <c r="A248" s="283" t="s">
        <v>6</v>
      </c>
      <c r="B248" s="102" t="s">
        <v>349</v>
      </c>
      <c r="C248" s="639" t="s">
        <v>264</v>
      </c>
      <c r="D248" s="107">
        <v>971</v>
      </c>
      <c r="E248" s="108" t="s">
        <v>320</v>
      </c>
      <c r="F248" s="108" t="s">
        <v>149</v>
      </c>
      <c r="G248" s="108" t="s">
        <v>350</v>
      </c>
      <c r="H248" s="107">
        <v>244</v>
      </c>
      <c r="I248" s="100">
        <f>I249</f>
        <v>200</v>
      </c>
      <c r="J248" s="100">
        <f>J249</f>
        <v>100</v>
      </c>
      <c r="K248" s="100">
        <f>K249</f>
        <v>0</v>
      </c>
    </row>
    <row r="249" spans="1:11" ht="75" x14ac:dyDescent="0.25">
      <c r="A249" s="283" t="s">
        <v>351</v>
      </c>
      <c r="B249" s="102" t="s">
        <v>352</v>
      </c>
      <c r="C249" s="639" t="s">
        <v>264</v>
      </c>
      <c r="D249" s="107">
        <v>971</v>
      </c>
      <c r="E249" s="108" t="s">
        <v>320</v>
      </c>
      <c r="F249" s="108" t="s">
        <v>149</v>
      </c>
      <c r="G249" s="108" t="s">
        <v>350</v>
      </c>
      <c r="H249" s="107">
        <v>244</v>
      </c>
      <c r="I249" s="100">
        <v>200</v>
      </c>
      <c r="J249" s="100">
        <v>100</v>
      </c>
      <c r="K249" s="101">
        <v>0</v>
      </c>
    </row>
    <row r="250" spans="1:11" ht="60" x14ac:dyDescent="0.25">
      <c r="A250" s="1457" t="s">
        <v>90</v>
      </c>
      <c r="B250" s="104" t="s">
        <v>353</v>
      </c>
      <c r="C250" s="1318" t="s">
        <v>264</v>
      </c>
      <c r="D250" s="1326">
        <v>971</v>
      </c>
      <c r="E250" s="1454" t="s">
        <v>320</v>
      </c>
      <c r="F250" s="1454" t="s">
        <v>149</v>
      </c>
      <c r="G250" s="1454" t="s">
        <v>354</v>
      </c>
      <c r="H250" s="1326">
        <v>244</v>
      </c>
      <c r="I250" s="1496">
        <v>329.89</v>
      </c>
      <c r="J250" s="1496">
        <v>929.89</v>
      </c>
      <c r="K250" s="1493">
        <v>761.2</v>
      </c>
    </row>
    <row r="251" spans="1:11" ht="15" customHeight="1" x14ac:dyDescent="0.25">
      <c r="A251" s="1458"/>
      <c r="B251" s="105" t="s">
        <v>355</v>
      </c>
      <c r="C251" s="1316"/>
      <c r="D251" s="1499"/>
      <c r="E251" s="1455"/>
      <c r="F251" s="1455"/>
      <c r="G251" s="1455"/>
      <c r="H251" s="1499"/>
      <c r="I251" s="1497"/>
      <c r="J251" s="1497"/>
      <c r="K251" s="1494"/>
    </row>
    <row r="252" spans="1:11" ht="15" customHeight="1" x14ac:dyDescent="0.25">
      <c r="A252" s="1458"/>
      <c r="B252" s="105" t="s">
        <v>356</v>
      </c>
      <c r="C252" s="1316"/>
      <c r="D252" s="1499"/>
      <c r="E252" s="1455"/>
      <c r="F252" s="1455"/>
      <c r="G252" s="1455"/>
      <c r="H252" s="1499"/>
      <c r="I252" s="1497"/>
      <c r="J252" s="1497"/>
      <c r="K252" s="1494"/>
    </row>
    <row r="253" spans="1:11" ht="15" customHeight="1" x14ac:dyDescent="0.25">
      <c r="A253" s="1458"/>
      <c r="B253" s="105" t="s">
        <v>357</v>
      </c>
      <c r="C253" s="1316"/>
      <c r="D253" s="1499"/>
      <c r="E253" s="1455"/>
      <c r="F253" s="1455"/>
      <c r="G253" s="1455"/>
      <c r="H253" s="1499"/>
      <c r="I253" s="1497"/>
      <c r="J253" s="1497"/>
      <c r="K253" s="1494"/>
    </row>
    <row r="254" spans="1:11" ht="15" customHeight="1" x14ac:dyDescent="0.25">
      <c r="A254" s="1459"/>
      <c r="B254" s="106" t="s">
        <v>358</v>
      </c>
      <c r="C254" s="1317"/>
      <c r="D254" s="1500"/>
      <c r="E254" s="1456"/>
      <c r="F254" s="1456"/>
      <c r="G254" s="1456"/>
      <c r="H254" s="1500"/>
      <c r="I254" s="1498"/>
      <c r="J254" s="1498"/>
      <c r="K254" s="1495"/>
    </row>
    <row r="255" spans="1:11" ht="60" x14ac:dyDescent="0.25">
      <c r="A255" s="283" t="s">
        <v>94</v>
      </c>
      <c r="B255" s="106" t="s">
        <v>359</v>
      </c>
      <c r="C255" s="286" t="s">
        <v>264</v>
      </c>
      <c r="D255" s="107">
        <v>971</v>
      </c>
      <c r="E255" s="108" t="s">
        <v>320</v>
      </c>
      <c r="F255" s="108" t="s">
        <v>149</v>
      </c>
      <c r="G255" s="108" t="s">
        <v>360</v>
      </c>
      <c r="H255" s="107"/>
      <c r="I255" s="100">
        <v>0</v>
      </c>
      <c r="J255" s="100">
        <v>0</v>
      </c>
      <c r="K255" s="100">
        <v>0</v>
      </c>
    </row>
    <row r="256" spans="1:11" ht="42.75" x14ac:dyDescent="0.25">
      <c r="A256" s="735" t="s">
        <v>98</v>
      </c>
      <c r="B256" s="934" t="s">
        <v>361</v>
      </c>
      <c r="C256" s="846"/>
      <c r="D256" s="942"/>
      <c r="E256" s="943"/>
      <c r="F256" s="943"/>
      <c r="G256" s="943"/>
      <c r="H256" s="942"/>
      <c r="I256" s="941">
        <f>I257+I260</f>
        <v>150</v>
      </c>
      <c r="J256" s="941">
        <f>J257+J260</f>
        <v>150</v>
      </c>
      <c r="K256" s="941">
        <f>K257+K260</f>
        <v>0</v>
      </c>
    </row>
    <row r="257" spans="1:11" ht="30" x14ac:dyDescent="0.25">
      <c r="A257" s="283" t="s">
        <v>13</v>
      </c>
      <c r="B257" s="102" t="s">
        <v>362</v>
      </c>
      <c r="C257" s="639" t="s">
        <v>264</v>
      </c>
      <c r="D257" s="107"/>
      <c r="E257" s="108"/>
      <c r="F257" s="108"/>
      <c r="G257" s="108"/>
      <c r="H257" s="107"/>
      <c r="I257" s="100">
        <f>I258+I259</f>
        <v>100</v>
      </c>
      <c r="J257" s="100">
        <f>J258+J259</f>
        <v>100</v>
      </c>
      <c r="K257" s="100">
        <f>K258+K259</f>
        <v>0</v>
      </c>
    </row>
    <row r="258" spans="1:11" ht="45" x14ac:dyDescent="0.25">
      <c r="A258" s="283" t="s">
        <v>363</v>
      </c>
      <c r="B258" s="102" t="s">
        <v>364</v>
      </c>
      <c r="C258" s="639" t="s">
        <v>264</v>
      </c>
      <c r="D258" s="107">
        <v>971</v>
      </c>
      <c r="E258" s="108" t="s">
        <v>170</v>
      </c>
      <c r="F258" s="108" t="s">
        <v>516</v>
      </c>
      <c r="G258" s="108" t="s">
        <v>367</v>
      </c>
      <c r="H258" s="107">
        <v>244</v>
      </c>
      <c r="I258" s="100">
        <v>50</v>
      </c>
      <c r="J258" s="100">
        <v>50</v>
      </c>
      <c r="K258" s="100">
        <v>0</v>
      </c>
    </row>
    <row r="259" spans="1:11" ht="30" x14ac:dyDescent="0.25">
      <c r="A259" s="283" t="s">
        <v>365</v>
      </c>
      <c r="B259" s="102" t="s">
        <v>366</v>
      </c>
      <c r="C259" s="639" t="s">
        <v>264</v>
      </c>
      <c r="D259" s="107">
        <v>971</v>
      </c>
      <c r="E259" s="108" t="s">
        <v>170</v>
      </c>
      <c r="F259" s="108" t="s">
        <v>516</v>
      </c>
      <c r="G259" s="108" t="s">
        <v>367</v>
      </c>
      <c r="H259" s="107">
        <v>244</v>
      </c>
      <c r="I259" s="100">
        <v>50</v>
      </c>
      <c r="J259" s="100">
        <v>50</v>
      </c>
      <c r="K259" s="100">
        <v>0</v>
      </c>
    </row>
    <row r="260" spans="1:11" ht="30" x14ac:dyDescent="0.25">
      <c r="A260" s="283" t="s">
        <v>15</v>
      </c>
      <c r="B260" s="102" t="s">
        <v>989</v>
      </c>
      <c r="C260" s="639" t="s">
        <v>264</v>
      </c>
      <c r="D260" s="107"/>
      <c r="E260" s="108"/>
      <c r="F260" s="108"/>
      <c r="G260" s="108"/>
      <c r="H260" s="107"/>
      <c r="I260" s="100">
        <f>I261+I262+I263+I264</f>
        <v>50</v>
      </c>
      <c r="J260" s="100">
        <f>J261+J262+J263+J264</f>
        <v>50</v>
      </c>
      <c r="K260" s="100">
        <f>K261+K262+K263+K264</f>
        <v>0</v>
      </c>
    </row>
    <row r="261" spans="1:11" ht="45" x14ac:dyDescent="0.25">
      <c r="A261" s="283" t="s">
        <v>368</v>
      </c>
      <c r="B261" s="102" t="s">
        <v>369</v>
      </c>
      <c r="C261" s="639" t="s">
        <v>264</v>
      </c>
      <c r="D261" s="107">
        <v>971</v>
      </c>
      <c r="E261" s="108" t="s">
        <v>170</v>
      </c>
      <c r="F261" s="108" t="s">
        <v>516</v>
      </c>
      <c r="G261" s="108" t="s">
        <v>370</v>
      </c>
      <c r="H261" s="107">
        <v>244</v>
      </c>
      <c r="I261" s="100">
        <v>50</v>
      </c>
      <c r="J261" s="100">
        <v>50</v>
      </c>
      <c r="K261" s="100">
        <v>0</v>
      </c>
    </row>
    <row r="262" spans="1:11" ht="30" x14ac:dyDescent="0.25">
      <c r="A262" s="283" t="s">
        <v>371</v>
      </c>
      <c r="B262" s="102" t="s">
        <v>372</v>
      </c>
      <c r="C262" s="639" t="s">
        <v>264</v>
      </c>
      <c r="D262" s="107">
        <v>971</v>
      </c>
      <c r="E262" s="108" t="s">
        <v>170</v>
      </c>
      <c r="F262" s="108" t="s">
        <v>516</v>
      </c>
      <c r="G262" s="108" t="s">
        <v>370</v>
      </c>
      <c r="H262" s="107">
        <v>244</v>
      </c>
      <c r="I262" s="100">
        <v>0</v>
      </c>
      <c r="J262" s="100">
        <v>0</v>
      </c>
      <c r="K262" s="100">
        <v>0</v>
      </c>
    </row>
    <row r="263" spans="1:11" ht="27.75" customHeight="1" x14ac:dyDescent="0.25">
      <c r="A263" s="283" t="s">
        <v>373</v>
      </c>
      <c r="B263" s="102" t="s">
        <v>374</v>
      </c>
      <c r="C263" s="639" t="s">
        <v>264</v>
      </c>
      <c r="D263" s="107">
        <v>971</v>
      </c>
      <c r="E263" s="108" t="s">
        <v>170</v>
      </c>
      <c r="F263" s="108" t="s">
        <v>516</v>
      </c>
      <c r="G263" s="108" t="s">
        <v>370</v>
      </c>
      <c r="H263" s="107">
        <v>244</v>
      </c>
      <c r="I263" s="100">
        <v>0</v>
      </c>
      <c r="J263" s="100">
        <v>0</v>
      </c>
      <c r="K263" s="100">
        <v>0</v>
      </c>
    </row>
    <row r="264" spans="1:11" ht="45" x14ac:dyDescent="0.25">
      <c r="A264" s="670" t="s">
        <v>114</v>
      </c>
      <c r="B264" s="102" t="s">
        <v>1001</v>
      </c>
      <c r="C264" s="639" t="s">
        <v>264</v>
      </c>
      <c r="D264" s="107">
        <v>971</v>
      </c>
      <c r="E264" s="108" t="s">
        <v>170</v>
      </c>
      <c r="F264" s="108" t="s">
        <v>516</v>
      </c>
      <c r="G264" s="108" t="s">
        <v>370</v>
      </c>
      <c r="H264" s="107">
        <v>244</v>
      </c>
      <c r="I264" s="100">
        <v>0</v>
      </c>
      <c r="J264" s="100">
        <v>0</v>
      </c>
      <c r="K264" s="100">
        <v>0</v>
      </c>
    </row>
    <row r="265" spans="1:11" s="677" customFormat="1" ht="42.75" x14ac:dyDescent="0.25">
      <c r="A265" s="972" t="s">
        <v>121</v>
      </c>
      <c r="B265" s="945" t="s">
        <v>1124</v>
      </c>
      <c r="C265" s="972" t="s">
        <v>1125</v>
      </c>
      <c r="D265" s="942">
        <v>974</v>
      </c>
      <c r="E265" s="943"/>
      <c r="F265" s="943"/>
      <c r="G265" s="943" t="s">
        <v>994</v>
      </c>
      <c r="H265" s="942">
        <v>244</v>
      </c>
      <c r="I265" s="941">
        <v>0</v>
      </c>
      <c r="J265" s="941">
        <v>350</v>
      </c>
      <c r="K265" s="941">
        <v>350</v>
      </c>
    </row>
    <row r="266" spans="1:11" s="677" customFormat="1" ht="42.75" x14ac:dyDescent="0.25">
      <c r="A266" s="972" t="s">
        <v>468</v>
      </c>
      <c r="B266" s="945" t="s">
        <v>1126</v>
      </c>
      <c r="C266" s="972" t="s">
        <v>1125</v>
      </c>
      <c r="D266" s="942"/>
      <c r="E266" s="943"/>
      <c r="F266" s="943"/>
      <c r="G266" s="943"/>
      <c r="H266" s="942"/>
      <c r="I266" s="941">
        <v>0</v>
      </c>
      <c r="J266" s="941">
        <f>J267</f>
        <v>998.58</v>
      </c>
      <c r="K266" s="941">
        <f>K267</f>
        <v>998.58</v>
      </c>
    </row>
    <row r="267" spans="1:11" s="677" customFormat="1" ht="45" x14ac:dyDescent="0.25">
      <c r="A267" s="1029" t="s">
        <v>563</v>
      </c>
      <c r="B267" s="1030" t="s">
        <v>1111</v>
      </c>
      <c r="C267" s="944" t="s">
        <v>1125</v>
      </c>
      <c r="D267" s="940">
        <v>974</v>
      </c>
      <c r="E267" s="880" t="s">
        <v>320</v>
      </c>
      <c r="F267" s="880" t="s">
        <v>177</v>
      </c>
      <c r="G267" s="880" t="s">
        <v>1127</v>
      </c>
      <c r="H267" s="940">
        <v>244</v>
      </c>
      <c r="I267" s="100">
        <v>0</v>
      </c>
      <c r="J267" s="100">
        <v>998.58</v>
      </c>
      <c r="K267" s="100">
        <v>998.58</v>
      </c>
    </row>
    <row r="268" spans="1:11" ht="40.5" customHeight="1" x14ac:dyDescent="0.25">
      <c r="A268" s="735" t="s">
        <v>943</v>
      </c>
      <c r="B268" s="934" t="s">
        <v>375</v>
      </c>
      <c r="C268" s="847"/>
      <c r="D268" s="942"/>
      <c r="E268" s="943"/>
      <c r="F268" s="943"/>
      <c r="G268" s="943"/>
      <c r="H268" s="942"/>
      <c r="I268" s="941">
        <f>I269+I270+I271+I272+I273+I274+I275+I276+I277+I278+I279</f>
        <v>6601.67</v>
      </c>
      <c r="J268" s="941">
        <f>J269+J270+J271+J272+J273+J274+J275+J276+J277+J278+J279</f>
        <v>118604.99</v>
      </c>
      <c r="K268" s="941">
        <f>K269+K270+K271+K272+K273+K274+K275+K276+K277+K278+K279</f>
        <v>41482.600000000006</v>
      </c>
    </row>
    <row r="269" spans="1:11" ht="45" x14ac:dyDescent="0.25">
      <c r="A269" s="283" t="s">
        <v>34</v>
      </c>
      <c r="B269" s="102" t="s">
        <v>376</v>
      </c>
      <c r="C269" s="639" t="s">
        <v>264</v>
      </c>
      <c r="D269" s="107">
        <v>971</v>
      </c>
      <c r="E269" s="108" t="s">
        <v>320</v>
      </c>
      <c r="F269" s="108" t="s">
        <v>177</v>
      </c>
      <c r="G269" s="108" t="s">
        <v>377</v>
      </c>
      <c r="H269" s="107"/>
      <c r="I269" s="100">
        <v>0</v>
      </c>
      <c r="J269" s="100">
        <v>0</v>
      </c>
      <c r="K269" s="100">
        <v>0</v>
      </c>
    </row>
    <row r="270" spans="1:11" ht="15" customHeight="1" x14ac:dyDescent="0.25">
      <c r="A270" s="1457" t="s">
        <v>1113</v>
      </c>
      <c r="B270" s="1460" t="s">
        <v>378</v>
      </c>
      <c r="C270" s="1318" t="s">
        <v>264</v>
      </c>
      <c r="D270" s="107">
        <v>971</v>
      </c>
      <c r="E270" s="108" t="s">
        <v>320</v>
      </c>
      <c r="F270" s="108" t="s">
        <v>177</v>
      </c>
      <c r="G270" s="108" t="s">
        <v>379</v>
      </c>
      <c r="H270" s="107">
        <v>414</v>
      </c>
      <c r="I270" s="100">
        <v>3961.98</v>
      </c>
      <c r="J270" s="100">
        <v>115375.22</v>
      </c>
      <c r="K270" s="100">
        <v>39902.519999999997</v>
      </c>
    </row>
    <row r="271" spans="1:11" ht="28.5" customHeight="1" x14ac:dyDescent="0.25">
      <c r="A271" s="1459"/>
      <c r="B271" s="1481"/>
      <c r="C271" s="1482"/>
      <c r="D271" s="107">
        <v>971</v>
      </c>
      <c r="E271" s="108" t="s">
        <v>320</v>
      </c>
      <c r="F271" s="108" t="s">
        <v>177</v>
      </c>
      <c r="G271" s="108" t="s">
        <v>380</v>
      </c>
      <c r="H271" s="107">
        <v>414</v>
      </c>
      <c r="I271" s="100">
        <v>40.020000000000003</v>
      </c>
      <c r="J271" s="100">
        <v>579.77</v>
      </c>
      <c r="K271" s="100">
        <v>200.51</v>
      </c>
    </row>
    <row r="272" spans="1:11" ht="15" customHeight="1" x14ac:dyDescent="0.25">
      <c r="A272" s="1457" t="s">
        <v>1114</v>
      </c>
      <c r="B272" s="1460" t="s">
        <v>381</v>
      </c>
      <c r="C272" s="1318" t="s">
        <v>264</v>
      </c>
      <c r="D272" s="107">
        <v>971</v>
      </c>
      <c r="E272" s="108" t="s">
        <v>320</v>
      </c>
      <c r="F272" s="108" t="s">
        <v>177</v>
      </c>
      <c r="G272" s="108" t="s">
        <v>382</v>
      </c>
      <c r="H272" s="107"/>
      <c r="I272" s="100">
        <v>93.72</v>
      </c>
      <c r="J272" s="100">
        <v>143.55000000000001</v>
      </c>
      <c r="K272" s="100">
        <v>116.87</v>
      </c>
    </row>
    <row r="273" spans="1:11" x14ac:dyDescent="0.25">
      <c r="A273" s="1459"/>
      <c r="B273" s="1481"/>
      <c r="C273" s="1482"/>
      <c r="D273" s="107">
        <v>971</v>
      </c>
      <c r="E273" s="108" t="s">
        <v>320</v>
      </c>
      <c r="F273" s="108" t="s">
        <v>177</v>
      </c>
      <c r="G273" s="108" t="s">
        <v>383</v>
      </c>
      <c r="H273" s="107"/>
      <c r="I273" s="100">
        <v>0.95</v>
      </c>
      <c r="J273" s="100">
        <v>1.45</v>
      </c>
      <c r="K273" s="100">
        <v>1.18</v>
      </c>
    </row>
    <row r="274" spans="1:11" ht="33" customHeight="1" x14ac:dyDescent="0.25">
      <c r="A274" s="1457" t="s">
        <v>1115</v>
      </c>
      <c r="B274" s="1460" t="s">
        <v>384</v>
      </c>
      <c r="C274" s="1318" t="s">
        <v>264</v>
      </c>
      <c r="D274" s="107">
        <v>971</v>
      </c>
      <c r="E274" s="108" t="s">
        <v>320</v>
      </c>
      <c r="F274" s="108" t="s">
        <v>177</v>
      </c>
      <c r="G274" s="108" t="s">
        <v>385</v>
      </c>
      <c r="H274" s="107">
        <v>244</v>
      </c>
      <c r="I274" s="100">
        <v>0</v>
      </c>
      <c r="J274" s="100">
        <v>0</v>
      </c>
      <c r="K274" s="100">
        <v>0</v>
      </c>
    </row>
    <row r="275" spans="1:11" ht="44.25" customHeight="1" x14ac:dyDescent="0.25">
      <c r="A275" s="1459"/>
      <c r="B275" s="1481"/>
      <c r="C275" s="1482"/>
      <c r="D275" s="107">
        <v>971</v>
      </c>
      <c r="E275" s="108" t="s">
        <v>320</v>
      </c>
      <c r="F275" s="108" t="s">
        <v>177</v>
      </c>
      <c r="G275" s="108" t="s">
        <v>386</v>
      </c>
      <c r="H275" s="107">
        <v>244</v>
      </c>
      <c r="I275" s="100">
        <v>0</v>
      </c>
      <c r="J275" s="100">
        <v>0</v>
      </c>
      <c r="K275" s="100">
        <v>0</v>
      </c>
    </row>
    <row r="276" spans="1:11" ht="45" x14ac:dyDescent="0.25">
      <c r="A276" s="283" t="s">
        <v>1116</v>
      </c>
      <c r="B276" s="111" t="s">
        <v>990</v>
      </c>
      <c r="C276" s="639" t="s">
        <v>264</v>
      </c>
      <c r="D276" s="107">
        <v>971</v>
      </c>
      <c r="E276" s="108" t="s">
        <v>320</v>
      </c>
      <c r="F276" s="108" t="s">
        <v>177</v>
      </c>
      <c r="G276" s="108" t="s">
        <v>388</v>
      </c>
      <c r="H276" s="107">
        <v>414</v>
      </c>
      <c r="I276" s="100">
        <v>0</v>
      </c>
      <c r="J276" s="100">
        <v>0</v>
      </c>
      <c r="K276" s="100">
        <v>0</v>
      </c>
    </row>
    <row r="277" spans="1:11" ht="30" x14ac:dyDescent="0.25">
      <c r="A277" s="283" t="s">
        <v>1117</v>
      </c>
      <c r="B277" s="111" t="s">
        <v>389</v>
      </c>
      <c r="C277" s="639" t="s">
        <v>264</v>
      </c>
      <c r="D277" s="107">
        <v>971</v>
      </c>
      <c r="E277" s="108" t="s">
        <v>320</v>
      </c>
      <c r="F277" s="108" t="s">
        <v>177</v>
      </c>
      <c r="G277" s="108" t="s">
        <v>390</v>
      </c>
      <c r="H277" s="107">
        <v>414</v>
      </c>
      <c r="I277" s="100">
        <v>0</v>
      </c>
      <c r="J277" s="100">
        <v>0</v>
      </c>
      <c r="K277" s="100">
        <v>0</v>
      </c>
    </row>
    <row r="278" spans="1:11" ht="35.25" customHeight="1" x14ac:dyDescent="0.25">
      <c r="A278" s="1312" t="s">
        <v>1128</v>
      </c>
      <c r="B278" s="1460" t="s">
        <v>991</v>
      </c>
      <c r="C278" s="1318" t="s">
        <v>264</v>
      </c>
      <c r="D278" s="107">
        <v>971</v>
      </c>
      <c r="E278" s="108" t="s">
        <v>320</v>
      </c>
      <c r="F278" s="108" t="s">
        <v>177</v>
      </c>
      <c r="G278" s="108"/>
      <c r="H278" s="107"/>
      <c r="I278" s="100">
        <v>2479.9499999999998</v>
      </c>
      <c r="J278" s="100">
        <v>2479.9499999999998</v>
      </c>
      <c r="K278" s="100">
        <v>1248.9100000000001</v>
      </c>
    </row>
    <row r="279" spans="1:11" ht="43.5" customHeight="1" x14ac:dyDescent="0.25">
      <c r="A279" s="1317"/>
      <c r="B279" s="1355"/>
      <c r="C279" s="1317"/>
      <c r="D279" s="107">
        <v>971</v>
      </c>
      <c r="E279" s="108" t="s">
        <v>320</v>
      </c>
      <c r="F279" s="108" t="s">
        <v>177</v>
      </c>
      <c r="G279" s="108" t="s">
        <v>992</v>
      </c>
      <c r="H279" s="107">
        <v>414</v>
      </c>
      <c r="I279" s="100">
        <v>25.05</v>
      </c>
      <c r="J279" s="100">
        <v>25.05</v>
      </c>
      <c r="K279" s="100">
        <v>12.61</v>
      </c>
    </row>
    <row r="280" spans="1:11" ht="43.5" customHeight="1" x14ac:dyDescent="0.25">
      <c r="A280" s="1946"/>
      <c r="B280" s="1946" t="s">
        <v>315</v>
      </c>
      <c r="C280" s="1946"/>
      <c r="D280" s="1946"/>
      <c r="E280" s="1946"/>
      <c r="F280" s="1946"/>
      <c r="G280" s="1946"/>
      <c r="H280" s="1946"/>
      <c r="I280" s="1947">
        <f>I265+I268+I256+I241+I220</f>
        <v>11281.56</v>
      </c>
      <c r="J280" s="1947">
        <f>J220+J241+J256+J265+J266+J268</f>
        <v>130188.64</v>
      </c>
      <c r="K280" s="1947">
        <f>K265+K268+K256+K241+K220+K266</f>
        <v>50700.400000000009</v>
      </c>
    </row>
    <row r="281" spans="1:11" ht="15.75" thickBot="1" x14ac:dyDescent="0.3">
      <c r="A281" s="1948"/>
      <c r="B281" s="1948"/>
      <c r="C281" s="1948"/>
      <c r="D281" s="1948"/>
      <c r="E281" s="1948"/>
      <c r="F281" s="1948"/>
      <c r="G281" s="1948"/>
      <c r="H281" s="1948"/>
      <c r="I281" s="1948"/>
      <c r="J281" s="1948"/>
      <c r="K281" s="1948"/>
    </row>
    <row r="282" spans="1:11" ht="20.25" thickBot="1" x14ac:dyDescent="0.4">
      <c r="A282" s="1949" t="s">
        <v>755</v>
      </c>
      <c r="B282" s="1950"/>
      <c r="C282" s="1950"/>
      <c r="D282" s="1950"/>
      <c r="E282" s="1950"/>
      <c r="F282" s="1950"/>
      <c r="G282" s="1950"/>
      <c r="H282" s="1950"/>
      <c r="I282" s="1950"/>
      <c r="J282" s="1950"/>
      <c r="K282" s="1951"/>
    </row>
    <row r="283" spans="1:11" x14ac:dyDescent="0.25">
      <c r="A283" s="1952" t="s">
        <v>644</v>
      </c>
      <c r="B283" s="1952" t="s">
        <v>225</v>
      </c>
      <c r="C283" s="1952" t="s">
        <v>226</v>
      </c>
      <c r="D283" s="1953" t="s">
        <v>227</v>
      </c>
      <c r="E283" s="1954"/>
      <c r="F283" s="1954"/>
      <c r="G283" s="1954"/>
      <c r="H283" s="1955"/>
      <c r="I283" s="1953" t="s">
        <v>228</v>
      </c>
      <c r="J283" s="1954"/>
      <c r="K283" s="1954"/>
    </row>
    <row r="284" spans="1:11" ht="78" customHeight="1" x14ac:dyDescent="0.25">
      <c r="A284" s="1956"/>
      <c r="B284" s="1956"/>
      <c r="C284" s="1956"/>
      <c r="D284" s="1957" t="s">
        <v>138</v>
      </c>
      <c r="E284" s="1953" t="s">
        <v>139</v>
      </c>
      <c r="F284" s="1955"/>
      <c r="G284" s="1957" t="s">
        <v>229</v>
      </c>
      <c r="H284" s="1957" t="s">
        <v>141</v>
      </c>
      <c r="I284" s="1957" t="s">
        <v>888</v>
      </c>
      <c r="J284" s="1957" t="s">
        <v>1200</v>
      </c>
      <c r="K284" s="1957" t="s">
        <v>231</v>
      </c>
    </row>
    <row r="285" spans="1:11" x14ac:dyDescent="0.25">
      <c r="A285" s="95">
        <v>1</v>
      </c>
      <c r="B285" s="95">
        <v>2</v>
      </c>
      <c r="C285" s="95">
        <v>3</v>
      </c>
      <c r="D285" s="95">
        <v>5</v>
      </c>
      <c r="E285" s="95">
        <v>6</v>
      </c>
      <c r="F285" s="95"/>
      <c r="G285" s="95">
        <v>7</v>
      </c>
      <c r="H285" s="95">
        <v>8</v>
      </c>
      <c r="I285" s="95">
        <v>9</v>
      </c>
      <c r="J285" s="95">
        <v>10</v>
      </c>
      <c r="K285" s="95">
        <v>11</v>
      </c>
    </row>
    <row r="286" spans="1:11" s="120" customFormat="1" ht="71.25" x14ac:dyDescent="0.25">
      <c r="A286" s="119">
        <v>1</v>
      </c>
      <c r="B286" s="119" t="s">
        <v>392</v>
      </c>
      <c r="C286" s="99" t="s">
        <v>319</v>
      </c>
      <c r="D286" s="114">
        <v>971</v>
      </c>
      <c r="E286" s="110" t="s">
        <v>200</v>
      </c>
      <c r="F286" s="122" t="s">
        <v>148</v>
      </c>
      <c r="G286" s="114">
        <v>1790100000</v>
      </c>
      <c r="H286" s="95"/>
      <c r="I286" s="115">
        <f>I287+I288+I289+I290+I291</f>
        <v>90</v>
      </c>
      <c r="J286" s="115">
        <f>J287+J288+J289+J290+J291</f>
        <v>110</v>
      </c>
      <c r="K286" s="115">
        <f>K287+K288+K289+K290+K291</f>
        <v>102.74000000000001</v>
      </c>
    </row>
    <row r="287" spans="1:11" s="120" customFormat="1" ht="30" x14ac:dyDescent="0.25">
      <c r="A287" s="121" t="s">
        <v>646</v>
      </c>
      <c r="B287" s="121" t="s">
        <v>393</v>
      </c>
      <c r="C287" s="91" t="s">
        <v>319</v>
      </c>
      <c r="D287" s="107">
        <v>971</v>
      </c>
      <c r="E287" s="108" t="s">
        <v>200</v>
      </c>
      <c r="F287" s="113" t="s">
        <v>148</v>
      </c>
      <c r="G287" s="107">
        <v>1790128010</v>
      </c>
      <c r="H287" s="107">
        <v>244</v>
      </c>
      <c r="I287" s="116">
        <v>50</v>
      </c>
      <c r="J287" s="116">
        <v>70</v>
      </c>
      <c r="K287" s="116">
        <v>62.74</v>
      </c>
    </row>
    <row r="288" spans="1:11" s="120" customFormat="1" ht="28.5" customHeight="1" x14ac:dyDescent="0.25">
      <c r="A288" s="121" t="s">
        <v>648</v>
      </c>
      <c r="B288" s="121" t="s">
        <v>394</v>
      </c>
      <c r="C288" s="91" t="s">
        <v>319</v>
      </c>
      <c r="D288" s="107">
        <v>971</v>
      </c>
      <c r="E288" s="108" t="s">
        <v>200</v>
      </c>
      <c r="F288" s="113" t="s">
        <v>148</v>
      </c>
      <c r="G288" s="107">
        <v>1790128010</v>
      </c>
      <c r="H288" s="107">
        <v>244</v>
      </c>
      <c r="I288" s="116">
        <v>15</v>
      </c>
      <c r="J288" s="116">
        <v>15</v>
      </c>
      <c r="K288" s="116">
        <v>15</v>
      </c>
    </row>
    <row r="289" spans="1:11" s="120" customFormat="1" ht="96.75" customHeight="1" x14ac:dyDescent="0.25">
      <c r="A289" s="121" t="s">
        <v>649</v>
      </c>
      <c r="B289" s="121" t="s">
        <v>395</v>
      </c>
      <c r="C289" s="91" t="s">
        <v>319</v>
      </c>
      <c r="D289" s="107">
        <v>971</v>
      </c>
      <c r="E289" s="108" t="s">
        <v>200</v>
      </c>
      <c r="F289" s="113" t="s">
        <v>148</v>
      </c>
      <c r="G289" s="107">
        <v>1790128010</v>
      </c>
      <c r="H289" s="107">
        <v>244</v>
      </c>
      <c r="I289" s="116">
        <v>20</v>
      </c>
      <c r="J289" s="116">
        <v>20</v>
      </c>
      <c r="K289" s="116">
        <v>20</v>
      </c>
    </row>
    <row r="290" spans="1:11" s="120" customFormat="1" ht="45" x14ac:dyDescent="0.25">
      <c r="A290" s="121" t="s">
        <v>650</v>
      </c>
      <c r="B290" s="121" t="s">
        <v>396</v>
      </c>
      <c r="C290" s="91" t="s">
        <v>319</v>
      </c>
      <c r="D290" s="107">
        <v>971</v>
      </c>
      <c r="E290" s="108" t="s">
        <v>200</v>
      </c>
      <c r="F290" s="113" t="s">
        <v>148</v>
      </c>
      <c r="G290" s="107">
        <v>1790128010</v>
      </c>
      <c r="H290" s="107">
        <v>244</v>
      </c>
      <c r="I290" s="116">
        <v>5</v>
      </c>
      <c r="J290" s="116">
        <v>5</v>
      </c>
      <c r="K290" s="116">
        <v>5</v>
      </c>
    </row>
    <row r="291" spans="1:11" s="120" customFormat="1" ht="105" x14ac:dyDescent="0.25">
      <c r="A291" s="121" t="s">
        <v>397</v>
      </c>
      <c r="B291" s="121" t="s">
        <v>398</v>
      </c>
      <c r="C291" s="91" t="s">
        <v>319</v>
      </c>
      <c r="D291" s="107">
        <v>971</v>
      </c>
      <c r="E291" s="108" t="s">
        <v>200</v>
      </c>
      <c r="F291" s="113" t="s">
        <v>148</v>
      </c>
      <c r="G291" s="107">
        <v>1790128010</v>
      </c>
      <c r="H291" s="107">
        <v>244</v>
      </c>
      <c r="I291" s="116">
        <v>0</v>
      </c>
      <c r="J291" s="116">
        <v>0</v>
      </c>
      <c r="K291" s="117">
        <v>0</v>
      </c>
    </row>
    <row r="292" spans="1:11" s="120" customFormat="1" ht="28.5" x14ac:dyDescent="0.25">
      <c r="A292" s="119" t="s">
        <v>63</v>
      </c>
      <c r="B292" s="119" t="s">
        <v>399</v>
      </c>
      <c r="C292" s="99" t="s">
        <v>319</v>
      </c>
      <c r="D292" s="109">
        <v>971</v>
      </c>
      <c r="E292" s="108" t="s">
        <v>200</v>
      </c>
      <c r="F292" s="113" t="s">
        <v>148</v>
      </c>
      <c r="G292" s="109">
        <v>1790200000</v>
      </c>
      <c r="H292" s="109">
        <v>244</v>
      </c>
      <c r="I292" s="118">
        <f>I293+I294</f>
        <v>55</v>
      </c>
      <c r="J292" s="118">
        <f>J293+J294</f>
        <v>35</v>
      </c>
      <c r="K292" s="118">
        <f>K293+K2908</f>
        <v>0</v>
      </c>
    </row>
    <row r="293" spans="1:11" s="120" customFormat="1" ht="30" x14ac:dyDescent="0.25">
      <c r="A293" s="121" t="s">
        <v>7</v>
      </c>
      <c r="B293" s="121" t="s">
        <v>400</v>
      </c>
      <c r="C293" s="91" t="s">
        <v>319</v>
      </c>
      <c r="D293" s="107">
        <v>971</v>
      </c>
      <c r="E293" s="108" t="s">
        <v>200</v>
      </c>
      <c r="F293" s="113" t="s">
        <v>148</v>
      </c>
      <c r="G293" s="107">
        <v>1790228020</v>
      </c>
      <c r="H293" s="107">
        <v>244</v>
      </c>
      <c r="I293" s="116">
        <v>5</v>
      </c>
      <c r="J293" s="116">
        <v>5</v>
      </c>
      <c r="K293" s="116">
        <v>0</v>
      </c>
    </row>
    <row r="294" spans="1:11" s="120" customFormat="1" ht="30" x14ac:dyDescent="0.25">
      <c r="A294" s="121" t="s">
        <v>1</v>
      </c>
      <c r="B294" s="121" t="s">
        <v>401</v>
      </c>
      <c r="C294" s="91" t="s">
        <v>319</v>
      </c>
      <c r="D294" s="107">
        <v>971</v>
      </c>
      <c r="E294" s="108" t="s">
        <v>200</v>
      </c>
      <c r="F294" s="113" t="s">
        <v>148</v>
      </c>
      <c r="G294" s="107">
        <v>1790228020</v>
      </c>
      <c r="H294" s="107">
        <v>244</v>
      </c>
      <c r="I294" s="116">
        <v>50</v>
      </c>
      <c r="J294" s="116">
        <v>30</v>
      </c>
      <c r="K294" s="117">
        <v>0</v>
      </c>
    </row>
    <row r="295" spans="1:11" s="120" customFormat="1" ht="42.75" x14ac:dyDescent="0.25">
      <c r="A295" s="119" t="s">
        <v>98</v>
      </c>
      <c r="B295" s="119" t="s">
        <v>402</v>
      </c>
      <c r="C295" s="99" t="s">
        <v>319</v>
      </c>
      <c r="D295" s="109"/>
      <c r="E295" s="108"/>
      <c r="F295" s="113"/>
      <c r="G295" s="109"/>
      <c r="H295" s="109"/>
      <c r="I295" s="118">
        <f>I296+I297</f>
        <v>312</v>
      </c>
      <c r="J295" s="118">
        <f>J296+J297</f>
        <v>312</v>
      </c>
      <c r="K295" s="118">
        <f>K296+K297</f>
        <v>108</v>
      </c>
    </row>
    <row r="296" spans="1:11" s="120" customFormat="1" ht="30" x14ac:dyDescent="0.25">
      <c r="A296" s="121" t="s">
        <v>13</v>
      </c>
      <c r="B296" s="121" t="s">
        <v>403</v>
      </c>
      <c r="C296" s="91" t="s">
        <v>319</v>
      </c>
      <c r="D296" s="107">
        <v>971</v>
      </c>
      <c r="E296" s="108" t="s">
        <v>200</v>
      </c>
      <c r="F296" s="113" t="s">
        <v>148</v>
      </c>
      <c r="G296" s="107">
        <v>1790328030</v>
      </c>
      <c r="H296" s="107">
        <v>244</v>
      </c>
      <c r="I296" s="116">
        <v>0</v>
      </c>
      <c r="J296" s="116">
        <v>0</v>
      </c>
      <c r="K296" s="116">
        <v>0</v>
      </c>
    </row>
    <row r="297" spans="1:11" s="120" customFormat="1" ht="30" x14ac:dyDescent="0.25">
      <c r="A297" s="688" t="s">
        <v>283</v>
      </c>
      <c r="B297" s="121" t="s">
        <v>1003</v>
      </c>
      <c r="C297" s="685" t="s">
        <v>319</v>
      </c>
      <c r="D297" s="107">
        <v>971</v>
      </c>
      <c r="E297" s="108" t="s">
        <v>200</v>
      </c>
      <c r="F297" s="108" t="s">
        <v>148</v>
      </c>
      <c r="G297" s="107">
        <v>1790328030</v>
      </c>
      <c r="H297" s="107">
        <v>244</v>
      </c>
      <c r="I297" s="116">
        <v>312</v>
      </c>
      <c r="J297" s="116">
        <v>312</v>
      </c>
      <c r="K297" s="116">
        <v>108</v>
      </c>
    </row>
    <row r="298" spans="1:11" s="120" customFormat="1" ht="16.5" thickBot="1" x14ac:dyDescent="0.3">
      <c r="A298" s="1940" t="s">
        <v>391</v>
      </c>
      <c r="B298" s="1941"/>
      <c r="C298" s="1941"/>
      <c r="D298" s="1941"/>
      <c r="E298" s="1941"/>
      <c r="F298" s="1941"/>
      <c r="G298" s="1941"/>
      <c r="H298" s="1942"/>
      <c r="I298" s="1943">
        <f>I292+I286+I295</f>
        <v>457</v>
      </c>
      <c r="J298" s="1943">
        <f>J292+J286+J295</f>
        <v>457</v>
      </c>
      <c r="K298" s="1943">
        <f>K295+K292+K286</f>
        <v>210.74</v>
      </c>
    </row>
    <row r="299" spans="1:11" ht="20.25" thickBot="1" x14ac:dyDescent="0.4">
      <c r="A299" s="1937" t="s">
        <v>756</v>
      </c>
      <c r="B299" s="1938"/>
      <c r="C299" s="1938"/>
      <c r="D299" s="1938"/>
      <c r="E299" s="1938"/>
      <c r="F299" s="1938"/>
      <c r="G299" s="1938"/>
      <c r="H299" s="1938"/>
      <c r="I299" s="1938"/>
      <c r="J299" s="1938"/>
      <c r="K299" s="1939"/>
    </row>
    <row r="300" spans="1:11" x14ac:dyDescent="0.25">
      <c r="A300" s="1900" t="s">
        <v>644</v>
      </c>
      <c r="B300" s="1900" t="s">
        <v>225</v>
      </c>
      <c r="C300" s="1900" t="s">
        <v>226</v>
      </c>
      <c r="D300" s="1901" t="s">
        <v>227</v>
      </c>
      <c r="E300" s="1902"/>
      <c r="F300" s="1902"/>
      <c r="G300" s="1902"/>
      <c r="H300" s="1903"/>
      <c r="I300" s="1901" t="s">
        <v>228</v>
      </c>
      <c r="J300" s="1902"/>
      <c r="K300" s="1903"/>
    </row>
    <row r="301" spans="1:11" ht="74.25" customHeight="1" x14ac:dyDescent="0.25">
      <c r="A301" s="1904"/>
      <c r="B301" s="1904"/>
      <c r="C301" s="1904"/>
      <c r="D301" s="1905" t="s">
        <v>138</v>
      </c>
      <c r="E301" s="1915" t="s">
        <v>139</v>
      </c>
      <c r="F301" s="1915"/>
      <c r="G301" s="1905" t="s">
        <v>229</v>
      </c>
      <c r="H301" s="1905" t="s">
        <v>141</v>
      </c>
      <c r="I301" s="1905" t="s">
        <v>888</v>
      </c>
      <c r="J301" s="1905" t="s">
        <v>1129</v>
      </c>
      <c r="K301" s="1905" t="s">
        <v>231</v>
      </c>
    </row>
    <row r="302" spans="1:11" ht="15.75" thickBot="1" x14ac:dyDescent="0.3">
      <c r="A302" s="1944">
        <v>1</v>
      </c>
      <c r="B302" s="1944">
        <v>2</v>
      </c>
      <c r="C302" s="1944">
        <v>3</v>
      </c>
      <c r="D302" s="1944">
        <v>4</v>
      </c>
      <c r="E302" s="1945">
        <v>5</v>
      </c>
      <c r="F302" s="1945"/>
      <c r="G302" s="1944">
        <v>6</v>
      </c>
      <c r="H302" s="1944">
        <v>7</v>
      </c>
      <c r="I302" s="1944">
        <v>8</v>
      </c>
      <c r="J302" s="1944">
        <v>9</v>
      </c>
      <c r="K302" s="1944">
        <v>10</v>
      </c>
    </row>
    <row r="303" spans="1:11" ht="15.75" thickBot="1" x14ac:dyDescent="0.3">
      <c r="A303" s="1475" t="s">
        <v>405</v>
      </c>
      <c r="B303" s="1476"/>
      <c r="C303" s="124" t="s">
        <v>128</v>
      </c>
      <c r="D303" s="125"/>
      <c r="E303" s="126"/>
      <c r="F303" s="126"/>
      <c r="G303" s="125"/>
      <c r="H303" s="125"/>
      <c r="I303" s="773">
        <f>I304+I305+I306</f>
        <v>2236.0250000000001</v>
      </c>
      <c r="J303" s="773">
        <f>J304+J305+J306</f>
        <v>2236.0300000000002</v>
      </c>
      <c r="K303" s="773">
        <f>K304+K305+K306</f>
        <v>1328.51</v>
      </c>
    </row>
    <row r="304" spans="1:11" ht="60" x14ac:dyDescent="0.25">
      <c r="A304" s="1477"/>
      <c r="B304" s="1478"/>
      <c r="C304" s="127" t="s">
        <v>406</v>
      </c>
      <c r="D304" s="78"/>
      <c r="E304" s="80"/>
      <c r="F304" s="80"/>
      <c r="G304" s="78"/>
      <c r="H304" s="78"/>
      <c r="I304" s="762">
        <v>0</v>
      </c>
      <c r="J304" s="762">
        <v>0</v>
      </c>
      <c r="K304" s="601">
        <v>0</v>
      </c>
    </row>
    <row r="305" spans="1:11" ht="30" x14ac:dyDescent="0.25">
      <c r="A305" s="1477"/>
      <c r="B305" s="1478"/>
      <c r="C305" s="128" t="s">
        <v>407</v>
      </c>
      <c r="D305" s="128"/>
      <c r="E305" s="129"/>
      <c r="F305" s="129"/>
      <c r="G305" s="129"/>
      <c r="H305" s="128"/>
      <c r="I305" s="761">
        <f>I310+I325</f>
        <v>2096.0250000000001</v>
      </c>
      <c r="J305" s="761">
        <f>J310+J323</f>
        <v>2096.0300000000002</v>
      </c>
      <c r="K305" s="604">
        <f>K310+K325</f>
        <v>1304.97</v>
      </c>
    </row>
    <row r="306" spans="1:11" ht="60" x14ac:dyDescent="0.25">
      <c r="A306" s="1477"/>
      <c r="B306" s="1478"/>
      <c r="C306" s="128" t="s">
        <v>408</v>
      </c>
      <c r="D306" s="130"/>
      <c r="E306" s="131"/>
      <c r="F306" s="131"/>
      <c r="G306" s="131"/>
      <c r="H306" s="130"/>
      <c r="I306" s="761">
        <f>I311+I319</f>
        <v>140</v>
      </c>
      <c r="J306" s="761">
        <v>140</v>
      </c>
      <c r="K306" s="604">
        <v>23.54</v>
      </c>
    </row>
    <row r="307" spans="1:11" ht="60" x14ac:dyDescent="0.25">
      <c r="A307" s="1477"/>
      <c r="B307" s="1478"/>
      <c r="C307" s="90" t="s">
        <v>409</v>
      </c>
      <c r="D307" s="132"/>
      <c r="E307" s="131"/>
      <c r="F307" s="131"/>
      <c r="G307" s="131"/>
      <c r="H307" s="130"/>
      <c r="I307" s="763">
        <f>I312+I319</f>
        <v>100</v>
      </c>
      <c r="J307" s="763">
        <f>J319+J314</f>
        <v>100</v>
      </c>
      <c r="K307" s="763">
        <f>K319+K314</f>
        <v>20</v>
      </c>
    </row>
    <row r="308" spans="1:11" ht="15.75" thickBot="1" x14ac:dyDescent="0.3">
      <c r="A308" s="1479"/>
      <c r="B308" s="1480"/>
      <c r="C308" s="91" t="s">
        <v>410</v>
      </c>
      <c r="D308" s="133"/>
      <c r="E308" s="134"/>
      <c r="F308" s="134"/>
      <c r="G308" s="81"/>
      <c r="H308" s="81"/>
      <c r="I308" s="764">
        <f>I315+I316</f>
        <v>40</v>
      </c>
      <c r="J308" s="764">
        <f>J313</f>
        <v>40</v>
      </c>
      <c r="K308" s="764">
        <f>K313</f>
        <v>3.54</v>
      </c>
    </row>
    <row r="309" spans="1:11" x14ac:dyDescent="0.25">
      <c r="A309" s="1319">
        <v>1</v>
      </c>
      <c r="B309" s="1322" t="s">
        <v>411</v>
      </c>
      <c r="C309" s="946" t="s">
        <v>128</v>
      </c>
      <c r="D309" s="947"/>
      <c r="E309" s="185"/>
      <c r="F309" s="185"/>
      <c r="G309" s="185"/>
      <c r="H309" s="947"/>
      <c r="I309" s="948">
        <f>I310+I311</f>
        <v>1321.655</v>
      </c>
      <c r="J309" s="949">
        <f>J310+J311</f>
        <v>1321.66</v>
      </c>
      <c r="K309" s="950">
        <f>K310+K311</f>
        <v>799.42</v>
      </c>
    </row>
    <row r="310" spans="1:11" ht="30" x14ac:dyDescent="0.25">
      <c r="A310" s="1320"/>
      <c r="B310" s="1323"/>
      <c r="C310" s="128" t="s">
        <v>407</v>
      </c>
      <c r="D310" s="127"/>
      <c r="E310" s="137"/>
      <c r="F310" s="137"/>
      <c r="G310" s="137"/>
      <c r="H310" s="127"/>
      <c r="I310" s="761">
        <f>I317</f>
        <v>1271.655</v>
      </c>
      <c r="J310" s="761">
        <v>1271.6600000000001</v>
      </c>
      <c r="K310" s="601">
        <f>K317</f>
        <v>795.88</v>
      </c>
    </row>
    <row r="311" spans="1:11" ht="60" x14ac:dyDescent="0.25">
      <c r="A311" s="1320"/>
      <c r="B311" s="1324"/>
      <c r="C311" s="128" t="s">
        <v>408</v>
      </c>
      <c r="D311" s="127"/>
      <c r="E311" s="137"/>
      <c r="F311" s="137"/>
      <c r="G311" s="137"/>
      <c r="H311" s="128"/>
      <c r="I311" s="307">
        <f>I312+I313</f>
        <v>50</v>
      </c>
      <c r="J311" s="1278">
        <f>J312+J313</f>
        <v>50</v>
      </c>
      <c r="K311" s="1279">
        <f>K312+K313</f>
        <v>3.54</v>
      </c>
    </row>
    <row r="312" spans="1:11" ht="45" x14ac:dyDescent="0.25">
      <c r="A312" s="1320"/>
      <c r="B312" s="1324"/>
      <c r="C312" s="90" t="s">
        <v>412</v>
      </c>
      <c r="D312" s="128"/>
      <c r="E312" s="129"/>
      <c r="F312" s="129"/>
      <c r="G312" s="129"/>
      <c r="H312" s="128"/>
      <c r="I312" s="307">
        <v>10</v>
      </c>
      <c r="J312" s="1278">
        <v>10</v>
      </c>
      <c r="K312" s="1279">
        <v>0</v>
      </c>
    </row>
    <row r="313" spans="1:11" ht="15.75" thickBot="1" x14ac:dyDescent="0.3">
      <c r="A313" s="1321"/>
      <c r="B313" s="1325"/>
      <c r="C313" s="138" t="s">
        <v>410</v>
      </c>
      <c r="D313" s="139"/>
      <c r="E313" s="140"/>
      <c r="F313" s="140"/>
      <c r="G313" s="140"/>
      <c r="H313" s="139"/>
      <c r="I313" s="308">
        <f>I315+I316</f>
        <v>40</v>
      </c>
      <c r="J313" s="1280">
        <f>J315+J316</f>
        <v>40</v>
      </c>
      <c r="K313" s="1280">
        <f>K315+K316</f>
        <v>3.54</v>
      </c>
    </row>
    <row r="314" spans="1:11" ht="75.75" thickBot="1" x14ac:dyDescent="0.3">
      <c r="A314" s="141" t="s">
        <v>234</v>
      </c>
      <c r="B314" s="585" t="s">
        <v>413</v>
      </c>
      <c r="C314" s="90" t="s">
        <v>412</v>
      </c>
      <c r="D314" s="586">
        <v>971</v>
      </c>
      <c r="E314" s="587" t="s">
        <v>169</v>
      </c>
      <c r="F314" s="146" t="s">
        <v>190</v>
      </c>
      <c r="G314" s="587" t="s">
        <v>414</v>
      </c>
      <c r="H314" s="147">
        <v>244</v>
      </c>
      <c r="I314" s="600">
        <v>10</v>
      </c>
      <c r="J314" s="600">
        <v>10</v>
      </c>
      <c r="K314" s="601">
        <v>0</v>
      </c>
    </row>
    <row r="315" spans="1:11" ht="60.75" thickBot="1" x14ac:dyDescent="0.3">
      <c r="A315" s="144" t="s">
        <v>237</v>
      </c>
      <c r="B315" s="584" t="s">
        <v>415</v>
      </c>
      <c r="C315" s="138" t="s">
        <v>410</v>
      </c>
      <c r="D315" s="588">
        <v>974</v>
      </c>
      <c r="E315" s="587" t="s">
        <v>169</v>
      </c>
      <c r="F315" s="146" t="s">
        <v>190</v>
      </c>
      <c r="G315" s="587" t="s">
        <v>414</v>
      </c>
      <c r="H315" s="147">
        <v>244</v>
      </c>
      <c r="I315" s="602">
        <v>10</v>
      </c>
      <c r="J315" s="602">
        <v>10</v>
      </c>
      <c r="K315" s="603">
        <v>3.54</v>
      </c>
    </row>
    <row r="316" spans="1:11" ht="75.75" thickBot="1" x14ac:dyDescent="0.3">
      <c r="A316" s="145" t="s">
        <v>242</v>
      </c>
      <c r="B316" s="588" t="s">
        <v>416</v>
      </c>
      <c r="C316" s="138" t="s">
        <v>410</v>
      </c>
      <c r="D316" s="586">
        <v>971</v>
      </c>
      <c r="E316" s="587" t="s">
        <v>169</v>
      </c>
      <c r="F316" s="146" t="s">
        <v>190</v>
      </c>
      <c r="G316" s="587" t="s">
        <v>414</v>
      </c>
      <c r="H316" s="147">
        <v>244</v>
      </c>
      <c r="I316" s="602">
        <v>30</v>
      </c>
      <c r="J316" s="602">
        <v>30</v>
      </c>
      <c r="K316" s="604">
        <v>0</v>
      </c>
    </row>
    <row r="317" spans="1:11" ht="45.75" thickBot="1" x14ac:dyDescent="0.3">
      <c r="A317" s="144" t="s">
        <v>245</v>
      </c>
      <c r="B317" s="584" t="s">
        <v>417</v>
      </c>
      <c r="C317" s="588" t="s">
        <v>407</v>
      </c>
      <c r="D317" s="586">
        <v>971</v>
      </c>
      <c r="E317" s="587" t="s">
        <v>169</v>
      </c>
      <c r="F317" s="146" t="s">
        <v>190</v>
      </c>
      <c r="G317" s="587" t="s">
        <v>414</v>
      </c>
      <c r="H317" s="147">
        <v>244</v>
      </c>
      <c r="I317" s="602">
        <v>1271.655</v>
      </c>
      <c r="J317" s="602">
        <v>1271.655</v>
      </c>
      <c r="K317" s="601">
        <v>795.88</v>
      </c>
    </row>
    <row r="318" spans="1:11" x14ac:dyDescent="0.25">
      <c r="A318" s="1329" t="s">
        <v>418</v>
      </c>
      <c r="B318" s="1309" t="s">
        <v>419</v>
      </c>
      <c r="C318" s="112" t="s">
        <v>420</v>
      </c>
      <c r="D318" s="135"/>
      <c r="E318" s="136"/>
      <c r="F318" s="136"/>
      <c r="G318" s="136"/>
      <c r="H318" s="135"/>
      <c r="I318" s="309">
        <f>I319</f>
        <v>90</v>
      </c>
      <c r="J318" s="309">
        <f>J319</f>
        <v>90</v>
      </c>
      <c r="K318" s="310">
        <f>K319</f>
        <v>20</v>
      </c>
    </row>
    <row r="319" spans="1:11" ht="60.75" thickBot="1" x14ac:dyDescent="0.3">
      <c r="A319" s="1330"/>
      <c r="B319" s="1310"/>
      <c r="C319" s="138" t="s">
        <v>409</v>
      </c>
      <c r="D319" s="139"/>
      <c r="E319" s="140"/>
      <c r="F319" s="140"/>
      <c r="G319" s="140"/>
      <c r="H319" s="149"/>
      <c r="I319" s="607">
        <f>I320+I321+I322</f>
        <v>90</v>
      </c>
      <c r="J319" s="607">
        <f>J320+J321+J322</f>
        <v>90</v>
      </c>
      <c r="K319" s="608">
        <f>K320+K321+K322</f>
        <v>20</v>
      </c>
    </row>
    <row r="320" spans="1:11" ht="75.75" thickBot="1" x14ac:dyDescent="0.3">
      <c r="A320" s="150" t="s">
        <v>249</v>
      </c>
      <c r="B320" s="605" t="s">
        <v>421</v>
      </c>
      <c r="C320" s="583" t="s">
        <v>412</v>
      </c>
      <c r="D320" s="586">
        <v>971</v>
      </c>
      <c r="E320" s="587" t="s">
        <v>169</v>
      </c>
      <c r="F320" s="146" t="s">
        <v>190</v>
      </c>
      <c r="G320" s="156" t="s">
        <v>422</v>
      </c>
      <c r="H320" s="147">
        <v>244</v>
      </c>
      <c r="I320" s="611">
        <v>60</v>
      </c>
      <c r="J320" s="611">
        <v>60</v>
      </c>
      <c r="K320" s="609">
        <v>0</v>
      </c>
    </row>
    <row r="321" spans="1:11" ht="60.75" thickBot="1" x14ac:dyDescent="0.3">
      <c r="A321" s="151" t="s">
        <v>252</v>
      </c>
      <c r="B321" s="592" t="s">
        <v>423</v>
      </c>
      <c r="C321" s="152" t="s">
        <v>412</v>
      </c>
      <c r="D321" s="586">
        <v>971</v>
      </c>
      <c r="E321" s="587" t="s">
        <v>169</v>
      </c>
      <c r="F321" s="146" t="s">
        <v>190</v>
      </c>
      <c r="G321" s="156" t="s">
        <v>422</v>
      </c>
      <c r="H321" s="147">
        <v>244</v>
      </c>
      <c r="I321" s="612">
        <v>10</v>
      </c>
      <c r="J321" s="612">
        <v>10</v>
      </c>
      <c r="K321" s="610">
        <v>0</v>
      </c>
    </row>
    <row r="322" spans="1:11" ht="75.75" thickBot="1" x14ac:dyDescent="0.3">
      <c r="A322" s="153" t="s">
        <v>255</v>
      </c>
      <c r="B322" s="606" t="s">
        <v>424</v>
      </c>
      <c r="C322" s="155" t="s">
        <v>412</v>
      </c>
      <c r="D322" s="586">
        <v>971</v>
      </c>
      <c r="E322" s="587" t="s">
        <v>169</v>
      </c>
      <c r="F322" s="146" t="s">
        <v>190</v>
      </c>
      <c r="G322" s="156" t="s">
        <v>422</v>
      </c>
      <c r="H322" s="147">
        <v>244</v>
      </c>
      <c r="I322" s="611">
        <v>20</v>
      </c>
      <c r="J322" s="611">
        <v>20</v>
      </c>
      <c r="K322" s="611">
        <v>20</v>
      </c>
    </row>
    <row r="323" spans="1:11" ht="15.75" thickBot="1" x14ac:dyDescent="0.3">
      <c r="A323" s="1307" t="s">
        <v>279</v>
      </c>
      <c r="B323" s="1309" t="s">
        <v>425</v>
      </c>
      <c r="C323" s="765" t="s">
        <v>128</v>
      </c>
      <c r="D323" s="766"/>
      <c r="E323" s="767"/>
      <c r="F323" s="767"/>
      <c r="G323" s="767"/>
      <c r="H323" s="766"/>
      <c r="I323" s="613">
        <f t="shared" ref="I323:K324" si="3">I324</f>
        <v>824.37</v>
      </c>
      <c r="J323" s="614">
        <f t="shared" si="3"/>
        <v>824.37</v>
      </c>
      <c r="K323" s="615">
        <f t="shared" si="3"/>
        <v>509.09</v>
      </c>
    </row>
    <row r="324" spans="1:11" ht="59.25" customHeight="1" thickBot="1" x14ac:dyDescent="0.3">
      <c r="A324" s="1308"/>
      <c r="B324" s="1310"/>
      <c r="C324" s="768" t="s">
        <v>407</v>
      </c>
      <c r="D324" s="746"/>
      <c r="E324" s="769"/>
      <c r="F324" s="769"/>
      <c r="G324" s="769"/>
      <c r="H324" s="770"/>
      <c r="I324" s="771">
        <f t="shared" si="3"/>
        <v>824.37</v>
      </c>
      <c r="J324" s="771">
        <f t="shared" si="3"/>
        <v>824.37</v>
      </c>
      <c r="K324" s="615">
        <f t="shared" si="3"/>
        <v>509.09</v>
      </c>
    </row>
    <row r="325" spans="1:11" ht="45.75" thickBot="1" x14ac:dyDescent="0.3">
      <c r="A325" s="148" t="s">
        <v>282</v>
      </c>
      <c r="B325" s="52" t="s">
        <v>426</v>
      </c>
      <c r="C325" s="52" t="s">
        <v>407</v>
      </c>
      <c r="D325" s="52">
        <v>971</v>
      </c>
      <c r="E325" s="146" t="s">
        <v>169</v>
      </c>
      <c r="F325" s="146" t="s">
        <v>190</v>
      </c>
      <c r="G325" s="146" t="s">
        <v>427</v>
      </c>
      <c r="H325" s="147">
        <v>244</v>
      </c>
      <c r="I325" s="772">
        <v>824.37</v>
      </c>
      <c r="J325" s="772">
        <v>824.37</v>
      </c>
      <c r="K325" s="616">
        <v>509.09</v>
      </c>
    </row>
    <row r="326" spans="1:11" ht="15.75" thickBot="1" x14ac:dyDescent="0.3">
      <c r="A326" s="1488" t="s">
        <v>315</v>
      </c>
      <c r="B326" s="1489"/>
      <c r="C326" s="1490"/>
      <c r="D326" s="157"/>
      <c r="E326" s="158"/>
      <c r="F326" s="158"/>
      <c r="G326" s="158"/>
      <c r="H326" s="157"/>
      <c r="I326" s="159">
        <f>SUM(I303)</f>
        <v>2236.0250000000001</v>
      </c>
      <c r="J326" s="160">
        <f>SUM(J303)</f>
        <v>2236.0300000000002</v>
      </c>
      <c r="K326" s="161">
        <f>SUM(K303)</f>
        <v>1328.51</v>
      </c>
    </row>
    <row r="327" spans="1:11" ht="43.9" customHeight="1" thickBot="1" x14ac:dyDescent="0.4">
      <c r="A327" s="1937" t="s">
        <v>757</v>
      </c>
      <c r="B327" s="1938"/>
      <c r="C327" s="1938"/>
      <c r="D327" s="1938"/>
      <c r="E327" s="1938"/>
      <c r="F327" s="1938"/>
      <c r="G327" s="1938"/>
      <c r="H327" s="1938"/>
      <c r="I327" s="1938"/>
      <c r="J327" s="1938"/>
      <c r="K327" s="1939"/>
    </row>
    <row r="328" spans="1:11" x14ac:dyDescent="0.25">
      <c r="A328" s="1900" t="s">
        <v>644</v>
      </c>
      <c r="B328" s="1900" t="s">
        <v>225</v>
      </c>
      <c r="C328" s="1900" t="s">
        <v>226</v>
      </c>
      <c r="D328" s="1901" t="s">
        <v>227</v>
      </c>
      <c r="E328" s="1902"/>
      <c r="F328" s="1902"/>
      <c r="G328" s="1902"/>
      <c r="H328" s="1903"/>
      <c r="I328" s="1901" t="s">
        <v>228</v>
      </c>
      <c r="J328" s="1902"/>
      <c r="K328" s="1903"/>
    </row>
    <row r="329" spans="1:11" ht="75" x14ac:dyDescent="0.25">
      <c r="A329" s="1904"/>
      <c r="B329" s="1904"/>
      <c r="C329" s="1904"/>
      <c r="D329" s="1905" t="s">
        <v>138</v>
      </c>
      <c r="E329" s="1906" t="s">
        <v>139</v>
      </c>
      <c r="F329" s="1907"/>
      <c r="G329" s="1905" t="s">
        <v>229</v>
      </c>
      <c r="H329" s="1905" t="s">
        <v>141</v>
      </c>
      <c r="I329" s="1905" t="s">
        <v>1241</v>
      </c>
      <c r="J329" s="1905" t="s">
        <v>404</v>
      </c>
      <c r="K329" s="1905" t="s">
        <v>231</v>
      </c>
    </row>
    <row r="330" spans="1:11" x14ac:dyDescent="0.25">
      <c r="A330" s="78">
        <v>1</v>
      </c>
      <c r="B330" s="78">
        <v>2</v>
      </c>
      <c r="C330" s="78">
        <v>3</v>
      </c>
      <c r="D330" s="78">
        <v>4</v>
      </c>
      <c r="E330" s="80">
        <v>5</v>
      </c>
      <c r="F330" s="80"/>
      <c r="G330" s="78">
        <v>6</v>
      </c>
      <c r="H330" s="78">
        <v>7</v>
      </c>
      <c r="I330" s="78">
        <v>8</v>
      </c>
      <c r="J330" s="78">
        <v>9</v>
      </c>
      <c r="K330" s="78">
        <v>10</v>
      </c>
    </row>
    <row r="331" spans="1:11" s="677" customFormat="1" ht="99.75" x14ac:dyDescent="0.25">
      <c r="A331" s="123" t="s">
        <v>1036</v>
      </c>
      <c r="B331" s="863" t="s">
        <v>1006</v>
      </c>
      <c r="C331" s="864"/>
      <c r="D331" s="79"/>
      <c r="E331" s="865"/>
      <c r="F331" s="865"/>
      <c r="G331" s="79"/>
      <c r="H331" s="79"/>
      <c r="I331" s="866">
        <f>I332+I343</f>
        <v>1153.5</v>
      </c>
      <c r="J331" s="829">
        <v>983.5</v>
      </c>
      <c r="K331" s="829">
        <v>503.959</v>
      </c>
    </row>
    <row r="332" spans="1:11" ht="57" x14ac:dyDescent="0.25">
      <c r="A332" s="748" t="s">
        <v>234</v>
      </c>
      <c r="B332" s="741" t="s">
        <v>428</v>
      </c>
      <c r="C332" s="741"/>
      <c r="D332" s="774">
        <v>971</v>
      </c>
      <c r="E332" s="747" t="s">
        <v>173</v>
      </c>
      <c r="F332" s="775" t="s">
        <v>169</v>
      </c>
      <c r="G332" s="774">
        <v>1590126040</v>
      </c>
      <c r="H332" s="774">
        <v>244</v>
      </c>
      <c r="I332" s="689">
        <f>I333+I337+I338+I339+I340+I342</f>
        <v>1143.5</v>
      </c>
      <c r="J332" s="689">
        <v>973.5</v>
      </c>
      <c r="K332" s="1260">
        <v>503.959</v>
      </c>
    </row>
    <row r="333" spans="1:11" s="677" customFormat="1" ht="63" x14ac:dyDescent="0.25">
      <c r="A333" s="1331" t="s">
        <v>661</v>
      </c>
      <c r="B333" s="690" t="s">
        <v>1007</v>
      </c>
      <c r="C333" s="642"/>
      <c r="D333" s="643"/>
      <c r="E333" s="645"/>
      <c r="F333" s="646"/>
      <c r="G333" s="643"/>
      <c r="H333" s="643"/>
      <c r="I333" s="695">
        <v>834</v>
      </c>
      <c r="J333" s="696">
        <v>664</v>
      </c>
      <c r="K333" s="1260">
        <v>503.959</v>
      </c>
    </row>
    <row r="334" spans="1:11" s="677" customFormat="1" ht="47.25" x14ac:dyDescent="0.25">
      <c r="A334" s="1316"/>
      <c r="B334" s="699" t="s">
        <v>1008</v>
      </c>
      <c r="C334" s="642"/>
      <c r="D334" s="653"/>
      <c r="E334" s="654"/>
      <c r="F334" s="654"/>
      <c r="G334" s="653"/>
      <c r="H334" s="653"/>
      <c r="I334" s="694">
        <v>0</v>
      </c>
      <c r="J334" s="694"/>
      <c r="K334" s="691">
        <v>303.93799999999999</v>
      </c>
    </row>
    <row r="335" spans="1:11" s="677" customFormat="1" ht="31.5" x14ac:dyDescent="0.25">
      <c r="A335" s="1316"/>
      <c r="B335" s="699" t="s">
        <v>1192</v>
      </c>
      <c r="C335" s="1121"/>
      <c r="D335" s="1122"/>
      <c r="E335" s="1123"/>
      <c r="F335" s="1123"/>
      <c r="G335" s="1122"/>
      <c r="H335" s="1122"/>
      <c r="I335" s="694">
        <v>0</v>
      </c>
      <c r="J335" s="694"/>
      <c r="K335" s="691">
        <v>49.021999999999998</v>
      </c>
    </row>
    <row r="336" spans="1:11" s="677" customFormat="1" ht="31.5" x14ac:dyDescent="0.25">
      <c r="A336" s="1317"/>
      <c r="B336" s="699" t="s">
        <v>1009</v>
      </c>
      <c r="C336" s="642"/>
      <c r="D336" s="653"/>
      <c r="E336" s="654"/>
      <c r="F336" s="654"/>
      <c r="G336" s="653"/>
      <c r="H336" s="653"/>
      <c r="I336" s="694">
        <v>0</v>
      </c>
      <c r="J336" s="694"/>
      <c r="K336" s="691">
        <v>130.999</v>
      </c>
    </row>
    <row r="337" spans="1:11" s="677" customFormat="1" ht="117" customHeight="1" x14ac:dyDescent="0.25">
      <c r="A337" s="702" t="s">
        <v>324</v>
      </c>
      <c r="B337" s="703" t="s">
        <v>1010</v>
      </c>
      <c r="C337" s="642"/>
      <c r="D337" s="642"/>
      <c r="E337" s="645"/>
      <c r="F337" s="645"/>
      <c r="G337" s="642"/>
      <c r="H337" s="642"/>
      <c r="I337" s="692">
        <v>36.5</v>
      </c>
      <c r="J337" s="692">
        <v>36.5</v>
      </c>
      <c r="K337" s="693">
        <v>0</v>
      </c>
    </row>
    <row r="338" spans="1:11" s="677" customFormat="1" ht="31.5" x14ac:dyDescent="0.25">
      <c r="A338" s="702" t="s">
        <v>663</v>
      </c>
      <c r="B338" s="699" t="s">
        <v>1011</v>
      </c>
      <c r="C338" s="642"/>
      <c r="D338" s="642"/>
      <c r="E338" s="645"/>
      <c r="F338" s="645"/>
      <c r="G338" s="642"/>
      <c r="H338" s="642"/>
      <c r="I338" s="692">
        <v>105</v>
      </c>
      <c r="J338" s="692">
        <v>105</v>
      </c>
      <c r="K338" s="693">
        <v>0</v>
      </c>
    </row>
    <row r="339" spans="1:11" s="677" customFormat="1" ht="94.5" x14ac:dyDescent="0.25">
      <c r="A339" s="702" t="s">
        <v>221</v>
      </c>
      <c r="B339" s="704" t="s">
        <v>1012</v>
      </c>
      <c r="C339" s="642"/>
      <c r="D339" s="642"/>
      <c r="E339" s="645"/>
      <c r="F339" s="645"/>
      <c r="G339" s="642"/>
      <c r="H339" s="642"/>
      <c r="I339" s="695">
        <v>90</v>
      </c>
      <c r="J339" s="695">
        <v>90</v>
      </c>
      <c r="K339" s="693">
        <v>0</v>
      </c>
    </row>
    <row r="340" spans="1:11" s="677" customFormat="1" ht="126" x14ac:dyDescent="0.25">
      <c r="A340" s="705" t="s">
        <v>802</v>
      </c>
      <c r="B340" s="701" t="s">
        <v>1013</v>
      </c>
      <c r="C340" s="642"/>
      <c r="D340" s="642"/>
      <c r="E340" s="645"/>
      <c r="F340" s="645"/>
      <c r="G340" s="642"/>
      <c r="H340" s="642"/>
      <c r="I340" s="695">
        <v>70</v>
      </c>
      <c r="J340" s="695">
        <v>70</v>
      </c>
      <c r="K340" s="693">
        <v>0</v>
      </c>
    </row>
    <row r="341" spans="1:11" s="677" customFormat="1" ht="15.75" x14ac:dyDescent="0.25">
      <c r="A341" s="1266"/>
      <c r="B341" s="704" t="s">
        <v>1228</v>
      </c>
      <c r="C341" s="1261"/>
      <c r="D341" s="1261"/>
      <c r="E341" s="1262"/>
      <c r="F341" s="1262"/>
      <c r="G341" s="1261"/>
      <c r="H341" s="1261"/>
      <c r="I341" s="694"/>
      <c r="J341" s="694"/>
      <c r="K341" s="691">
        <v>20</v>
      </c>
    </row>
    <row r="342" spans="1:11" s="677" customFormat="1" ht="158.25" customHeight="1" x14ac:dyDescent="0.25">
      <c r="A342" s="1265" t="s">
        <v>1014</v>
      </c>
      <c r="B342" s="701" t="s">
        <v>1015</v>
      </c>
      <c r="C342" s="1264"/>
      <c r="D342" s="1264"/>
      <c r="E342" s="1263"/>
      <c r="F342" s="1263"/>
      <c r="G342" s="1264"/>
      <c r="H342" s="1264"/>
      <c r="I342" s="1892">
        <v>8</v>
      </c>
      <c r="J342" s="1892">
        <v>8</v>
      </c>
      <c r="K342" s="1893">
        <v>0</v>
      </c>
    </row>
    <row r="343" spans="1:11" s="677" customFormat="1" ht="83.25" customHeight="1" x14ac:dyDescent="0.25">
      <c r="A343" s="1197" t="s">
        <v>237</v>
      </c>
      <c r="B343" s="690" t="s">
        <v>1016</v>
      </c>
      <c r="C343" s="741"/>
      <c r="D343" s="741">
        <v>971</v>
      </c>
      <c r="E343" s="748" t="s">
        <v>173</v>
      </c>
      <c r="F343" s="748" t="s">
        <v>169</v>
      </c>
      <c r="G343" s="741">
        <v>1590126050</v>
      </c>
      <c r="H343" s="741">
        <v>244</v>
      </c>
      <c r="I343" s="695">
        <v>10</v>
      </c>
      <c r="J343" s="695">
        <v>10</v>
      </c>
      <c r="K343" s="697">
        <v>0</v>
      </c>
    </row>
    <row r="344" spans="1:11" s="677" customFormat="1" ht="63" customHeight="1" x14ac:dyDescent="0.25">
      <c r="A344" s="705" t="s">
        <v>418</v>
      </c>
      <c r="B344" s="698" t="s">
        <v>1017</v>
      </c>
      <c r="C344" s="642"/>
      <c r="D344" s="642"/>
      <c r="E344" s="645"/>
      <c r="F344" s="645"/>
      <c r="G344" s="642"/>
      <c r="H344" s="642"/>
      <c r="I344" s="695">
        <f>I345+I349+I352+I358+I361</f>
        <v>1398</v>
      </c>
      <c r="J344" s="695">
        <v>2077.11</v>
      </c>
      <c r="K344" s="693">
        <v>187.24600000000001</v>
      </c>
    </row>
    <row r="345" spans="1:11" s="677" customFormat="1" ht="63" customHeight="1" x14ac:dyDescent="0.25">
      <c r="A345" s="705" t="s">
        <v>249</v>
      </c>
      <c r="B345" s="684" t="s">
        <v>430</v>
      </c>
      <c r="C345" s="642"/>
      <c r="D345" s="642">
        <v>971</v>
      </c>
      <c r="E345" s="645" t="s">
        <v>173</v>
      </c>
      <c r="F345" s="645" t="s">
        <v>169</v>
      </c>
      <c r="G345" s="642">
        <v>1590226060</v>
      </c>
      <c r="H345" s="642">
        <v>244</v>
      </c>
      <c r="I345" s="695">
        <f>I346+I347+I348</f>
        <v>134</v>
      </c>
      <c r="J345" s="695">
        <v>134</v>
      </c>
      <c r="K345" s="693">
        <v>0</v>
      </c>
    </row>
    <row r="346" spans="1:11" s="677" customFormat="1" ht="52.5" customHeight="1" x14ac:dyDescent="0.25">
      <c r="A346" s="705" t="s">
        <v>66</v>
      </c>
      <c r="B346" s="699" t="s">
        <v>1018</v>
      </c>
      <c r="C346" s="642"/>
      <c r="D346" s="642"/>
      <c r="E346" s="645"/>
      <c r="F346" s="645"/>
      <c r="G346" s="642"/>
      <c r="H346" s="642"/>
      <c r="I346" s="695">
        <v>40</v>
      </c>
      <c r="J346" s="695">
        <v>40</v>
      </c>
      <c r="K346" s="693">
        <v>0</v>
      </c>
    </row>
    <row r="347" spans="1:11" s="677" customFormat="1" ht="84" customHeight="1" x14ac:dyDescent="0.25">
      <c r="A347" s="705" t="s">
        <v>67</v>
      </c>
      <c r="B347" s="699" t="s">
        <v>1019</v>
      </c>
      <c r="C347" s="642"/>
      <c r="D347" s="642"/>
      <c r="E347" s="645"/>
      <c r="F347" s="645"/>
      <c r="G347" s="642"/>
      <c r="H347" s="642"/>
      <c r="I347" s="695">
        <v>70</v>
      </c>
      <c r="J347" s="695">
        <v>70</v>
      </c>
      <c r="K347" s="693">
        <v>0</v>
      </c>
    </row>
    <row r="348" spans="1:11" s="677" customFormat="1" ht="73.5" customHeight="1" x14ac:dyDescent="0.25">
      <c r="A348" s="705" t="s">
        <v>821</v>
      </c>
      <c r="B348" s="699" t="s">
        <v>1020</v>
      </c>
      <c r="C348" s="642"/>
      <c r="D348" s="642"/>
      <c r="E348" s="645"/>
      <c r="F348" s="645"/>
      <c r="G348" s="642"/>
      <c r="H348" s="642"/>
      <c r="I348" s="695">
        <v>24</v>
      </c>
      <c r="J348" s="695">
        <v>24</v>
      </c>
      <c r="K348" s="693"/>
    </row>
    <row r="349" spans="1:11" s="677" customFormat="1" ht="84" customHeight="1" x14ac:dyDescent="0.25">
      <c r="A349" s="705" t="s">
        <v>252</v>
      </c>
      <c r="B349" s="706" t="s">
        <v>431</v>
      </c>
      <c r="C349" s="642"/>
      <c r="D349" s="642">
        <v>971</v>
      </c>
      <c r="E349" s="645" t="s">
        <v>173</v>
      </c>
      <c r="F349" s="645" t="s">
        <v>169</v>
      </c>
      <c r="G349" s="642">
        <v>1590226070</v>
      </c>
      <c r="H349" s="642">
        <v>244</v>
      </c>
      <c r="I349" s="695">
        <f>I351+I350</f>
        <v>480</v>
      </c>
      <c r="J349" s="695">
        <v>0</v>
      </c>
      <c r="K349" s="693">
        <v>0</v>
      </c>
    </row>
    <row r="350" spans="1:11" s="677" customFormat="1" ht="45.75" customHeight="1" x14ac:dyDescent="0.25">
      <c r="A350" s="705" t="s">
        <v>70</v>
      </c>
      <c r="B350" s="707" t="s">
        <v>1021</v>
      </c>
      <c r="C350" s="642"/>
      <c r="D350" s="642"/>
      <c r="E350" s="645"/>
      <c r="F350" s="645"/>
      <c r="G350" s="642"/>
      <c r="H350" s="642"/>
      <c r="I350" s="695">
        <v>50</v>
      </c>
      <c r="J350" s="695">
        <v>0</v>
      </c>
      <c r="K350" s="693"/>
    </row>
    <row r="351" spans="1:11" s="677" customFormat="1" ht="89.25" customHeight="1" x14ac:dyDescent="0.25">
      <c r="A351" s="705" t="s">
        <v>71</v>
      </c>
      <c r="B351" s="700" t="s">
        <v>1022</v>
      </c>
      <c r="C351" s="642"/>
      <c r="D351" s="642"/>
      <c r="E351" s="645"/>
      <c r="F351" s="645"/>
      <c r="G351" s="642"/>
      <c r="H351" s="642"/>
      <c r="I351" s="695">
        <v>430</v>
      </c>
      <c r="J351" s="695">
        <v>0</v>
      </c>
      <c r="K351" s="693">
        <v>0</v>
      </c>
    </row>
    <row r="352" spans="1:11" s="677" customFormat="1" ht="45.75" customHeight="1" x14ac:dyDescent="0.25">
      <c r="A352" s="776" t="s">
        <v>255</v>
      </c>
      <c r="B352" s="684" t="s">
        <v>432</v>
      </c>
      <c r="C352" s="741"/>
      <c r="D352" s="741">
        <v>971</v>
      </c>
      <c r="E352" s="748" t="s">
        <v>173</v>
      </c>
      <c r="F352" s="748" t="s">
        <v>169</v>
      </c>
      <c r="G352" s="741">
        <v>1590226080</v>
      </c>
      <c r="H352" s="741">
        <v>244</v>
      </c>
      <c r="I352" s="695">
        <f>I357+I353</f>
        <v>509</v>
      </c>
      <c r="J352" s="695">
        <v>1009.11</v>
      </c>
      <c r="K352" s="696">
        <v>166.29300000000001</v>
      </c>
    </row>
    <row r="353" spans="1:11" s="677" customFormat="1" ht="108.75" customHeight="1" x14ac:dyDescent="0.25">
      <c r="A353" s="705" t="s">
        <v>86</v>
      </c>
      <c r="B353" s="707" t="s">
        <v>1023</v>
      </c>
      <c r="C353" s="642"/>
      <c r="D353" s="642"/>
      <c r="E353" s="645"/>
      <c r="F353" s="645"/>
      <c r="G353" s="642"/>
      <c r="H353" s="642"/>
      <c r="I353" s="695">
        <v>0</v>
      </c>
      <c r="J353" s="695">
        <v>0</v>
      </c>
      <c r="K353" s="693">
        <v>166.29300000000001</v>
      </c>
    </row>
    <row r="354" spans="1:11" s="677" customFormat="1" ht="50.25" customHeight="1" x14ac:dyDescent="0.25">
      <c r="A354" s="294"/>
      <c r="B354" s="708" t="s">
        <v>1231</v>
      </c>
      <c r="C354" s="1261"/>
      <c r="D354" s="1261"/>
      <c r="E354" s="1262"/>
      <c r="F354" s="1262"/>
      <c r="G354" s="1261"/>
      <c r="H354" s="1261"/>
      <c r="I354" s="695"/>
      <c r="J354" s="695"/>
      <c r="K354" s="693">
        <v>15.754</v>
      </c>
    </row>
    <row r="355" spans="1:11" s="677" customFormat="1" ht="55.5" customHeight="1" x14ac:dyDescent="0.25">
      <c r="A355" s="1266"/>
      <c r="B355" s="708" t="s">
        <v>1232</v>
      </c>
      <c r="C355" s="1266"/>
      <c r="D355" s="1261"/>
      <c r="E355" s="1262"/>
      <c r="F355" s="1262"/>
      <c r="G355" s="1261"/>
      <c r="H355" s="1261"/>
      <c r="I355" s="695"/>
      <c r="J355" s="695"/>
      <c r="K355" s="693">
        <v>2.5739999999999998</v>
      </c>
    </row>
    <row r="356" spans="1:11" s="677" customFormat="1" ht="54.75" customHeight="1" x14ac:dyDescent="0.25">
      <c r="A356" s="1266"/>
      <c r="B356" s="708" t="s">
        <v>1233</v>
      </c>
      <c r="C356" s="1261"/>
      <c r="D356" s="1261"/>
      <c r="E356" s="1262"/>
      <c r="F356" s="1262"/>
      <c r="G356" s="1261"/>
      <c r="H356" s="1261"/>
      <c r="I356" s="695"/>
      <c r="J356" s="695"/>
      <c r="K356" s="693">
        <v>147.964</v>
      </c>
    </row>
    <row r="357" spans="1:11" s="677" customFormat="1" ht="95.25" customHeight="1" x14ac:dyDescent="0.25">
      <c r="A357" s="1265" t="s">
        <v>88</v>
      </c>
      <c r="B357" s="707" t="s">
        <v>1024</v>
      </c>
      <c r="C357" s="1264"/>
      <c r="D357" s="1264"/>
      <c r="E357" s="1263"/>
      <c r="F357" s="1263"/>
      <c r="G357" s="1264"/>
      <c r="H357" s="1264"/>
      <c r="I357" s="695">
        <v>509</v>
      </c>
      <c r="J357" s="695">
        <v>500</v>
      </c>
      <c r="K357" s="693">
        <v>0</v>
      </c>
    </row>
    <row r="358" spans="1:11" s="677" customFormat="1" ht="63" customHeight="1" x14ac:dyDescent="0.25">
      <c r="A358" s="776" t="s">
        <v>257</v>
      </c>
      <c r="B358" s="709" t="s">
        <v>433</v>
      </c>
      <c r="C358" s="741"/>
      <c r="D358" s="741">
        <v>971</v>
      </c>
      <c r="E358" s="748" t="s">
        <v>173</v>
      </c>
      <c r="F358" s="748" t="s">
        <v>169</v>
      </c>
      <c r="G358" s="741">
        <v>1590226090</v>
      </c>
      <c r="H358" s="741">
        <v>244</v>
      </c>
      <c r="I358" s="695">
        <f>I359+I360</f>
        <v>125</v>
      </c>
      <c r="J358" s="695">
        <f>J359+J360</f>
        <v>134</v>
      </c>
      <c r="K358" s="696">
        <f>K359+K360</f>
        <v>20.953099999999999</v>
      </c>
    </row>
    <row r="359" spans="1:11" s="677" customFormat="1" ht="108.75" customHeight="1" x14ac:dyDescent="0.25">
      <c r="A359" s="705" t="s">
        <v>92</v>
      </c>
      <c r="B359" s="708" t="s">
        <v>1025</v>
      </c>
      <c r="C359" s="642"/>
      <c r="D359" s="642"/>
      <c r="E359" s="645"/>
      <c r="F359" s="645"/>
      <c r="G359" s="642"/>
      <c r="H359" s="642"/>
      <c r="I359" s="695">
        <v>90</v>
      </c>
      <c r="J359" s="695">
        <v>99</v>
      </c>
      <c r="K359" s="693">
        <v>0</v>
      </c>
    </row>
    <row r="360" spans="1:11" s="677" customFormat="1" ht="93" customHeight="1" x14ac:dyDescent="0.25">
      <c r="A360" s="705" t="s">
        <v>1026</v>
      </c>
      <c r="B360" s="708" t="s">
        <v>1027</v>
      </c>
      <c r="C360" s="642"/>
      <c r="D360" s="642"/>
      <c r="E360" s="645"/>
      <c r="F360" s="645"/>
      <c r="G360" s="642"/>
      <c r="H360" s="642"/>
      <c r="I360" s="695">
        <v>35</v>
      </c>
      <c r="J360" s="695">
        <v>35</v>
      </c>
      <c r="K360" s="822">
        <v>20.953099999999999</v>
      </c>
    </row>
    <row r="361" spans="1:11" s="677" customFormat="1" ht="71.25" customHeight="1" x14ac:dyDescent="0.25">
      <c r="A361" s="776" t="s">
        <v>260</v>
      </c>
      <c r="B361" s="684" t="s">
        <v>434</v>
      </c>
      <c r="C361" s="749"/>
      <c r="D361" s="749">
        <v>971</v>
      </c>
      <c r="E361" s="747" t="s">
        <v>173</v>
      </c>
      <c r="F361" s="747" t="s">
        <v>169</v>
      </c>
      <c r="G361" s="749">
        <v>1590226100</v>
      </c>
      <c r="H361" s="749">
        <v>244</v>
      </c>
      <c r="I361" s="694">
        <f>I362+I363+I364+I365+I366</f>
        <v>150</v>
      </c>
      <c r="J361" s="694">
        <v>800</v>
      </c>
      <c r="K361" s="777">
        <v>0</v>
      </c>
    </row>
    <row r="362" spans="1:11" s="677" customFormat="1" ht="61.5" customHeight="1" x14ac:dyDescent="0.25">
      <c r="A362" s="705" t="s">
        <v>95</v>
      </c>
      <c r="B362" s="710" t="s">
        <v>1028</v>
      </c>
      <c r="C362" s="653"/>
      <c r="D362" s="653"/>
      <c r="E362" s="654"/>
      <c r="F362" s="654"/>
      <c r="G362" s="653"/>
      <c r="H362" s="653"/>
      <c r="I362" s="694">
        <v>5</v>
      </c>
      <c r="J362" s="694">
        <v>0</v>
      </c>
      <c r="K362" s="691">
        <v>0</v>
      </c>
    </row>
    <row r="363" spans="1:11" ht="59.25" customHeight="1" x14ac:dyDescent="0.25">
      <c r="A363" s="654" t="s">
        <v>852</v>
      </c>
      <c r="B363" s="708" t="s">
        <v>1029</v>
      </c>
      <c r="C363" s="653"/>
      <c r="D363" s="653"/>
      <c r="E363" s="654"/>
      <c r="F363" s="654"/>
      <c r="G363" s="654"/>
      <c r="H363" s="653"/>
      <c r="I363" s="86">
        <v>13</v>
      </c>
      <c r="J363" s="86">
        <v>585</v>
      </c>
      <c r="K363" s="176">
        <v>0</v>
      </c>
    </row>
    <row r="364" spans="1:11" ht="60" x14ac:dyDescent="0.25">
      <c r="A364" s="654" t="s">
        <v>1033</v>
      </c>
      <c r="B364" s="708" t="s">
        <v>1030</v>
      </c>
      <c r="C364" s="653"/>
      <c r="D364" s="653"/>
      <c r="E364" s="654"/>
      <c r="F364" s="654"/>
      <c r="G364" s="654"/>
      <c r="H364" s="653"/>
      <c r="I364" s="86">
        <v>6</v>
      </c>
      <c r="J364" s="86">
        <v>0</v>
      </c>
      <c r="K364" s="176">
        <v>0</v>
      </c>
    </row>
    <row r="365" spans="1:11" ht="30" x14ac:dyDescent="0.25">
      <c r="A365" s="654" t="s">
        <v>1034</v>
      </c>
      <c r="B365" s="708" t="s">
        <v>1031</v>
      </c>
      <c r="C365" s="653"/>
      <c r="D365" s="653"/>
      <c r="E365" s="654"/>
      <c r="F365" s="654"/>
      <c r="G365" s="654"/>
      <c r="H365" s="653"/>
      <c r="I365" s="86">
        <v>6</v>
      </c>
      <c r="J365" s="86">
        <v>0</v>
      </c>
      <c r="K365" s="176">
        <v>0</v>
      </c>
    </row>
    <row r="366" spans="1:11" s="677" customFormat="1" ht="60" x14ac:dyDescent="0.25">
      <c r="A366" s="654" t="s">
        <v>1035</v>
      </c>
      <c r="B366" s="708" t="s">
        <v>1032</v>
      </c>
      <c r="C366" s="653"/>
      <c r="D366" s="653"/>
      <c r="E366" s="654"/>
      <c r="F366" s="654"/>
      <c r="G366" s="654"/>
      <c r="H366" s="644"/>
      <c r="I366" s="651">
        <v>120</v>
      </c>
      <c r="J366" s="651">
        <v>120</v>
      </c>
      <c r="K366" s="649">
        <v>0</v>
      </c>
    </row>
    <row r="367" spans="1:11" ht="15.75" thickBot="1" x14ac:dyDescent="0.3">
      <c r="A367" s="1485" t="s">
        <v>315</v>
      </c>
      <c r="B367" s="1486"/>
      <c r="C367" s="1487"/>
      <c r="D367" s="92"/>
      <c r="E367" s="93"/>
      <c r="F367" s="93"/>
      <c r="G367" s="93"/>
      <c r="H367" s="92"/>
      <c r="I367" s="94">
        <f>I331+I344</f>
        <v>2551.5</v>
      </c>
      <c r="J367" s="94">
        <f>J331+J344</f>
        <v>3060.61</v>
      </c>
      <c r="K367" s="167">
        <f>K358+K352+K331</f>
        <v>691.20510000000002</v>
      </c>
    </row>
    <row r="368" spans="1:11" ht="52.15" customHeight="1" thickBot="1" x14ac:dyDescent="0.4">
      <c r="A368" s="1937" t="s">
        <v>778</v>
      </c>
      <c r="B368" s="1898"/>
      <c r="C368" s="1898"/>
      <c r="D368" s="1898"/>
      <c r="E368" s="1898"/>
      <c r="F368" s="1898"/>
      <c r="G368" s="1898"/>
      <c r="H368" s="1898"/>
      <c r="I368" s="1898"/>
      <c r="J368" s="1898"/>
      <c r="K368" s="1899"/>
    </row>
    <row r="369" spans="1:11" x14ac:dyDescent="0.25">
      <c r="A369" s="1900" t="s">
        <v>644</v>
      </c>
      <c r="B369" s="1900" t="s">
        <v>225</v>
      </c>
      <c r="C369" s="1900" t="s">
        <v>226</v>
      </c>
      <c r="D369" s="1901" t="s">
        <v>227</v>
      </c>
      <c r="E369" s="1902"/>
      <c r="F369" s="1902"/>
      <c r="G369" s="1902"/>
      <c r="H369" s="1903"/>
      <c r="I369" s="1901" t="s">
        <v>228</v>
      </c>
      <c r="J369" s="1902"/>
      <c r="K369" s="1903"/>
    </row>
    <row r="370" spans="1:11" ht="75" x14ac:dyDescent="0.25">
      <c r="A370" s="1904"/>
      <c r="B370" s="1904"/>
      <c r="C370" s="1904"/>
      <c r="D370" s="1905" t="s">
        <v>138</v>
      </c>
      <c r="E370" s="1906" t="s">
        <v>139</v>
      </c>
      <c r="F370" s="1907"/>
      <c r="G370" s="1905" t="s">
        <v>229</v>
      </c>
      <c r="H370" s="1905" t="s">
        <v>141</v>
      </c>
      <c r="I370" s="1905" t="s">
        <v>888</v>
      </c>
      <c r="J370" s="1905" t="s">
        <v>1202</v>
      </c>
      <c r="K370" s="1905" t="s">
        <v>231</v>
      </c>
    </row>
    <row r="371" spans="1:11" ht="13.9" customHeight="1" x14ac:dyDescent="0.25">
      <c r="A371" s="78">
        <v>1</v>
      </c>
      <c r="B371" s="78">
        <v>2</v>
      </c>
      <c r="C371" s="78">
        <v>3</v>
      </c>
      <c r="D371" s="78">
        <v>4</v>
      </c>
      <c r="E371" s="80">
        <v>5</v>
      </c>
      <c r="F371" s="80"/>
      <c r="G371" s="78">
        <v>6</v>
      </c>
      <c r="H371" s="78">
        <v>7</v>
      </c>
      <c r="I371" s="78">
        <v>8</v>
      </c>
      <c r="J371" s="78">
        <v>9</v>
      </c>
      <c r="K371" s="78">
        <v>10</v>
      </c>
    </row>
    <row r="372" spans="1:11" ht="78.75" x14ac:dyDescent="0.25">
      <c r="A372" s="172">
        <v>1</v>
      </c>
      <c r="B372" s="956" t="s">
        <v>1100</v>
      </c>
      <c r="C372" s="1333" t="s">
        <v>429</v>
      </c>
      <c r="D372" s="843">
        <v>971</v>
      </c>
      <c r="E372" s="82" t="s">
        <v>149</v>
      </c>
      <c r="F372" s="80" t="s">
        <v>317</v>
      </c>
      <c r="G372" s="843">
        <v>1490127010</v>
      </c>
      <c r="H372" s="843">
        <v>244</v>
      </c>
      <c r="I372" s="921">
        <f>I373+I374</f>
        <v>30.35</v>
      </c>
      <c r="J372" s="921">
        <f>J373+J374</f>
        <v>30.35</v>
      </c>
      <c r="K372" s="957">
        <f>K373+K374</f>
        <v>0</v>
      </c>
    </row>
    <row r="373" spans="1:11" s="677" customFormat="1" ht="63" x14ac:dyDescent="0.25">
      <c r="A373" s="844" t="s">
        <v>234</v>
      </c>
      <c r="B373" s="958" t="s">
        <v>1099</v>
      </c>
      <c r="C373" s="1316"/>
      <c r="D373" s="951">
        <v>971</v>
      </c>
      <c r="E373" s="952" t="s">
        <v>149</v>
      </c>
      <c r="F373" s="953" t="s">
        <v>317</v>
      </c>
      <c r="G373" s="169">
        <v>1490127010</v>
      </c>
      <c r="H373" s="868">
        <v>244</v>
      </c>
      <c r="I373" s="651">
        <v>8</v>
      </c>
      <c r="J373" s="651">
        <v>8</v>
      </c>
      <c r="K373" s="955">
        <v>0</v>
      </c>
    </row>
    <row r="374" spans="1:11" s="677" customFormat="1" ht="63" x14ac:dyDescent="0.25">
      <c r="A374" s="844" t="s">
        <v>662</v>
      </c>
      <c r="B374" s="29" t="s">
        <v>1101</v>
      </c>
      <c r="C374" s="1317"/>
      <c r="D374" s="868">
        <v>971</v>
      </c>
      <c r="E374" s="952" t="s">
        <v>149</v>
      </c>
      <c r="F374" s="953" t="s">
        <v>317</v>
      </c>
      <c r="G374" s="169">
        <v>1490127010</v>
      </c>
      <c r="H374" s="868">
        <v>244</v>
      </c>
      <c r="I374" s="954">
        <v>22.35</v>
      </c>
      <c r="J374" s="954">
        <v>22.35</v>
      </c>
      <c r="K374" s="955">
        <v>0</v>
      </c>
    </row>
    <row r="375" spans="1:11" ht="15.75" thickBot="1" x14ac:dyDescent="0.3">
      <c r="A375" s="1485" t="s">
        <v>315</v>
      </c>
      <c r="B375" s="1486"/>
      <c r="C375" s="1487"/>
      <c r="D375" s="92"/>
      <c r="E375" s="93"/>
      <c r="F375" s="93"/>
      <c r="G375" s="93"/>
      <c r="H375" s="92"/>
      <c r="I375" s="94">
        <v>30.35</v>
      </c>
      <c r="J375" s="94">
        <v>30.35</v>
      </c>
      <c r="K375" s="167">
        <v>0</v>
      </c>
    </row>
    <row r="376" spans="1:11" ht="23.45" customHeight="1" thickBot="1" x14ac:dyDescent="0.4">
      <c r="A376" s="1897" t="s">
        <v>758</v>
      </c>
      <c r="B376" s="1898"/>
      <c r="C376" s="1898"/>
      <c r="D376" s="1898"/>
      <c r="E376" s="1898"/>
      <c r="F376" s="1898"/>
      <c r="G376" s="1898"/>
      <c r="H376" s="1898"/>
      <c r="I376" s="1898"/>
      <c r="J376" s="1898"/>
      <c r="K376" s="1899"/>
    </row>
    <row r="377" spans="1:11" ht="13.9" customHeight="1" x14ac:dyDescent="0.25">
      <c r="A377" s="1900" t="s">
        <v>644</v>
      </c>
      <c r="B377" s="1900" t="s">
        <v>225</v>
      </c>
      <c r="C377" s="1900" t="s">
        <v>226</v>
      </c>
      <c r="D377" s="1901" t="s">
        <v>227</v>
      </c>
      <c r="E377" s="1902"/>
      <c r="F377" s="1902"/>
      <c r="G377" s="1902"/>
      <c r="H377" s="1903"/>
      <c r="I377" s="1901" t="s">
        <v>228</v>
      </c>
      <c r="J377" s="1902"/>
      <c r="K377" s="1903"/>
    </row>
    <row r="378" spans="1:11" ht="90" x14ac:dyDescent="0.25">
      <c r="A378" s="1904"/>
      <c r="B378" s="1904"/>
      <c r="C378" s="1904"/>
      <c r="D378" s="1905" t="s">
        <v>138</v>
      </c>
      <c r="E378" s="1906" t="s">
        <v>139</v>
      </c>
      <c r="F378" s="1907"/>
      <c r="G378" s="1905" t="s">
        <v>229</v>
      </c>
      <c r="H378" s="1905" t="s">
        <v>141</v>
      </c>
      <c r="I378" s="1905" t="s">
        <v>888</v>
      </c>
      <c r="J378" s="1905" t="s">
        <v>1219</v>
      </c>
      <c r="K378" s="1905" t="s">
        <v>231</v>
      </c>
    </row>
    <row r="379" spans="1:11" x14ac:dyDescent="0.25">
      <c r="A379" s="78">
        <v>1</v>
      </c>
      <c r="B379" s="78">
        <v>2</v>
      </c>
      <c r="C379" s="78">
        <v>3</v>
      </c>
      <c r="D379" s="78">
        <v>4</v>
      </c>
      <c r="E379" s="80">
        <v>5</v>
      </c>
      <c r="F379" s="80"/>
      <c r="G379" s="78">
        <v>6</v>
      </c>
      <c r="H379" s="78">
        <v>7</v>
      </c>
      <c r="I379" s="78">
        <v>8</v>
      </c>
      <c r="J379" s="78">
        <v>9</v>
      </c>
      <c r="K379" s="78">
        <v>10</v>
      </c>
    </row>
    <row r="380" spans="1:11" ht="60" x14ac:dyDescent="0.25">
      <c r="A380" s="172"/>
      <c r="B380" s="416" t="s">
        <v>438</v>
      </c>
      <c r="C380" s="1513" t="s">
        <v>462</v>
      </c>
      <c r="D380" s="415" t="s">
        <v>439</v>
      </c>
      <c r="E380" s="82"/>
      <c r="F380" s="82"/>
      <c r="G380" s="562">
        <v>800000000</v>
      </c>
      <c r="H380" s="413"/>
      <c r="I380" s="557">
        <f>I381+I383+I386+I387</f>
        <v>15830.669710000002</v>
      </c>
      <c r="J380" s="558">
        <f>J381+J383+J386+J387</f>
        <v>15830.669710000002</v>
      </c>
      <c r="K380" s="317">
        <f>K381+K383+K386+K387</f>
        <v>15479.457550000001</v>
      </c>
    </row>
    <row r="381" spans="1:11" ht="60" x14ac:dyDescent="0.25">
      <c r="A381" s="174"/>
      <c r="B381" s="556" t="s">
        <v>440</v>
      </c>
      <c r="C381" s="1514"/>
      <c r="D381" s="415" t="s">
        <v>439</v>
      </c>
      <c r="E381" s="415"/>
      <c r="F381" s="415"/>
      <c r="G381" s="562">
        <v>810000000</v>
      </c>
      <c r="H381" s="414"/>
      <c r="I381" s="557">
        <f>SUM(I382)</f>
        <v>6802.8726999999999</v>
      </c>
      <c r="J381" s="558">
        <f>SUM(J382)</f>
        <v>6802.8726999999999</v>
      </c>
      <c r="K381" s="176">
        <f>SUM(K382)</f>
        <v>6802.8726999999999</v>
      </c>
    </row>
    <row r="382" spans="1:11" ht="30" x14ac:dyDescent="0.25">
      <c r="A382" s="1516"/>
      <c r="B382" s="556" t="s">
        <v>443</v>
      </c>
      <c r="C382" s="1514"/>
      <c r="D382" s="414">
        <v>971</v>
      </c>
      <c r="E382" s="415" t="s">
        <v>890</v>
      </c>
      <c r="F382" s="131"/>
      <c r="G382" s="562" t="s">
        <v>444</v>
      </c>
      <c r="H382" s="414">
        <v>244</v>
      </c>
      <c r="I382" s="557">
        <v>6802.8726999999999</v>
      </c>
      <c r="J382" s="557">
        <v>6802.8726999999999</v>
      </c>
      <c r="K382" s="1281">
        <v>6802.8726999999999</v>
      </c>
    </row>
    <row r="383" spans="1:11" ht="75" x14ac:dyDescent="0.25">
      <c r="A383" s="1517"/>
      <c r="B383" s="556" t="s">
        <v>445</v>
      </c>
      <c r="C383" s="1514"/>
      <c r="D383" s="415" t="s">
        <v>439</v>
      </c>
      <c r="E383" s="131"/>
      <c r="F383" s="131"/>
      <c r="G383" s="562">
        <v>820000000</v>
      </c>
      <c r="H383" s="130"/>
      <c r="I383" s="557">
        <f>SUM(I385+I384)</f>
        <v>7120.0048500000003</v>
      </c>
      <c r="J383" s="558">
        <f>SUM(J385+J384)</f>
        <v>7120.0048500000003</v>
      </c>
      <c r="K383" s="176">
        <f>K384+K385</f>
        <v>7120.0048500000003</v>
      </c>
    </row>
    <row r="384" spans="1:11" ht="90" x14ac:dyDescent="0.25">
      <c r="A384" s="1518"/>
      <c r="B384" s="556" t="s">
        <v>446</v>
      </c>
      <c r="C384" s="1514"/>
      <c r="D384" s="415" t="s">
        <v>439</v>
      </c>
      <c r="E384" s="415"/>
      <c r="F384" s="415"/>
      <c r="G384" s="562">
        <v>820192610</v>
      </c>
      <c r="H384" s="414"/>
      <c r="I384" s="557">
        <v>7048.8047999999999</v>
      </c>
      <c r="J384" s="557">
        <v>7048.8047999999999</v>
      </c>
      <c r="K384" s="1281">
        <v>7048.8047999999999</v>
      </c>
    </row>
    <row r="385" spans="1:11" ht="75" x14ac:dyDescent="0.25">
      <c r="A385" s="177"/>
      <c r="B385" s="556" t="s">
        <v>447</v>
      </c>
      <c r="C385" s="1514"/>
      <c r="D385" s="414">
        <v>971</v>
      </c>
      <c r="E385" s="415" t="s">
        <v>890</v>
      </c>
      <c r="F385" s="415"/>
      <c r="G385" s="562" t="s">
        <v>448</v>
      </c>
      <c r="H385" s="414">
        <v>244</v>
      </c>
      <c r="I385" s="559">
        <v>71.200050000000005</v>
      </c>
      <c r="J385" s="560">
        <v>71.200050000000005</v>
      </c>
      <c r="K385" s="371">
        <v>71.200050000000005</v>
      </c>
    </row>
    <row r="386" spans="1:11" ht="30" x14ac:dyDescent="0.25">
      <c r="A386" s="172"/>
      <c r="B386" s="556" t="s">
        <v>441</v>
      </c>
      <c r="C386" s="1515"/>
      <c r="D386" s="414">
        <v>971</v>
      </c>
      <c r="E386" s="415" t="s">
        <v>890</v>
      </c>
      <c r="F386" s="415"/>
      <c r="G386" s="415" t="s">
        <v>891</v>
      </c>
      <c r="H386" s="414">
        <v>244</v>
      </c>
      <c r="I386" s="561">
        <v>407.83</v>
      </c>
      <c r="J386" s="561">
        <v>407.83</v>
      </c>
      <c r="K386" s="179">
        <v>272</v>
      </c>
    </row>
    <row r="387" spans="1:11" ht="75" x14ac:dyDescent="0.25">
      <c r="A387" s="143"/>
      <c r="B387" s="556" t="s">
        <v>889</v>
      </c>
      <c r="C387" s="142"/>
      <c r="D387" s="414">
        <v>971</v>
      </c>
      <c r="E387" s="415" t="s">
        <v>890</v>
      </c>
      <c r="F387" s="415"/>
      <c r="G387" s="415" t="s">
        <v>892</v>
      </c>
      <c r="H387" s="414">
        <v>244</v>
      </c>
      <c r="I387" s="561">
        <v>1499.96216</v>
      </c>
      <c r="J387" s="561">
        <v>1499.96216</v>
      </c>
      <c r="K387" s="179">
        <v>1284.58</v>
      </c>
    </row>
    <row r="388" spans="1:11" ht="15.75" customHeight="1" thickBot="1" x14ac:dyDescent="0.3">
      <c r="A388" s="1485" t="s">
        <v>315</v>
      </c>
      <c r="B388" s="1501"/>
      <c r="C388" s="1487"/>
      <c r="D388" s="417"/>
      <c r="E388" s="166"/>
      <c r="F388" s="166"/>
      <c r="G388" s="166" t="s">
        <v>893</v>
      </c>
      <c r="H388" s="417"/>
      <c r="I388" s="563">
        <f>I380</f>
        <v>15830.669710000002</v>
      </c>
      <c r="J388" s="321">
        <f>J380</f>
        <v>15830.669710000002</v>
      </c>
      <c r="K388" s="321">
        <f>K380</f>
        <v>15479.457550000001</v>
      </c>
    </row>
    <row r="389" spans="1:11" ht="24" customHeight="1" thickBot="1" x14ac:dyDescent="0.4">
      <c r="A389" s="1897" t="s">
        <v>759</v>
      </c>
      <c r="B389" s="1898"/>
      <c r="C389" s="1898"/>
      <c r="D389" s="1898"/>
      <c r="E389" s="1898"/>
      <c r="F389" s="1898"/>
      <c r="G389" s="1898"/>
      <c r="H389" s="1898"/>
      <c r="I389" s="1898"/>
      <c r="J389" s="1898"/>
      <c r="K389" s="1899"/>
    </row>
    <row r="390" spans="1:11" ht="15.75" thickBot="1" x14ac:dyDescent="0.3">
      <c r="A390" s="1926" t="s">
        <v>644</v>
      </c>
      <c r="B390" s="1927" t="s">
        <v>645</v>
      </c>
      <c r="C390" s="1928" t="s">
        <v>136</v>
      </c>
      <c r="D390" s="1928" t="s">
        <v>137</v>
      </c>
      <c r="E390" s="1928"/>
      <c r="F390" s="1928"/>
      <c r="G390" s="1928"/>
      <c r="H390" s="1928"/>
      <c r="I390" s="1928" t="s">
        <v>449</v>
      </c>
      <c r="J390" s="1928"/>
      <c r="K390" s="1928"/>
    </row>
    <row r="391" spans="1:11" ht="72" thickBot="1" x14ac:dyDescent="0.3">
      <c r="A391" s="1929"/>
      <c r="B391" s="1930"/>
      <c r="C391" s="1931"/>
      <c r="D391" s="1932" t="s">
        <v>138</v>
      </c>
      <c r="E391" s="1933" t="s">
        <v>139</v>
      </c>
      <c r="F391" s="1934"/>
      <c r="G391" s="1935" t="s">
        <v>140</v>
      </c>
      <c r="H391" s="1932" t="s">
        <v>141</v>
      </c>
      <c r="I391" s="1936" t="s">
        <v>894</v>
      </c>
      <c r="J391" s="1936" t="s">
        <v>450</v>
      </c>
      <c r="K391" s="1936" t="s">
        <v>1221</v>
      </c>
    </row>
    <row r="392" spans="1:11" ht="15.75" thickBot="1" x14ac:dyDescent="0.3">
      <c r="A392" s="180">
        <v>1</v>
      </c>
      <c r="B392" s="180">
        <v>2</v>
      </c>
      <c r="C392" s="180">
        <v>3</v>
      </c>
      <c r="D392" s="181">
        <v>4</v>
      </c>
      <c r="E392" s="181">
        <v>5</v>
      </c>
      <c r="F392" s="181"/>
      <c r="G392" s="182">
        <v>6</v>
      </c>
      <c r="H392" s="181">
        <v>7</v>
      </c>
      <c r="I392" s="183">
        <v>9</v>
      </c>
      <c r="J392" s="181">
        <v>10</v>
      </c>
      <c r="K392" s="181">
        <v>11</v>
      </c>
    </row>
    <row r="393" spans="1:11" ht="16.5" hidden="1" thickBot="1" x14ac:dyDescent="0.35">
      <c r="A393" s="1507" t="s">
        <v>451</v>
      </c>
      <c r="B393" s="1508"/>
      <c r="C393" s="1508"/>
      <c r="D393" s="1508"/>
      <c r="E393" s="1508"/>
      <c r="F393" s="1508"/>
      <c r="G393" s="1508"/>
      <c r="H393" s="1508"/>
      <c r="I393" s="1508"/>
      <c r="J393" s="1508"/>
      <c r="K393" s="1509"/>
    </row>
    <row r="394" spans="1:11" ht="57" customHeight="1" x14ac:dyDescent="0.25">
      <c r="A394" s="1510"/>
      <c r="B394" s="1249" t="s">
        <v>452</v>
      </c>
      <c r="C394" s="1404" t="s">
        <v>453</v>
      </c>
      <c r="D394" s="1250">
        <v>971</v>
      </c>
      <c r="E394" s="1251" t="s">
        <v>170</v>
      </c>
      <c r="F394" s="1251" t="s">
        <v>200</v>
      </c>
      <c r="G394" s="1251" t="s">
        <v>454</v>
      </c>
      <c r="H394" s="1250"/>
      <c r="I394" s="1252">
        <f>I395+I396</f>
        <v>68238.517000000007</v>
      </c>
      <c r="J394" s="1252">
        <f>J395+J396</f>
        <v>99452.725000000006</v>
      </c>
      <c r="K394" s="1252">
        <f>K395+K396</f>
        <v>62580.524000000005</v>
      </c>
    </row>
    <row r="395" spans="1:11" ht="15.75" x14ac:dyDescent="0.25">
      <c r="A395" s="1511"/>
      <c r="B395" s="186" t="s">
        <v>455</v>
      </c>
      <c r="C395" s="1505"/>
      <c r="D395" s="1250"/>
      <c r="E395" s="1251"/>
      <c r="F395" s="1251"/>
      <c r="G395" s="1250"/>
      <c r="H395" s="1250"/>
      <c r="I395" s="1253">
        <f t="shared" ref="I395:I396" si="4">I398+I401</f>
        <v>35503.387000000002</v>
      </c>
      <c r="J395" s="1253">
        <f>J398+J401</f>
        <v>58043.293000000005</v>
      </c>
      <c r="K395" s="1254">
        <f>K398+K401</f>
        <v>41121.307000000001</v>
      </c>
    </row>
    <row r="396" spans="1:11" ht="16.5" thickBot="1" x14ac:dyDescent="0.3">
      <c r="A396" s="1512"/>
      <c r="B396" s="1255" t="s">
        <v>456</v>
      </c>
      <c r="C396" s="1506"/>
      <c r="D396" s="1196">
        <v>971</v>
      </c>
      <c r="E396" s="1251" t="s">
        <v>170</v>
      </c>
      <c r="F396" s="1251" t="s">
        <v>200</v>
      </c>
      <c r="G396" s="1196"/>
      <c r="H396" s="1196"/>
      <c r="I396" s="1256">
        <f t="shared" si="4"/>
        <v>32735.13</v>
      </c>
      <c r="J396" s="1256">
        <f>J399+J402</f>
        <v>41409.431999999993</v>
      </c>
      <c r="K396" s="1257">
        <f>K399+K402</f>
        <v>21459.217000000001</v>
      </c>
    </row>
    <row r="397" spans="1:11" ht="28.5" customHeight="1" x14ac:dyDescent="0.25">
      <c r="A397" s="1502" t="s">
        <v>647</v>
      </c>
      <c r="B397" s="184" t="s">
        <v>457</v>
      </c>
      <c r="C397" s="1404" t="s">
        <v>458</v>
      </c>
      <c r="D397" s="135"/>
      <c r="E397" s="325"/>
      <c r="F397" s="325"/>
      <c r="G397" s="185" t="s">
        <v>459</v>
      </c>
      <c r="H397" s="185" t="s">
        <v>439</v>
      </c>
      <c r="I397" s="344">
        <f>I398+I399</f>
        <v>4028.3870000000002</v>
      </c>
      <c r="J397" s="344">
        <f>J398+J399</f>
        <v>3028.3870000000002</v>
      </c>
      <c r="K397" s="345">
        <f>K398+K399</f>
        <v>2183.8130000000001</v>
      </c>
    </row>
    <row r="398" spans="1:11" ht="15.75" x14ac:dyDescent="0.25">
      <c r="A398" s="1503"/>
      <c r="B398" s="186" t="s">
        <v>455</v>
      </c>
      <c r="C398" s="1505"/>
      <c r="D398" s="928">
        <v>971</v>
      </c>
      <c r="E398" s="325" t="s">
        <v>170</v>
      </c>
      <c r="F398" s="325" t="s">
        <v>316</v>
      </c>
      <c r="G398" s="189" t="s">
        <v>460</v>
      </c>
      <c r="H398" s="188">
        <v>244</v>
      </c>
      <c r="I398" s="346">
        <v>3.387</v>
      </c>
      <c r="J398" s="346">
        <v>3.387</v>
      </c>
      <c r="K398" s="347">
        <v>3.387</v>
      </c>
    </row>
    <row r="399" spans="1:11" ht="16.5" thickBot="1" x14ac:dyDescent="0.3">
      <c r="A399" s="1504"/>
      <c r="B399" s="190" t="s">
        <v>456</v>
      </c>
      <c r="C399" s="1506"/>
      <c r="D399" s="1052">
        <v>971</v>
      </c>
      <c r="E399" s="325" t="s">
        <v>170</v>
      </c>
      <c r="F399" s="325" t="s">
        <v>316</v>
      </c>
      <c r="G399" s="192" t="s">
        <v>461</v>
      </c>
      <c r="H399" s="191">
        <v>811</v>
      </c>
      <c r="I399" s="348">
        <v>4025</v>
      </c>
      <c r="J399" s="348">
        <v>3025</v>
      </c>
      <c r="K399" s="349">
        <v>2180.4259999999999</v>
      </c>
    </row>
    <row r="400" spans="1:11" ht="94.5" x14ac:dyDescent="0.25">
      <c r="A400" s="1510" t="s">
        <v>63</v>
      </c>
      <c r="B400" s="354" t="s">
        <v>1189</v>
      </c>
      <c r="C400" s="1530" t="s">
        <v>464</v>
      </c>
      <c r="D400" s="361">
        <v>971</v>
      </c>
      <c r="E400" s="355" t="s">
        <v>170</v>
      </c>
      <c r="F400" s="355" t="s">
        <v>200</v>
      </c>
      <c r="G400" s="356" t="s">
        <v>743</v>
      </c>
      <c r="H400" s="362">
        <v>244</v>
      </c>
      <c r="I400" s="1053">
        <f>I401+I402</f>
        <v>64210.130000000005</v>
      </c>
      <c r="J400" s="1053">
        <f>J401+J402</f>
        <v>96424.337999999989</v>
      </c>
      <c r="K400" s="1053">
        <f>K401+K402</f>
        <v>60396.710999999996</v>
      </c>
    </row>
    <row r="401" spans="1:16" ht="16.5" thickBot="1" x14ac:dyDescent="0.3">
      <c r="A401" s="1511"/>
      <c r="B401" s="130" t="s">
        <v>455</v>
      </c>
      <c r="C401" s="1531"/>
      <c r="D401" s="1021"/>
      <c r="E401" s="327"/>
      <c r="F401" s="327"/>
      <c r="G401" s="129"/>
      <c r="H401" s="128"/>
      <c r="I401" s="350">
        <f>I406+I413</f>
        <v>35500</v>
      </c>
      <c r="J401" s="350">
        <f>J406+J413</f>
        <v>58039.906000000003</v>
      </c>
      <c r="K401" s="350">
        <f t="shared" ref="K401:P401" si="5">K406+K413</f>
        <v>41117.919999999998</v>
      </c>
      <c r="L401" s="350">
        <f t="shared" si="5"/>
        <v>0</v>
      </c>
      <c r="M401" s="350">
        <f t="shared" si="5"/>
        <v>0</v>
      </c>
      <c r="N401" s="350">
        <f t="shared" si="5"/>
        <v>0</v>
      </c>
      <c r="O401" s="350">
        <f t="shared" si="5"/>
        <v>0</v>
      </c>
      <c r="P401" s="350">
        <f t="shared" si="5"/>
        <v>0</v>
      </c>
    </row>
    <row r="402" spans="1:16" ht="15" customHeight="1" x14ac:dyDescent="0.25">
      <c r="A402" s="1511"/>
      <c r="B402" s="1354" t="s">
        <v>456</v>
      </c>
      <c r="C402" s="1531"/>
      <c r="D402" s="1333">
        <v>971</v>
      </c>
      <c r="E402" s="1331" t="s">
        <v>170</v>
      </c>
      <c r="F402" s="1331" t="s">
        <v>200</v>
      </c>
      <c r="G402" s="1528" t="s">
        <v>467</v>
      </c>
      <c r="H402" s="1333">
        <v>244</v>
      </c>
      <c r="I402" s="1521">
        <f>I404+I407+I408+I410+I411+I414</f>
        <v>28710.13</v>
      </c>
      <c r="J402" s="1521">
        <f>J404+J407+J408+J410+J411+J414</f>
        <v>38384.431999999993</v>
      </c>
      <c r="K402" s="1521">
        <f>K404+K407+K408+K410+K411+K414</f>
        <v>19278.791000000001</v>
      </c>
    </row>
    <row r="403" spans="1:16" ht="15.75" thickBot="1" x14ac:dyDescent="0.3">
      <c r="A403" s="1512"/>
      <c r="B403" s="1527"/>
      <c r="C403" s="1531"/>
      <c r="D403" s="1531"/>
      <c r="E403" s="1529"/>
      <c r="F403" s="1529"/>
      <c r="G403" s="1331"/>
      <c r="H403" s="1520"/>
      <c r="I403" s="1522"/>
      <c r="J403" s="1522"/>
      <c r="K403" s="1522"/>
    </row>
    <row r="404" spans="1:16" ht="63.75" thickBot="1" x14ac:dyDescent="0.3">
      <c r="A404" s="363" t="s">
        <v>249</v>
      </c>
      <c r="B404" s="364" t="s">
        <v>463</v>
      </c>
      <c r="C404" s="322"/>
      <c r="D404" s="1020">
        <v>971</v>
      </c>
      <c r="E404" s="323" t="s">
        <v>170</v>
      </c>
      <c r="F404" s="323" t="s">
        <v>200</v>
      </c>
      <c r="G404" s="355" t="s">
        <v>465</v>
      </c>
      <c r="H404" s="361">
        <v>611</v>
      </c>
      <c r="I404" s="365">
        <v>1500</v>
      </c>
      <c r="J404" s="365">
        <v>1500</v>
      </c>
      <c r="K404" s="366">
        <v>1375</v>
      </c>
    </row>
    <row r="405" spans="1:16" ht="47.25" x14ac:dyDescent="0.25">
      <c r="A405" s="1525" t="s">
        <v>1</v>
      </c>
      <c r="B405" s="357" t="s">
        <v>466</v>
      </c>
      <c r="C405" s="328"/>
      <c r="D405" s="1021">
        <v>971</v>
      </c>
      <c r="E405" s="327" t="s">
        <v>170</v>
      </c>
      <c r="F405" s="327" t="s">
        <v>200</v>
      </c>
      <c r="G405" s="359" t="s">
        <v>467</v>
      </c>
      <c r="H405" s="368" t="s">
        <v>439</v>
      </c>
      <c r="I405" s="367">
        <f>I406+I407+I408</f>
        <v>37408.11</v>
      </c>
      <c r="J405" s="367">
        <f>J406+J407+J408</f>
        <v>63948.016000000003</v>
      </c>
      <c r="K405" s="367">
        <f>K406+K407+K408</f>
        <v>47072.027999999998</v>
      </c>
    </row>
    <row r="406" spans="1:16" ht="31.5" x14ac:dyDescent="0.25">
      <c r="A406" s="1327"/>
      <c r="B406" s="353" t="s">
        <v>744</v>
      </c>
      <c r="C406" s="328"/>
      <c r="D406" s="1021"/>
      <c r="E406" s="327"/>
      <c r="F406" s="327"/>
      <c r="G406" s="359"/>
      <c r="H406" s="358"/>
      <c r="I406" s="351">
        <v>15500</v>
      </c>
      <c r="J406" s="351">
        <v>38039.906000000003</v>
      </c>
      <c r="K406" s="351">
        <v>32145.603999999999</v>
      </c>
    </row>
    <row r="407" spans="1:16" ht="15.75" customHeight="1" x14ac:dyDescent="0.25">
      <c r="A407" s="1327"/>
      <c r="B407" s="1523" t="s">
        <v>745</v>
      </c>
      <c r="C407" s="1526"/>
      <c r="D407" s="1333">
        <v>971</v>
      </c>
      <c r="E407" s="1331" t="s">
        <v>170</v>
      </c>
      <c r="F407" s="1331" t="s">
        <v>200</v>
      </c>
      <c r="G407" s="1331" t="s">
        <v>467</v>
      </c>
      <c r="H407" s="328">
        <v>244</v>
      </c>
      <c r="I407" s="351">
        <v>7408.11</v>
      </c>
      <c r="J407" s="351">
        <v>7408.11</v>
      </c>
      <c r="K407" s="351">
        <v>2426.424</v>
      </c>
    </row>
    <row r="408" spans="1:16" ht="16.5" thickBot="1" x14ac:dyDescent="0.3">
      <c r="A408" s="1328"/>
      <c r="B408" s="1524"/>
      <c r="C408" s="1526"/>
      <c r="D408" s="1520"/>
      <c r="E408" s="1317"/>
      <c r="F408" s="1317"/>
      <c r="G408" s="1520"/>
      <c r="H408" s="328">
        <v>611</v>
      </c>
      <c r="I408" s="351">
        <v>14500</v>
      </c>
      <c r="J408" s="351">
        <v>18500</v>
      </c>
      <c r="K408" s="351">
        <v>12500</v>
      </c>
    </row>
    <row r="409" spans="1:16" ht="90.75" thickBot="1" x14ac:dyDescent="0.3">
      <c r="A409" s="1510" t="s">
        <v>6</v>
      </c>
      <c r="B409" s="354" t="s">
        <v>469</v>
      </c>
      <c r="C409" s="196" t="s">
        <v>462</v>
      </c>
      <c r="D409" s="135">
        <v>971</v>
      </c>
      <c r="E409" s="325" t="s">
        <v>170</v>
      </c>
      <c r="F409" s="325" t="s">
        <v>200</v>
      </c>
      <c r="G409" s="136" t="s">
        <v>470</v>
      </c>
      <c r="H409" s="135">
        <v>244</v>
      </c>
      <c r="I409" s="351">
        <v>5000</v>
      </c>
      <c r="J409" s="351">
        <v>10674.302</v>
      </c>
      <c r="K409" s="352">
        <v>2707.3470000000002</v>
      </c>
    </row>
    <row r="410" spans="1:16" ht="16.5" thickBot="1" x14ac:dyDescent="0.3">
      <c r="A410" s="1511"/>
      <c r="B410" s="193" t="s">
        <v>456</v>
      </c>
      <c r="C410" s="173"/>
      <c r="D410" s="135"/>
      <c r="E410" s="325"/>
      <c r="F410" s="325"/>
      <c r="G410" s="129"/>
      <c r="H410" s="128"/>
      <c r="I410" s="331">
        <v>5000</v>
      </c>
      <c r="J410" s="331">
        <v>10674.302</v>
      </c>
      <c r="K410" s="332">
        <v>2707.3470000000002</v>
      </c>
    </row>
    <row r="411" spans="1:16" ht="90.75" thickBot="1" x14ac:dyDescent="0.3">
      <c r="A411" s="369" t="s">
        <v>90</v>
      </c>
      <c r="B411" s="360" t="s">
        <v>471</v>
      </c>
      <c r="C411" s="326" t="s">
        <v>462</v>
      </c>
      <c r="D411" s="135">
        <v>971</v>
      </c>
      <c r="E411" s="325" t="s">
        <v>170</v>
      </c>
      <c r="F411" s="325" t="s">
        <v>200</v>
      </c>
      <c r="G411" s="135">
        <v>390321072</v>
      </c>
      <c r="H411" s="135">
        <v>244</v>
      </c>
      <c r="I411" s="344">
        <v>100</v>
      </c>
      <c r="J411" s="344">
        <v>100</v>
      </c>
      <c r="K411" s="345">
        <v>68</v>
      </c>
    </row>
    <row r="412" spans="1:16" ht="72" thickBot="1" x14ac:dyDescent="0.3">
      <c r="A412" s="1510" t="s">
        <v>94</v>
      </c>
      <c r="B412" s="195" t="s">
        <v>473</v>
      </c>
      <c r="C412" s="135" t="s">
        <v>464</v>
      </c>
      <c r="D412" s="135">
        <v>971</v>
      </c>
      <c r="E412" s="325" t="s">
        <v>170</v>
      </c>
      <c r="F412" s="325" t="s">
        <v>200</v>
      </c>
      <c r="G412" s="136"/>
      <c r="H412" s="135">
        <v>244</v>
      </c>
      <c r="I412" s="344">
        <v>20202.02</v>
      </c>
      <c r="J412" s="344">
        <v>20202.02</v>
      </c>
      <c r="K412" s="345">
        <f>K413+K414</f>
        <v>9174.3360000000011</v>
      </c>
    </row>
    <row r="413" spans="1:16" ht="16.5" thickBot="1" x14ac:dyDescent="0.3">
      <c r="A413" s="1511"/>
      <c r="B413" s="130" t="s">
        <v>472</v>
      </c>
      <c r="C413" s="328" t="s">
        <v>464</v>
      </c>
      <c r="D413" s="135">
        <v>971</v>
      </c>
      <c r="E413" s="325" t="s">
        <v>170</v>
      </c>
      <c r="F413" s="325" t="s">
        <v>200</v>
      </c>
      <c r="G413" s="129" t="s">
        <v>474</v>
      </c>
      <c r="H413" s="128">
        <v>244</v>
      </c>
      <c r="I413" s="351">
        <v>20000</v>
      </c>
      <c r="J413" s="351">
        <v>20000</v>
      </c>
      <c r="K413" s="352">
        <v>8972.3160000000007</v>
      </c>
    </row>
    <row r="414" spans="1:16" ht="16.5" thickBot="1" x14ac:dyDescent="0.3">
      <c r="A414" s="1512"/>
      <c r="B414" s="154" t="s">
        <v>456</v>
      </c>
      <c r="C414" s="322" t="s">
        <v>464</v>
      </c>
      <c r="D414" s="1022">
        <v>971</v>
      </c>
      <c r="E414" s="324" t="s">
        <v>170</v>
      </c>
      <c r="F414" s="324" t="s">
        <v>200</v>
      </c>
      <c r="G414" s="134" t="s">
        <v>475</v>
      </c>
      <c r="H414" s="81">
        <v>244</v>
      </c>
      <c r="I414" s="331">
        <v>202.02</v>
      </c>
      <c r="J414" s="331">
        <v>202.02</v>
      </c>
      <c r="K414" s="331">
        <v>202.02</v>
      </c>
    </row>
    <row r="415" spans="1:16" s="677" customFormat="1" ht="16.5" thickBot="1" x14ac:dyDescent="0.3">
      <c r="A415" s="1228"/>
      <c r="B415" s="1229"/>
      <c r="C415" s="1230"/>
      <c r="D415" s="1231"/>
      <c r="E415" s="1232"/>
      <c r="F415" s="1232"/>
      <c r="G415" s="1232"/>
      <c r="H415" s="1230"/>
      <c r="I415" s="1233"/>
      <c r="J415" s="1233"/>
      <c r="K415" s="1234"/>
    </row>
    <row r="416" spans="1:16" ht="31.9" customHeight="1" thickBot="1" x14ac:dyDescent="0.4">
      <c r="A416" s="1897" t="s">
        <v>775</v>
      </c>
      <c r="B416" s="1898"/>
      <c r="C416" s="1898"/>
      <c r="D416" s="1898"/>
      <c r="E416" s="1898"/>
      <c r="F416" s="1898"/>
      <c r="G416" s="1898"/>
      <c r="H416" s="1898"/>
      <c r="I416" s="1898"/>
      <c r="J416" s="1898"/>
      <c r="K416" s="1899"/>
    </row>
    <row r="417" spans="1:11" x14ac:dyDescent="0.25">
      <c r="A417" s="1900" t="s">
        <v>644</v>
      </c>
      <c r="B417" s="1900" t="s">
        <v>225</v>
      </c>
      <c r="C417" s="1900" t="s">
        <v>226</v>
      </c>
      <c r="D417" s="1901" t="s">
        <v>227</v>
      </c>
      <c r="E417" s="1902"/>
      <c r="F417" s="1902"/>
      <c r="G417" s="1902"/>
      <c r="H417" s="1903"/>
      <c r="I417" s="1901" t="s">
        <v>228</v>
      </c>
      <c r="J417" s="1902"/>
      <c r="K417" s="1903"/>
    </row>
    <row r="418" spans="1:11" ht="78" customHeight="1" x14ac:dyDescent="0.25">
      <c r="A418" s="1904"/>
      <c r="B418" s="1904"/>
      <c r="C418" s="1904"/>
      <c r="D418" s="1905" t="s">
        <v>138</v>
      </c>
      <c r="E418" s="1906" t="s">
        <v>139</v>
      </c>
      <c r="F418" s="1907"/>
      <c r="G418" s="1905" t="s">
        <v>229</v>
      </c>
      <c r="H418" s="1905" t="s">
        <v>141</v>
      </c>
      <c r="I418" s="1905" t="s">
        <v>230</v>
      </c>
      <c r="J418" s="1905" t="s">
        <v>404</v>
      </c>
      <c r="K418" s="1925" t="s">
        <v>1072</v>
      </c>
    </row>
    <row r="419" spans="1:11" x14ac:dyDescent="0.25">
      <c r="A419" s="78">
        <v>1</v>
      </c>
      <c r="B419" s="78">
        <v>2</v>
      </c>
      <c r="C419" s="78">
        <v>3</v>
      </c>
      <c r="D419" s="78">
        <v>4</v>
      </c>
      <c r="E419" s="80">
        <v>5</v>
      </c>
      <c r="F419" s="80"/>
      <c r="G419" s="78">
        <v>6</v>
      </c>
      <c r="H419" s="78">
        <v>7</v>
      </c>
      <c r="I419" s="78">
        <v>8</v>
      </c>
      <c r="J419" s="78">
        <v>9</v>
      </c>
      <c r="K419" s="867">
        <v>10</v>
      </c>
    </row>
    <row r="420" spans="1:11" ht="66" customHeight="1" thickBot="1" x14ac:dyDescent="0.3">
      <c r="A420" s="81"/>
      <c r="B420" s="197" t="s">
        <v>1056</v>
      </c>
      <c r="C420" s="1532" t="s">
        <v>462</v>
      </c>
      <c r="D420" s="129" t="s">
        <v>439</v>
      </c>
      <c r="E420" s="82"/>
      <c r="F420" s="82"/>
      <c r="G420" s="128">
        <v>1690000000</v>
      </c>
      <c r="H420" s="168"/>
      <c r="I420" s="786">
        <f>I422+I423+I425+I426</f>
        <v>10482.555</v>
      </c>
      <c r="J420" s="198">
        <f>J422+J423+J425+J426</f>
        <v>10534.83</v>
      </c>
      <c r="K420" s="198">
        <f>K422+K423+K425+K426</f>
        <v>8244.5600000000013</v>
      </c>
    </row>
    <row r="421" spans="1:11" s="677" customFormat="1" ht="66" customHeight="1" thickBot="1" x14ac:dyDescent="0.3">
      <c r="A421" s="1191" t="s">
        <v>647</v>
      </c>
      <c r="B421" s="197" t="s">
        <v>1207</v>
      </c>
      <c r="C421" s="1533"/>
      <c r="D421" s="1190"/>
      <c r="E421" s="82"/>
      <c r="F421" s="82"/>
      <c r="G421" s="1189"/>
      <c r="H421" s="1188"/>
      <c r="I421" s="786">
        <f>I422+I423</f>
        <v>9450</v>
      </c>
      <c r="J421" s="786">
        <f t="shared" ref="J421:K421" si="6">J422+J423</f>
        <v>9450</v>
      </c>
      <c r="K421" s="786">
        <f t="shared" si="6"/>
        <v>7431.13</v>
      </c>
    </row>
    <row r="422" spans="1:11" ht="30.75" thickBot="1" x14ac:dyDescent="0.3">
      <c r="A422" s="380" t="s">
        <v>234</v>
      </c>
      <c r="B422" s="199" t="s">
        <v>1057</v>
      </c>
      <c r="C422" s="1533"/>
      <c r="D422" s="129" t="s">
        <v>175</v>
      </c>
      <c r="E422" s="129" t="s">
        <v>442</v>
      </c>
      <c r="F422" s="129" t="s">
        <v>173</v>
      </c>
      <c r="G422" s="128">
        <v>1690124010</v>
      </c>
      <c r="H422" s="743" t="s">
        <v>185</v>
      </c>
      <c r="I422" s="787">
        <v>8450</v>
      </c>
      <c r="J422" s="200">
        <v>8450</v>
      </c>
      <c r="K422" s="201">
        <v>6837.5</v>
      </c>
    </row>
    <row r="423" spans="1:11" ht="30" customHeight="1" thickBot="1" x14ac:dyDescent="0.3">
      <c r="A423" s="742" t="s">
        <v>648</v>
      </c>
      <c r="B423" s="714" t="s">
        <v>1058</v>
      </c>
      <c r="C423" s="1533"/>
      <c r="D423" s="129" t="s">
        <v>175</v>
      </c>
      <c r="E423" s="129" t="s">
        <v>442</v>
      </c>
      <c r="F423" s="129" t="s">
        <v>173</v>
      </c>
      <c r="G423" s="128">
        <v>1690124060</v>
      </c>
      <c r="H423" s="128">
        <v>244</v>
      </c>
      <c r="I423" s="787">
        <v>1000</v>
      </c>
      <c r="J423" s="200">
        <v>1000</v>
      </c>
      <c r="K423" s="201">
        <v>593.63</v>
      </c>
    </row>
    <row r="424" spans="1:11" s="677" customFormat="1" ht="52.5" customHeight="1" thickBot="1" x14ac:dyDescent="0.3">
      <c r="A424" s="1189" t="s">
        <v>63</v>
      </c>
      <c r="B424" s="197" t="s">
        <v>1208</v>
      </c>
      <c r="C424" s="1514"/>
      <c r="D424" s="1190"/>
      <c r="E424" s="1190"/>
      <c r="F424" s="1190"/>
      <c r="G424" s="1189"/>
      <c r="H424" s="1189"/>
      <c r="I424" s="787"/>
      <c r="J424" s="200"/>
      <c r="K424" s="201"/>
    </row>
    <row r="425" spans="1:11" ht="39" x14ac:dyDescent="0.25">
      <c r="A425" s="743" t="s">
        <v>7</v>
      </c>
      <c r="B425" s="784" t="s">
        <v>1059</v>
      </c>
      <c r="C425" s="1514"/>
      <c r="D425" s="128">
        <v>971</v>
      </c>
      <c r="E425" s="129" t="s">
        <v>442</v>
      </c>
      <c r="F425" s="129" t="s">
        <v>173</v>
      </c>
      <c r="G425" s="129" t="s">
        <v>1060</v>
      </c>
      <c r="H425" s="129" t="s">
        <v>185</v>
      </c>
      <c r="I425" s="787">
        <v>1000</v>
      </c>
      <c r="J425" s="200">
        <v>1000</v>
      </c>
      <c r="K425" s="200">
        <v>780</v>
      </c>
    </row>
    <row r="426" spans="1:11" ht="199.5" customHeight="1" x14ac:dyDescent="0.25">
      <c r="A426" s="743" t="s">
        <v>252</v>
      </c>
      <c r="B426" s="782" t="s">
        <v>1061</v>
      </c>
      <c r="C426" s="1533"/>
      <c r="D426" s="745">
        <v>971</v>
      </c>
      <c r="E426" s="744" t="s">
        <v>442</v>
      </c>
      <c r="F426" s="744" t="s">
        <v>173</v>
      </c>
      <c r="G426" s="744" t="s">
        <v>1062</v>
      </c>
      <c r="H426" s="744" t="s">
        <v>185</v>
      </c>
      <c r="I426" s="788">
        <v>32.555</v>
      </c>
      <c r="J426" s="203">
        <v>84.83</v>
      </c>
      <c r="K426" s="203">
        <v>33.43</v>
      </c>
    </row>
    <row r="427" spans="1:11" s="677" customFormat="1" ht="37.5" customHeight="1" x14ac:dyDescent="0.25">
      <c r="A427" s="783"/>
      <c r="B427" s="785"/>
      <c r="C427" s="749"/>
      <c r="D427" s="749"/>
      <c r="E427" s="747"/>
      <c r="F427" s="747"/>
      <c r="G427" s="747"/>
      <c r="H427" s="747"/>
      <c r="I427" s="786"/>
      <c r="J427" s="198"/>
      <c r="K427" s="198"/>
    </row>
    <row r="428" spans="1:11" ht="51" customHeight="1" thickBot="1" x14ac:dyDescent="0.4">
      <c r="A428" s="1919" t="s">
        <v>760</v>
      </c>
      <c r="B428" s="1920"/>
      <c r="C428" s="1920"/>
      <c r="D428" s="1920"/>
      <c r="E428" s="1920"/>
      <c r="F428" s="1920"/>
      <c r="G428" s="1920"/>
      <c r="H428" s="1920"/>
      <c r="I428" s="1920"/>
      <c r="J428" s="1920"/>
      <c r="K428" s="1921"/>
    </row>
    <row r="429" spans="1:11" x14ac:dyDescent="0.25">
      <c r="A429" s="1922" t="s">
        <v>644</v>
      </c>
      <c r="B429" s="1922" t="s">
        <v>225</v>
      </c>
      <c r="C429" s="1922" t="s">
        <v>226</v>
      </c>
      <c r="D429" s="1922" t="s">
        <v>227</v>
      </c>
      <c r="E429" s="1922"/>
      <c r="F429" s="1922"/>
      <c r="G429" s="1922"/>
      <c r="H429" s="1922"/>
      <c r="I429" s="1922" t="s">
        <v>779</v>
      </c>
      <c r="J429" s="1922"/>
      <c r="K429" s="1922"/>
    </row>
    <row r="430" spans="1:11" ht="72.599999999999994" customHeight="1" x14ac:dyDescent="0.25">
      <c r="A430" s="1922"/>
      <c r="B430" s="1922"/>
      <c r="C430" s="1922"/>
      <c r="D430" s="804" t="s">
        <v>138</v>
      </c>
      <c r="E430" s="1906" t="s">
        <v>139</v>
      </c>
      <c r="F430" s="1907"/>
      <c r="G430" s="804" t="s">
        <v>229</v>
      </c>
      <c r="H430" s="804" t="s">
        <v>141</v>
      </c>
      <c r="I430" s="1923" t="s">
        <v>888</v>
      </c>
      <c r="J430" s="804" t="s">
        <v>1219</v>
      </c>
      <c r="K430" s="804" t="s">
        <v>231</v>
      </c>
    </row>
    <row r="431" spans="1:11" x14ac:dyDescent="0.25">
      <c r="A431" s="804">
        <v>1</v>
      </c>
      <c r="B431" s="804">
        <v>2</v>
      </c>
      <c r="C431" s="804">
        <v>3</v>
      </c>
      <c r="D431" s="804">
        <v>4</v>
      </c>
      <c r="E431" s="805">
        <v>5</v>
      </c>
      <c r="F431" s="805"/>
      <c r="G431" s="804">
        <v>6</v>
      </c>
      <c r="H431" s="804">
        <v>7</v>
      </c>
      <c r="I431" s="1924">
        <v>8</v>
      </c>
      <c r="J431" s="804">
        <v>9</v>
      </c>
      <c r="K431" s="804">
        <v>10</v>
      </c>
    </row>
    <row r="432" spans="1:11" ht="85.5" x14ac:dyDescent="0.25">
      <c r="A432" s="128"/>
      <c r="B432" s="806" t="s">
        <v>476</v>
      </c>
      <c r="C432" s="1534" t="s">
        <v>462</v>
      </c>
      <c r="D432" s="807" t="s">
        <v>439</v>
      </c>
      <c r="E432" s="805"/>
      <c r="F432" s="805"/>
      <c r="G432" s="808"/>
      <c r="H432" s="804"/>
      <c r="I432" s="809">
        <f>I433+I445+I451+I453+I455+I463</f>
        <v>41311.040000000001</v>
      </c>
      <c r="J432" s="809">
        <f>J433+J445+J451+J453+J455+J463</f>
        <v>64265.65</v>
      </c>
      <c r="K432" s="810">
        <f>K433+K445+K451+K453+K455+K463</f>
        <v>48186.64</v>
      </c>
    </row>
    <row r="433" spans="1:11" ht="42.75" x14ac:dyDescent="0.25">
      <c r="A433" s="128"/>
      <c r="B433" s="806" t="s">
        <v>477</v>
      </c>
      <c r="C433" s="1534"/>
      <c r="D433" s="797" t="s">
        <v>439</v>
      </c>
      <c r="E433" s="805" t="s">
        <v>913</v>
      </c>
      <c r="F433" s="805"/>
      <c r="G433" s="811">
        <v>610000000</v>
      </c>
      <c r="H433" s="804">
        <v>0</v>
      </c>
      <c r="I433" s="812">
        <f>I434+I435+I442+I443+I444</f>
        <v>4900</v>
      </c>
      <c r="J433" s="812">
        <f>J434+J435+J444</f>
        <v>8316.35</v>
      </c>
      <c r="K433" s="810">
        <f>K434+K435+K444</f>
        <v>5643.09</v>
      </c>
    </row>
    <row r="434" spans="1:11" ht="64.5" x14ac:dyDescent="0.25">
      <c r="A434" s="131"/>
      <c r="B434" s="813" t="s">
        <v>478</v>
      </c>
      <c r="C434" s="1534"/>
      <c r="D434" s="808">
        <v>971</v>
      </c>
      <c r="E434" s="807" t="s">
        <v>913</v>
      </c>
      <c r="F434" s="807"/>
      <c r="G434" s="814" t="s">
        <v>479</v>
      </c>
      <c r="H434" s="808">
        <v>244</v>
      </c>
      <c r="I434" s="815">
        <v>900</v>
      </c>
      <c r="J434" s="815">
        <v>900</v>
      </c>
      <c r="K434" s="815">
        <v>627.38</v>
      </c>
    </row>
    <row r="435" spans="1:11" s="677" customFormat="1" ht="57.75" thickBot="1" x14ac:dyDescent="0.3">
      <c r="A435" s="131"/>
      <c r="B435" s="817" t="s">
        <v>480</v>
      </c>
      <c r="C435" s="1534"/>
      <c r="D435" s="1224">
        <v>971</v>
      </c>
      <c r="E435" s="1247" t="s">
        <v>913</v>
      </c>
      <c r="F435" s="1247"/>
      <c r="G435" s="1247" t="s">
        <v>481</v>
      </c>
      <c r="H435" s="1224">
        <v>244</v>
      </c>
      <c r="I435" s="810">
        <v>1500</v>
      </c>
      <c r="J435" s="810">
        <v>2125.36</v>
      </c>
      <c r="K435" s="810">
        <v>1311.6</v>
      </c>
    </row>
    <row r="436" spans="1:11" s="677" customFormat="1" ht="30.75" thickBot="1" x14ac:dyDescent="0.3">
      <c r="A436" s="131"/>
      <c r="B436" s="816" t="s">
        <v>1218</v>
      </c>
      <c r="C436" s="1534"/>
      <c r="D436" s="1224"/>
      <c r="E436" s="1247"/>
      <c r="F436" s="1247"/>
      <c r="G436" s="1247"/>
      <c r="H436" s="1224"/>
      <c r="I436" s="810"/>
      <c r="J436" s="810"/>
      <c r="K436" s="810"/>
    </row>
    <row r="437" spans="1:11" s="677" customFormat="1" ht="30.75" thickBot="1" x14ac:dyDescent="0.3">
      <c r="A437" s="131"/>
      <c r="B437" s="816" t="s">
        <v>1193</v>
      </c>
      <c r="C437" s="1534"/>
      <c r="D437" s="1224"/>
      <c r="E437" s="1247"/>
      <c r="F437" s="1247"/>
      <c r="G437" s="1247"/>
      <c r="H437" s="1224"/>
      <c r="I437" s="810"/>
      <c r="J437" s="810"/>
      <c r="K437" s="810"/>
    </row>
    <row r="438" spans="1:11" s="677" customFormat="1" ht="45.75" thickBot="1" x14ac:dyDescent="0.3">
      <c r="A438" s="131"/>
      <c r="B438" s="816" t="s">
        <v>1217</v>
      </c>
      <c r="C438" s="1534"/>
      <c r="D438" s="1224"/>
      <c r="E438" s="1247"/>
      <c r="F438" s="1247"/>
      <c r="G438" s="1247"/>
      <c r="H438" s="1224"/>
      <c r="I438" s="810"/>
      <c r="J438" s="810"/>
      <c r="K438" s="810"/>
    </row>
    <row r="439" spans="1:11" s="677" customFormat="1" ht="45.75" thickBot="1" x14ac:dyDescent="0.3">
      <c r="A439" s="131"/>
      <c r="B439" s="816" t="s">
        <v>1216</v>
      </c>
      <c r="C439" s="1534"/>
      <c r="D439" s="1224"/>
      <c r="E439" s="1247"/>
      <c r="F439" s="1247"/>
      <c r="G439" s="1247"/>
      <c r="H439" s="1224"/>
      <c r="I439" s="810"/>
      <c r="J439" s="810"/>
      <c r="K439" s="810"/>
    </row>
    <row r="440" spans="1:11" s="677" customFormat="1" ht="45.75" thickBot="1" x14ac:dyDescent="0.3">
      <c r="A440" s="131"/>
      <c r="B440" s="816" t="s">
        <v>1215</v>
      </c>
      <c r="C440" s="1534"/>
      <c r="D440" s="1224"/>
      <c r="E440" s="1247"/>
      <c r="F440" s="1247"/>
      <c r="G440" s="1247"/>
      <c r="H440" s="1224"/>
      <c r="I440" s="810"/>
      <c r="J440" s="810"/>
      <c r="K440" s="810"/>
    </row>
    <row r="441" spans="1:11" s="677" customFormat="1" ht="45.75" thickBot="1" x14ac:dyDescent="0.3">
      <c r="A441" s="131"/>
      <c r="B441" s="816" t="s">
        <v>1214</v>
      </c>
      <c r="C441" s="1534"/>
      <c r="D441" s="1224"/>
      <c r="E441" s="1247"/>
      <c r="F441" s="1247"/>
      <c r="G441" s="1247"/>
      <c r="H441" s="1224"/>
      <c r="I441" s="810"/>
      <c r="J441" s="810"/>
      <c r="K441" s="810"/>
    </row>
    <row r="442" spans="1:11" ht="60.75" thickBot="1" x14ac:dyDescent="0.3">
      <c r="A442" s="131"/>
      <c r="B442" s="816" t="s">
        <v>480</v>
      </c>
      <c r="C442" s="1534"/>
      <c r="D442" s="808">
        <v>971</v>
      </c>
      <c r="E442" s="807" t="s">
        <v>913</v>
      </c>
      <c r="F442" s="807"/>
      <c r="G442" s="814" t="s">
        <v>481</v>
      </c>
      <c r="H442" s="808">
        <v>247</v>
      </c>
      <c r="I442" s="815">
        <v>0</v>
      </c>
      <c r="J442" s="815">
        <v>0</v>
      </c>
      <c r="K442" s="815">
        <v>0</v>
      </c>
    </row>
    <row r="443" spans="1:11" s="677" customFormat="1" ht="60.75" thickBot="1" x14ac:dyDescent="0.3">
      <c r="A443" s="131"/>
      <c r="B443" s="816" t="s">
        <v>480</v>
      </c>
      <c r="C443" s="1534"/>
      <c r="D443" s="1124">
        <v>971</v>
      </c>
      <c r="E443" s="807" t="s">
        <v>913</v>
      </c>
      <c r="F443" s="807"/>
      <c r="G443" s="814" t="s">
        <v>481</v>
      </c>
      <c r="H443" s="1124">
        <v>813</v>
      </c>
      <c r="I443" s="815">
        <v>0</v>
      </c>
      <c r="J443" s="815">
        <v>0</v>
      </c>
      <c r="K443" s="815">
        <v>0</v>
      </c>
    </row>
    <row r="444" spans="1:11" ht="30.75" thickBot="1" x14ac:dyDescent="0.3">
      <c r="A444" s="131"/>
      <c r="B444" s="816" t="s">
        <v>482</v>
      </c>
      <c r="C444" s="1534"/>
      <c r="D444" s="808">
        <v>971</v>
      </c>
      <c r="E444" s="807" t="s">
        <v>914</v>
      </c>
      <c r="F444" s="807"/>
      <c r="G444" s="814" t="s">
        <v>483</v>
      </c>
      <c r="H444" s="807" t="s">
        <v>151</v>
      </c>
      <c r="I444" s="815">
        <v>2500</v>
      </c>
      <c r="J444" s="815">
        <v>5290.99</v>
      </c>
      <c r="K444" s="815">
        <v>3704.11</v>
      </c>
    </row>
    <row r="445" spans="1:11" ht="29.25" customHeight="1" thickBot="1" x14ac:dyDescent="0.3">
      <c r="A445" s="128"/>
      <c r="B445" s="817" t="s">
        <v>484</v>
      </c>
      <c r="C445" s="1534"/>
      <c r="D445" s="797" t="s">
        <v>439</v>
      </c>
      <c r="E445" s="797" t="s">
        <v>913</v>
      </c>
      <c r="F445" s="797"/>
      <c r="G445" s="818" t="s">
        <v>915</v>
      </c>
      <c r="H445" s="819" t="s">
        <v>439</v>
      </c>
      <c r="I445" s="820">
        <f>I446+I448+I449+I450</f>
        <v>8200</v>
      </c>
      <c r="J445" s="1248">
        <f>J446+J448+J449+J450+J447</f>
        <v>22234.21</v>
      </c>
      <c r="K445" s="821">
        <f>K446+K448+K449+K450</f>
        <v>17412.89</v>
      </c>
    </row>
    <row r="446" spans="1:11" ht="30" x14ac:dyDescent="0.25">
      <c r="A446" s="129"/>
      <c r="B446" s="211" t="s">
        <v>486</v>
      </c>
      <c r="C446" s="128"/>
      <c r="D446" s="564">
        <v>971</v>
      </c>
      <c r="E446" s="565" t="s">
        <v>914</v>
      </c>
      <c r="F446" s="565"/>
      <c r="G446" s="565" t="s">
        <v>485</v>
      </c>
      <c r="H446" s="564">
        <v>244</v>
      </c>
      <c r="I446" s="372">
        <v>8000</v>
      </c>
      <c r="J446" s="372">
        <v>7681.39</v>
      </c>
      <c r="K446" s="204">
        <v>3611.4</v>
      </c>
    </row>
    <row r="447" spans="1:11" s="677" customFormat="1" ht="30" x14ac:dyDescent="0.25">
      <c r="A447" s="1190"/>
      <c r="B447" s="589" t="s">
        <v>1212</v>
      </c>
      <c r="C447" s="1189"/>
      <c r="D447" s="1189">
        <v>971</v>
      </c>
      <c r="E447" s="1190" t="s">
        <v>914</v>
      </c>
      <c r="F447" s="1190"/>
      <c r="G447" s="1190" t="s">
        <v>1213</v>
      </c>
      <c r="H447" s="1189">
        <v>244</v>
      </c>
      <c r="I447" s="372">
        <v>0</v>
      </c>
      <c r="J447" s="372">
        <v>340.19</v>
      </c>
      <c r="K447" s="204">
        <v>0</v>
      </c>
    </row>
    <row r="448" spans="1:11" ht="30" x14ac:dyDescent="0.25">
      <c r="A448" s="165"/>
      <c r="B448" s="589" t="s">
        <v>916</v>
      </c>
      <c r="C448" s="165"/>
      <c r="D448" s="564">
        <v>971</v>
      </c>
      <c r="E448" s="565" t="s">
        <v>914</v>
      </c>
      <c r="F448" s="565"/>
      <c r="G448" s="565" t="s">
        <v>917</v>
      </c>
      <c r="H448" s="564">
        <v>244</v>
      </c>
      <c r="I448" s="372">
        <v>200</v>
      </c>
      <c r="J448" s="372">
        <v>200</v>
      </c>
      <c r="K448" s="204">
        <v>0</v>
      </c>
    </row>
    <row r="449" spans="1:11" ht="30" x14ac:dyDescent="0.25">
      <c r="A449" s="205"/>
      <c r="B449" s="589" t="s">
        <v>487</v>
      </c>
      <c r="C449" s="207"/>
      <c r="D449" s="564">
        <v>971</v>
      </c>
      <c r="E449" s="565" t="s">
        <v>914</v>
      </c>
      <c r="F449" s="565"/>
      <c r="G449" s="565" t="s">
        <v>488</v>
      </c>
      <c r="H449" s="564">
        <v>244</v>
      </c>
      <c r="I449" s="372">
        <v>0</v>
      </c>
      <c r="J449" s="372">
        <v>1171.7</v>
      </c>
      <c r="K449" s="204">
        <v>960.56</v>
      </c>
    </row>
    <row r="450" spans="1:11" ht="30" x14ac:dyDescent="0.25">
      <c r="A450" s="205"/>
      <c r="B450" s="375" t="s">
        <v>487</v>
      </c>
      <c r="C450" s="207"/>
      <c r="D450" s="564">
        <v>971</v>
      </c>
      <c r="E450" s="565" t="s">
        <v>914</v>
      </c>
      <c r="F450" s="565"/>
      <c r="G450" s="565" t="s">
        <v>488</v>
      </c>
      <c r="H450" s="564">
        <v>414</v>
      </c>
      <c r="I450" s="373">
        <v>0</v>
      </c>
      <c r="J450" s="373">
        <v>12840.93</v>
      </c>
      <c r="K450" s="200">
        <v>12840.93</v>
      </c>
    </row>
    <row r="451" spans="1:11" ht="99.75" x14ac:dyDescent="0.25">
      <c r="A451" s="205"/>
      <c r="B451" s="590" t="s">
        <v>918</v>
      </c>
      <c r="C451" s="376"/>
      <c r="D451" s="567">
        <v>971</v>
      </c>
      <c r="E451" s="166" t="s">
        <v>919</v>
      </c>
      <c r="F451" s="166"/>
      <c r="G451" s="166" t="s">
        <v>920</v>
      </c>
      <c r="H451" s="567">
        <v>412</v>
      </c>
      <c r="I451" s="374">
        <f>I452</f>
        <v>20556.3</v>
      </c>
      <c r="J451" s="374">
        <f>J452</f>
        <v>22346.49</v>
      </c>
      <c r="K451" s="319">
        <f>K452</f>
        <v>16681.66</v>
      </c>
    </row>
    <row r="452" spans="1:11" ht="90" x14ac:dyDescent="0.25">
      <c r="A452" s="205"/>
      <c r="B452" s="589" t="s">
        <v>921</v>
      </c>
      <c r="C452" s="376"/>
      <c r="D452" s="564">
        <v>971</v>
      </c>
      <c r="E452" s="565" t="s">
        <v>919</v>
      </c>
      <c r="F452" s="565"/>
      <c r="G452" s="565" t="s">
        <v>920</v>
      </c>
      <c r="H452" s="564">
        <v>412</v>
      </c>
      <c r="I452" s="372">
        <v>20556.3</v>
      </c>
      <c r="J452" s="372">
        <v>22346.49</v>
      </c>
      <c r="K452" s="204">
        <v>16681.66</v>
      </c>
    </row>
    <row r="453" spans="1:11" ht="47.25" x14ac:dyDescent="0.25">
      <c r="A453" s="205"/>
      <c r="B453" s="591" t="s">
        <v>1073</v>
      </c>
      <c r="C453" s="376"/>
      <c r="D453" s="377" t="s">
        <v>439</v>
      </c>
      <c r="E453" s="377" t="s">
        <v>914</v>
      </c>
      <c r="F453" s="377"/>
      <c r="G453" s="377" t="s">
        <v>489</v>
      </c>
      <c r="H453" s="378">
        <v>244</v>
      </c>
      <c r="I453" s="374">
        <f>I454</f>
        <v>100</v>
      </c>
      <c r="J453" s="374">
        <f>J454</f>
        <v>418.6</v>
      </c>
      <c r="K453" s="379">
        <f>K454</f>
        <v>0</v>
      </c>
    </row>
    <row r="454" spans="1:11" ht="63" x14ac:dyDescent="0.25">
      <c r="A454" s="205"/>
      <c r="B454" s="206" t="s">
        <v>490</v>
      </c>
      <c r="C454" s="207"/>
      <c r="D454" s="209">
        <v>971</v>
      </c>
      <c r="E454" s="208" t="s">
        <v>914</v>
      </c>
      <c r="F454" s="208"/>
      <c r="G454" s="208" t="s">
        <v>489</v>
      </c>
      <c r="H454" s="209">
        <v>244</v>
      </c>
      <c r="I454" s="372">
        <v>100</v>
      </c>
      <c r="J454" s="372">
        <v>418.6</v>
      </c>
      <c r="K454" s="210">
        <v>0</v>
      </c>
    </row>
    <row r="455" spans="1:11" x14ac:dyDescent="0.25">
      <c r="A455" s="1568"/>
      <c r="B455" s="1580" t="s">
        <v>922</v>
      </c>
      <c r="C455" s="1571"/>
      <c r="D455" s="1582">
        <v>971</v>
      </c>
      <c r="E455" s="1585" t="s">
        <v>919</v>
      </c>
      <c r="F455" s="1585"/>
      <c r="G455" s="1586" t="s">
        <v>746</v>
      </c>
      <c r="H455" s="1582">
        <v>322</v>
      </c>
      <c r="I455" s="1565">
        <f>I459</f>
        <v>6054.74</v>
      </c>
      <c r="J455" s="1565">
        <f>J459</f>
        <v>9450</v>
      </c>
      <c r="K455" s="1565">
        <f>K459</f>
        <v>7749</v>
      </c>
    </row>
    <row r="456" spans="1:11" x14ac:dyDescent="0.25">
      <c r="A456" s="1562"/>
      <c r="B456" s="1581"/>
      <c r="C456" s="1572"/>
      <c r="D456" s="1583"/>
      <c r="E456" s="1583"/>
      <c r="F456" s="1583"/>
      <c r="G456" s="1583"/>
      <c r="H456" s="1583"/>
      <c r="I456" s="1583"/>
      <c r="J456" s="1566"/>
      <c r="K456" s="1566"/>
    </row>
    <row r="457" spans="1:11" x14ac:dyDescent="0.25">
      <c r="A457" s="1562"/>
      <c r="B457" s="1581"/>
      <c r="C457" s="1572"/>
      <c r="D457" s="1583"/>
      <c r="E457" s="1583"/>
      <c r="F457" s="1583"/>
      <c r="G457" s="1583"/>
      <c r="H457" s="1583"/>
      <c r="I457" s="1583"/>
      <c r="J457" s="1566"/>
      <c r="K457" s="1566"/>
    </row>
    <row r="458" spans="1:11" x14ac:dyDescent="0.25">
      <c r="A458" s="1563"/>
      <c r="B458" s="1581"/>
      <c r="C458" s="1573"/>
      <c r="D458" s="1584"/>
      <c r="E458" s="1584"/>
      <c r="F458" s="1584"/>
      <c r="G458" s="1584"/>
      <c r="H458" s="1584"/>
      <c r="I458" s="1584"/>
      <c r="J458" s="1567"/>
      <c r="K458" s="1567"/>
    </row>
    <row r="459" spans="1:11" x14ac:dyDescent="0.25">
      <c r="A459" s="1568"/>
      <c r="B459" s="1569" t="s">
        <v>923</v>
      </c>
      <c r="C459" s="1571"/>
      <c r="D459" s="1574">
        <v>971</v>
      </c>
      <c r="E459" s="1575" t="s">
        <v>919</v>
      </c>
      <c r="F459" s="1575"/>
      <c r="G459" s="1576" t="s">
        <v>746</v>
      </c>
      <c r="H459" s="1574">
        <v>322</v>
      </c>
      <c r="I459" s="1577">
        <v>6054.74</v>
      </c>
      <c r="J459" s="1577">
        <v>9450</v>
      </c>
      <c r="K459" s="1577">
        <v>7749</v>
      </c>
    </row>
    <row r="460" spans="1:11" x14ac:dyDescent="0.25">
      <c r="A460" s="1562"/>
      <c r="B460" s="1570"/>
      <c r="C460" s="1572"/>
      <c r="D460" s="1327"/>
      <c r="E460" s="1327"/>
      <c r="F460" s="1327"/>
      <c r="G460" s="1327"/>
      <c r="H460" s="1327"/>
      <c r="I460" s="1327"/>
      <c r="J460" s="1578"/>
      <c r="K460" s="1578"/>
    </row>
    <row r="461" spans="1:11" x14ac:dyDescent="0.25">
      <c r="A461" s="1562"/>
      <c r="B461" s="1570"/>
      <c r="C461" s="1572"/>
      <c r="D461" s="1327"/>
      <c r="E461" s="1327"/>
      <c r="F461" s="1327"/>
      <c r="G461" s="1327"/>
      <c r="H461" s="1327"/>
      <c r="I461" s="1327"/>
      <c r="J461" s="1578"/>
      <c r="K461" s="1578"/>
    </row>
    <row r="462" spans="1:11" ht="21" customHeight="1" x14ac:dyDescent="0.25">
      <c r="A462" s="1563"/>
      <c r="B462" s="1570"/>
      <c r="C462" s="1573"/>
      <c r="D462" s="1328"/>
      <c r="E462" s="1328"/>
      <c r="F462" s="1328"/>
      <c r="G462" s="1328"/>
      <c r="H462" s="1328"/>
      <c r="I462" s="1328"/>
      <c r="J462" s="1579"/>
      <c r="K462" s="1579"/>
    </row>
    <row r="463" spans="1:11" ht="21" customHeight="1" x14ac:dyDescent="0.25">
      <c r="A463" s="1561"/>
      <c r="B463" s="1564" t="s">
        <v>1074</v>
      </c>
      <c r="C463" s="1587"/>
      <c r="D463" s="1588">
        <v>971</v>
      </c>
      <c r="E463" s="1588">
        <v>501</v>
      </c>
      <c r="F463" s="1588"/>
      <c r="G463" s="1588">
        <v>690000000</v>
      </c>
      <c r="H463" s="1588">
        <v>611</v>
      </c>
      <c r="I463" s="1591">
        <f>I467</f>
        <v>1500</v>
      </c>
      <c r="J463" s="1591">
        <f>J467</f>
        <v>1500</v>
      </c>
      <c r="K463" s="1591">
        <f>K467</f>
        <v>700</v>
      </c>
    </row>
    <row r="464" spans="1:11" ht="40.5" customHeight="1" x14ac:dyDescent="0.25">
      <c r="A464" s="1562"/>
      <c r="B464" s="1558"/>
      <c r="C464" s="1572"/>
      <c r="D464" s="1589"/>
      <c r="E464" s="1589"/>
      <c r="F464" s="1589"/>
      <c r="G464" s="1589"/>
      <c r="H464" s="1589"/>
      <c r="I464" s="1592"/>
      <c r="J464" s="1592"/>
      <c r="K464" s="1592"/>
    </row>
    <row r="465" spans="1:11" x14ac:dyDescent="0.25">
      <c r="A465" s="1562"/>
      <c r="B465" s="1558"/>
      <c r="C465" s="1572"/>
      <c r="D465" s="1589"/>
      <c r="E465" s="1589"/>
      <c r="F465" s="1589"/>
      <c r="G465" s="1589"/>
      <c r="H465" s="1589"/>
      <c r="I465" s="1592"/>
      <c r="J465" s="1592"/>
      <c r="K465" s="1592"/>
    </row>
    <row r="466" spans="1:11" x14ac:dyDescent="0.25">
      <c r="A466" s="1563"/>
      <c r="B466" s="1559"/>
      <c r="C466" s="1573"/>
      <c r="D466" s="1590"/>
      <c r="E466" s="1590"/>
      <c r="F466" s="1590"/>
      <c r="G466" s="1590"/>
      <c r="H466" s="1590"/>
      <c r="I466" s="1593"/>
      <c r="J466" s="1593"/>
      <c r="K466" s="1593"/>
    </row>
    <row r="467" spans="1:11" ht="30" x14ac:dyDescent="0.25">
      <c r="A467" s="802"/>
      <c r="B467" s="752" t="s">
        <v>1075</v>
      </c>
      <c r="C467" s="803"/>
      <c r="D467" s="598">
        <v>971</v>
      </c>
      <c r="E467" s="598">
        <v>501</v>
      </c>
      <c r="F467" s="598"/>
      <c r="G467" s="598">
        <v>690123090</v>
      </c>
      <c r="H467" s="598">
        <v>611</v>
      </c>
      <c r="I467" s="597">
        <v>1500</v>
      </c>
      <c r="J467" s="597">
        <v>1500</v>
      </c>
      <c r="K467" s="597">
        <v>700</v>
      </c>
    </row>
    <row r="468" spans="1:11" ht="29.45" customHeight="1" thickBot="1" x14ac:dyDescent="0.4">
      <c r="A468" s="1916" t="s">
        <v>761</v>
      </c>
      <c r="B468" s="1917"/>
      <c r="C468" s="1917"/>
      <c r="D468" s="1917"/>
      <c r="E468" s="1917"/>
      <c r="F468" s="1917"/>
      <c r="G468" s="1917"/>
      <c r="H468" s="1917"/>
      <c r="I468" s="1917"/>
      <c r="J468" s="1917"/>
      <c r="K468" s="1918"/>
    </row>
    <row r="469" spans="1:11" x14ac:dyDescent="0.25">
      <c r="A469" s="1900" t="s">
        <v>644</v>
      </c>
      <c r="B469" s="1900" t="s">
        <v>225</v>
      </c>
      <c r="C469" s="1900" t="s">
        <v>226</v>
      </c>
      <c r="D469" s="1901" t="s">
        <v>227</v>
      </c>
      <c r="E469" s="1902"/>
      <c r="F469" s="1902"/>
      <c r="G469" s="1902"/>
      <c r="H469" s="1903"/>
      <c r="I469" s="1901" t="s">
        <v>228</v>
      </c>
      <c r="J469" s="1902"/>
      <c r="K469" s="1903"/>
    </row>
    <row r="470" spans="1:11" ht="75" x14ac:dyDescent="0.25">
      <c r="A470" s="1904"/>
      <c r="B470" s="1904"/>
      <c r="C470" s="1904"/>
      <c r="D470" s="1905" t="s">
        <v>138</v>
      </c>
      <c r="E470" s="1906" t="s">
        <v>139</v>
      </c>
      <c r="F470" s="1907"/>
      <c r="G470" s="1905" t="s">
        <v>229</v>
      </c>
      <c r="H470" s="1905" t="s">
        <v>141</v>
      </c>
      <c r="I470" s="1905" t="s">
        <v>888</v>
      </c>
      <c r="J470" s="1905" t="s">
        <v>404</v>
      </c>
      <c r="K470" s="1905" t="s">
        <v>231</v>
      </c>
    </row>
    <row r="471" spans="1:11" x14ac:dyDescent="0.25">
      <c r="A471" s="78">
        <v>1</v>
      </c>
      <c r="B471" s="78">
        <v>2</v>
      </c>
      <c r="C471" s="78">
        <v>3</v>
      </c>
      <c r="D471" s="78">
        <v>4</v>
      </c>
      <c r="E471" s="80">
        <v>5</v>
      </c>
      <c r="F471" s="80"/>
      <c r="G471" s="78">
        <v>6</v>
      </c>
      <c r="H471" s="78">
        <v>7</v>
      </c>
      <c r="I471" s="78">
        <v>8</v>
      </c>
      <c r="J471" s="78">
        <v>9</v>
      </c>
      <c r="K471" s="78">
        <v>10</v>
      </c>
    </row>
    <row r="472" spans="1:11" ht="90.75" thickBot="1" x14ac:dyDescent="0.3">
      <c r="A472" s="81"/>
      <c r="B472" s="197" t="s">
        <v>491</v>
      </c>
      <c r="C472" s="329" t="s">
        <v>462</v>
      </c>
      <c r="D472" s="129" t="s">
        <v>439</v>
      </c>
      <c r="E472" s="82"/>
      <c r="F472" s="82"/>
      <c r="G472" s="175"/>
      <c r="H472" s="168"/>
      <c r="I472" s="198">
        <f>I473+I474+I475</f>
        <v>15300</v>
      </c>
      <c r="J472" s="198">
        <f>J473+J474+J475</f>
        <v>15300</v>
      </c>
      <c r="K472" s="89">
        <f>K473+K474+K475</f>
        <v>4487.28</v>
      </c>
    </row>
    <row r="473" spans="1:11" ht="15.75" thickBot="1" x14ac:dyDescent="0.3">
      <c r="A473" s="81"/>
      <c r="B473" s="202" t="s">
        <v>492</v>
      </c>
      <c r="C473" s="381"/>
      <c r="D473" s="81">
        <v>971</v>
      </c>
      <c r="E473" s="134" t="s">
        <v>442</v>
      </c>
      <c r="F473" s="134" t="s">
        <v>173</v>
      </c>
      <c r="G473" s="134" t="s">
        <v>493</v>
      </c>
      <c r="H473" s="81">
        <v>244</v>
      </c>
      <c r="I473" s="203">
        <v>5300</v>
      </c>
      <c r="J473" s="203">
        <v>5300</v>
      </c>
      <c r="K473" s="203">
        <v>2838.62</v>
      </c>
    </row>
    <row r="474" spans="1:11" x14ac:dyDescent="0.25">
      <c r="A474" s="178"/>
      <c r="B474" s="211" t="s">
        <v>494</v>
      </c>
      <c r="C474" s="212"/>
      <c r="D474" s="128">
        <v>971</v>
      </c>
      <c r="E474" s="129" t="s">
        <v>442</v>
      </c>
      <c r="F474" s="129" t="s">
        <v>177</v>
      </c>
      <c r="G474" s="129" t="s">
        <v>495</v>
      </c>
      <c r="H474" s="128">
        <v>244</v>
      </c>
      <c r="I474" s="86">
        <v>9000</v>
      </c>
      <c r="J474" s="86">
        <v>9000</v>
      </c>
      <c r="K474" s="179">
        <v>1563.43</v>
      </c>
    </row>
    <row r="475" spans="1:11" ht="31.5" x14ac:dyDescent="0.25">
      <c r="A475" s="213"/>
      <c r="B475" s="214" t="s">
        <v>911</v>
      </c>
      <c r="C475" s="215"/>
      <c r="D475" s="209">
        <v>971</v>
      </c>
      <c r="E475" s="208" t="s">
        <v>442</v>
      </c>
      <c r="F475" s="208" t="s">
        <v>177</v>
      </c>
      <c r="G475" s="208" t="s">
        <v>912</v>
      </c>
      <c r="H475" s="209">
        <v>244</v>
      </c>
      <c r="I475" s="210">
        <v>1000</v>
      </c>
      <c r="J475" s="216">
        <v>1000</v>
      </c>
      <c r="K475" s="209">
        <v>85.23</v>
      </c>
    </row>
    <row r="476" spans="1:11" ht="16.5" thickBot="1" x14ac:dyDescent="0.3">
      <c r="A476" s="1908"/>
      <c r="B476" s="1909" t="s">
        <v>128</v>
      </c>
      <c r="C476" s="1910"/>
      <c r="D476" s="1910"/>
      <c r="E476" s="1911"/>
      <c r="F476" s="1911"/>
      <c r="G476" s="1912"/>
      <c r="H476" s="1910"/>
      <c r="I476" s="1913">
        <f>I473+I474+I475</f>
        <v>15300</v>
      </c>
      <c r="J476" s="1914">
        <f>+J475+J474+J473</f>
        <v>15300</v>
      </c>
      <c r="K476" s="1913">
        <f>K475+K474+K473</f>
        <v>4487.28</v>
      </c>
    </row>
    <row r="477" spans="1:11" ht="27" customHeight="1" thickBot="1" x14ac:dyDescent="0.4">
      <c r="A477" s="1897" t="s">
        <v>762</v>
      </c>
      <c r="B477" s="1898"/>
      <c r="C477" s="1898"/>
      <c r="D477" s="1898"/>
      <c r="E477" s="1898"/>
      <c r="F477" s="1898"/>
      <c r="G477" s="1898"/>
      <c r="H477" s="1898"/>
      <c r="I477" s="1898"/>
      <c r="J477" s="1898"/>
      <c r="K477" s="1899"/>
    </row>
    <row r="478" spans="1:11" x14ac:dyDescent="0.25">
      <c r="A478" s="1900" t="s">
        <v>644</v>
      </c>
      <c r="B478" s="1900" t="s">
        <v>225</v>
      </c>
      <c r="C478" s="1900" t="s">
        <v>226</v>
      </c>
      <c r="D478" s="1901" t="s">
        <v>227</v>
      </c>
      <c r="E478" s="1902"/>
      <c r="F478" s="1902"/>
      <c r="G478" s="1902"/>
      <c r="H478" s="1903"/>
      <c r="I478" s="1901" t="s">
        <v>228</v>
      </c>
      <c r="J478" s="1902"/>
      <c r="K478" s="1903"/>
    </row>
    <row r="479" spans="1:11" ht="79.150000000000006" customHeight="1" x14ac:dyDescent="0.25">
      <c r="A479" s="1904"/>
      <c r="B479" s="1904"/>
      <c r="C479" s="1904"/>
      <c r="D479" s="1905" t="s">
        <v>138</v>
      </c>
      <c r="E479" s="1906" t="s">
        <v>139</v>
      </c>
      <c r="F479" s="1907"/>
      <c r="G479" s="1905" t="s">
        <v>229</v>
      </c>
      <c r="H479" s="1905" t="s">
        <v>141</v>
      </c>
      <c r="I479" s="1905" t="s">
        <v>910</v>
      </c>
      <c r="J479" s="1905" t="s">
        <v>1206</v>
      </c>
      <c r="K479" s="1905" t="s">
        <v>231</v>
      </c>
    </row>
    <row r="480" spans="1:11" x14ac:dyDescent="0.25">
      <c r="A480" s="1905">
        <v>1</v>
      </c>
      <c r="B480" s="1905">
        <v>2</v>
      </c>
      <c r="C480" s="1905">
        <v>3</v>
      </c>
      <c r="D480" s="1905">
        <v>4</v>
      </c>
      <c r="E480" s="1915">
        <v>5</v>
      </c>
      <c r="F480" s="1915"/>
      <c r="G480" s="1905">
        <v>6</v>
      </c>
      <c r="H480" s="1905">
        <v>7</v>
      </c>
      <c r="I480" s="1905">
        <v>8</v>
      </c>
      <c r="J480" s="1905">
        <v>9</v>
      </c>
      <c r="K480" s="1905">
        <v>10</v>
      </c>
    </row>
    <row r="481" spans="1:11" ht="195" x14ac:dyDescent="0.25">
      <c r="A481" s="81">
        <v>1</v>
      </c>
      <c r="B481" s="217" t="s">
        <v>496</v>
      </c>
      <c r="C481" s="81" t="s">
        <v>497</v>
      </c>
      <c r="D481" s="218" t="s">
        <v>439</v>
      </c>
      <c r="E481" s="219" t="s">
        <v>320</v>
      </c>
      <c r="F481" s="219" t="s">
        <v>498</v>
      </c>
      <c r="G481" s="220" t="s">
        <v>499</v>
      </c>
      <c r="H481" s="220" t="s">
        <v>439</v>
      </c>
      <c r="I481" s="221">
        <f>I482+I483</f>
        <v>3000</v>
      </c>
      <c r="J481" s="222">
        <v>0</v>
      </c>
      <c r="K481" s="222">
        <f>K482+K483</f>
        <v>0</v>
      </c>
    </row>
    <row r="482" spans="1:11" ht="195" x14ac:dyDescent="0.25">
      <c r="A482" s="134" t="s">
        <v>234</v>
      </c>
      <c r="B482" s="223" t="s">
        <v>500</v>
      </c>
      <c r="C482" s="81" t="s">
        <v>497</v>
      </c>
      <c r="D482" s="219" t="s">
        <v>175</v>
      </c>
      <c r="E482" s="219" t="s">
        <v>320</v>
      </c>
      <c r="F482" s="63" t="s">
        <v>498</v>
      </c>
      <c r="G482" s="63" t="s">
        <v>501</v>
      </c>
      <c r="H482" s="63" t="s">
        <v>151</v>
      </c>
      <c r="I482" s="221">
        <v>3000</v>
      </c>
      <c r="J482" s="222">
        <v>0</v>
      </c>
      <c r="K482" s="222">
        <v>0</v>
      </c>
    </row>
    <row r="483" spans="1:11" ht="195" x14ac:dyDescent="0.25">
      <c r="A483" s="134" t="s">
        <v>237</v>
      </c>
      <c r="B483" s="223" t="s">
        <v>502</v>
      </c>
      <c r="C483" s="81" t="s">
        <v>497</v>
      </c>
      <c r="D483" s="219" t="s">
        <v>175</v>
      </c>
      <c r="E483" s="219" t="s">
        <v>320</v>
      </c>
      <c r="F483" s="63" t="s">
        <v>498</v>
      </c>
      <c r="G483" s="63" t="s">
        <v>503</v>
      </c>
      <c r="H483" s="63" t="s">
        <v>151</v>
      </c>
      <c r="I483" s="64">
        <v>0</v>
      </c>
      <c r="J483" s="162">
        <v>0</v>
      </c>
      <c r="K483" s="162">
        <v>0</v>
      </c>
    </row>
    <row r="484" spans="1:11" ht="201" customHeight="1" x14ac:dyDescent="0.25">
      <c r="A484" s="134" t="s">
        <v>418</v>
      </c>
      <c r="B484" s="217" t="s">
        <v>504</v>
      </c>
      <c r="C484" s="81" t="s">
        <v>497</v>
      </c>
      <c r="D484" s="218" t="s">
        <v>439</v>
      </c>
      <c r="E484" s="219" t="s">
        <v>320</v>
      </c>
      <c r="F484" s="219" t="s">
        <v>498</v>
      </c>
      <c r="G484" s="220" t="s">
        <v>505</v>
      </c>
      <c r="H484" s="220" t="s">
        <v>439</v>
      </c>
      <c r="I484" s="221">
        <f>I485+I486</f>
        <v>2752.8580000000002</v>
      </c>
      <c r="J484" s="221">
        <v>2752.8580000000002</v>
      </c>
      <c r="K484" s="222">
        <f>K485+K486</f>
        <v>2040</v>
      </c>
    </row>
    <row r="485" spans="1:11" ht="195" x14ac:dyDescent="0.25">
      <c r="A485" s="134" t="s">
        <v>249</v>
      </c>
      <c r="B485" s="223" t="s">
        <v>506</v>
      </c>
      <c r="C485" s="81" t="s">
        <v>497</v>
      </c>
      <c r="D485" s="219" t="s">
        <v>175</v>
      </c>
      <c r="E485" s="219" t="s">
        <v>320</v>
      </c>
      <c r="F485" s="63" t="s">
        <v>498</v>
      </c>
      <c r="G485" s="63" t="s">
        <v>507</v>
      </c>
      <c r="H485" s="63" t="s">
        <v>151</v>
      </c>
      <c r="I485" s="64">
        <v>35</v>
      </c>
      <c r="J485" s="224">
        <v>35</v>
      </c>
      <c r="K485" s="224">
        <v>0</v>
      </c>
    </row>
    <row r="486" spans="1:11" ht="105" x14ac:dyDescent="0.25">
      <c r="A486" s="134" t="s">
        <v>252</v>
      </c>
      <c r="B486" s="223" t="s">
        <v>508</v>
      </c>
      <c r="C486" s="81" t="s">
        <v>509</v>
      </c>
      <c r="D486" s="219" t="s">
        <v>175</v>
      </c>
      <c r="E486" s="219" t="s">
        <v>320</v>
      </c>
      <c r="F486" s="63" t="s">
        <v>498</v>
      </c>
      <c r="G486" s="63" t="s">
        <v>507</v>
      </c>
      <c r="H486" s="63" t="s">
        <v>510</v>
      </c>
      <c r="I486" s="64">
        <v>2717.8580000000002</v>
      </c>
      <c r="J486" s="64">
        <v>2717.8580000000002</v>
      </c>
      <c r="K486" s="163">
        <v>2040</v>
      </c>
    </row>
    <row r="487" spans="1:11" s="677" customFormat="1" ht="105" x14ac:dyDescent="0.25">
      <c r="A487" s="1000" t="s">
        <v>252</v>
      </c>
      <c r="B487" s="1002" t="s">
        <v>1105</v>
      </c>
      <c r="C487" s="1001" t="s">
        <v>509</v>
      </c>
      <c r="D487" s="290" t="s">
        <v>175</v>
      </c>
      <c r="E487" s="290" t="s">
        <v>320</v>
      </c>
      <c r="F487" s="289" t="s">
        <v>498</v>
      </c>
      <c r="G487" s="289" t="s">
        <v>1106</v>
      </c>
      <c r="H487" s="289" t="s">
        <v>151</v>
      </c>
      <c r="I487" s="1006">
        <v>0</v>
      </c>
      <c r="J487" s="1006">
        <v>0</v>
      </c>
      <c r="K487" s="330">
        <v>0</v>
      </c>
    </row>
    <row r="488" spans="1:11" ht="15.75" thickBot="1" x14ac:dyDescent="0.3">
      <c r="A488" s="1543" t="s">
        <v>315</v>
      </c>
      <c r="B488" s="1543"/>
      <c r="C488" s="1543"/>
      <c r="D488" s="92"/>
      <c r="E488" s="93"/>
      <c r="F488" s="93"/>
      <c r="G488" s="93"/>
      <c r="H488" s="92"/>
      <c r="I488" s="167">
        <f>I481+I484</f>
        <v>5752.8580000000002</v>
      </c>
      <c r="J488" s="167">
        <f>J481+J484</f>
        <v>2752.8580000000002</v>
      </c>
      <c r="K488" s="94">
        <f>K481+K484</f>
        <v>2040</v>
      </c>
    </row>
    <row r="489" spans="1:11" ht="24.6" customHeight="1" thickBot="1" x14ac:dyDescent="0.4">
      <c r="A489" s="1897" t="s">
        <v>780</v>
      </c>
      <c r="B489" s="1898"/>
      <c r="C489" s="1898"/>
      <c r="D489" s="1898"/>
      <c r="E489" s="1898"/>
      <c r="F489" s="1898"/>
      <c r="G489" s="1898"/>
      <c r="H489" s="1898"/>
      <c r="I489" s="1898"/>
      <c r="J489" s="1898"/>
      <c r="K489" s="1899"/>
    </row>
    <row r="490" spans="1:11" x14ac:dyDescent="0.25">
      <c r="A490" s="1900" t="s">
        <v>644</v>
      </c>
      <c r="B490" s="1900" t="s">
        <v>225</v>
      </c>
      <c r="C490" s="1900" t="s">
        <v>226</v>
      </c>
      <c r="D490" s="1901" t="s">
        <v>227</v>
      </c>
      <c r="E490" s="1902"/>
      <c r="F490" s="1902"/>
      <c r="G490" s="1902"/>
      <c r="H490" s="1903"/>
      <c r="I490" s="1901" t="s">
        <v>228</v>
      </c>
      <c r="J490" s="1902"/>
      <c r="K490" s="1903"/>
    </row>
    <row r="491" spans="1:11" ht="83.45" customHeight="1" x14ac:dyDescent="0.25">
      <c r="A491" s="1904"/>
      <c r="B491" s="1904"/>
      <c r="C491" s="1904"/>
      <c r="D491" s="1905" t="s">
        <v>138</v>
      </c>
      <c r="E491" s="1906" t="s">
        <v>139</v>
      </c>
      <c r="F491" s="1907"/>
      <c r="G491" s="1905" t="s">
        <v>229</v>
      </c>
      <c r="H491" s="1905" t="s">
        <v>141</v>
      </c>
      <c r="I491" s="1905" t="s">
        <v>888</v>
      </c>
      <c r="J491" s="1905" t="s">
        <v>404</v>
      </c>
      <c r="K491" s="1905" t="s">
        <v>231</v>
      </c>
    </row>
    <row r="492" spans="1:11" x14ac:dyDescent="0.25">
      <c r="A492" s="78">
        <v>1</v>
      </c>
      <c r="B492" s="78">
        <v>2</v>
      </c>
      <c r="C492" s="78">
        <v>3</v>
      </c>
      <c r="D492" s="78">
        <v>4</v>
      </c>
      <c r="E492" s="80">
        <v>5</v>
      </c>
      <c r="F492" s="80"/>
      <c r="G492" s="78">
        <v>6</v>
      </c>
      <c r="H492" s="78">
        <v>7</v>
      </c>
      <c r="I492" s="78">
        <v>8</v>
      </c>
      <c r="J492" s="78">
        <v>9</v>
      </c>
      <c r="K492" s="78">
        <v>10</v>
      </c>
    </row>
    <row r="493" spans="1:11" ht="105" x14ac:dyDescent="0.25">
      <c r="A493" s="81"/>
      <c r="B493" s="225" t="s">
        <v>1070</v>
      </c>
      <c r="C493" s="81" t="s">
        <v>512</v>
      </c>
      <c r="D493" s="226" t="s">
        <v>439</v>
      </c>
      <c r="E493" s="227" t="s">
        <v>317</v>
      </c>
      <c r="F493" s="227" t="s">
        <v>498</v>
      </c>
      <c r="G493" s="227" t="s">
        <v>499</v>
      </c>
      <c r="H493" s="227" t="s">
        <v>439</v>
      </c>
      <c r="I493" s="162">
        <v>50</v>
      </c>
      <c r="J493" s="162">
        <v>50</v>
      </c>
      <c r="K493" s="162">
        <v>50</v>
      </c>
    </row>
    <row r="494" spans="1:11" ht="105" x14ac:dyDescent="0.25">
      <c r="A494" s="129"/>
      <c r="B494" s="194" t="s">
        <v>513</v>
      </c>
      <c r="C494" s="81" t="s">
        <v>512</v>
      </c>
      <c r="D494" s="208">
        <v>971</v>
      </c>
      <c r="E494" s="228" t="s">
        <v>317</v>
      </c>
      <c r="F494" s="228" t="s">
        <v>498</v>
      </c>
      <c r="G494" s="228" t="s">
        <v>514</v>
      </c>
      <c r="H494" s="228" t="s">
        <v>151</v>
      </c>
      <c r="I494" s="224">
        <v>50</v>
      </c>
      <c r="J494" s="224">
        <v>50</v>
      </c>
      <c r="K494" s="224">
        <v>50</v>
      </c>
    </row>
    <row r="495" spans="1:11" ht="15.75" thickBot="1" x14ac:dyDescent="0.3">
      <c r="A495" s="1541" t="s">
        <v>315</v>
      </c>
      <c r="B495" s="1541"/>
      <c r="C495" s="1541"/>
      <c r="D495" s="1066"/>
      <c r="E495" s="1226"/>
      <c r="F495" s="1226"/>
      <c r="G495" s="1226"/>
      <c r="H495" s="1066"/>
      <c r="I495" s="1227">
        <v>50</v>
      </c>
      <c r="J495" s="1227">
        <f>J493</f>
        <v>50</v>
      </c>
      <c r="K495" s="1227">
        <f>K493</f>
        <v>50</v>
      </c>
    </row>
    <row r="496" spans="1:11" ht="26.45" customHeight="1" thickBot="1" x14ac:dyDescent="0.4">
      <c r="A496" s="1897" t="s">
        <v>781</v>
      </c>
      <c r="B496" s="1898"/>
      <c r="C496" s="1898"/>
      <c r="D496" s="1898"/>
      <c r="E496" s="1898"/>
      <c r="F496" s="1898"/>
      <c r="G496" s="1898"/>
      <c r="H496" s="1898"/>
      <c r="I496" s="1898"/>
      <c r="J496" s="1898"/>
      <c r="K496" s="1899"/>
    </row>
    <row r="497" spans="1:11" x14ac:dyDescent="0.25">
      <c r="A497" s="1900" t="s">
        <v>644</v>
      </c>
      <c r="B497" s="1900" t="s">
        <v>225</v>
      </c>
      <c r="C497" s="1900" t="s">
        <v>226</v>
      </c>
      <c r="D497" s="1901" t="s">
        <v>227</v>
      </c>
      <c r="E497" s="1902"/>
      <c r="F497" s="1902"/>
      <c r="G497" s="1902"/>
      <c r="H497" s="1903"/>
      <c r="I497" s="1901" t="s">
        <v>228</v>
      </c>
      <c r="J497" s="1902"/>
      <c r="K497" s="1903"/>
    </row>
    <row r="498" spans="1:11" ht="81.599999999999994" customHeight="1" x14ac:dyDescent="0.25">
      <c r="A498" s="1904"/>
      <c r="B498" s="1904"/>
      <c r="C498" s="1904"/>
      <c r="D498" s="1905" t="s">
        <v>138</v>
      </c>
      <c r="E498" s="1906" t="s">
        <v>139</v>
      </c>
      <c r="F498" s="1907"/>
      <c r="G498" s="1905" t="s">
        <v>229</v>
      </c>
      <c r="H498" s="1905" t="s">
        <v>141</v>
      </c>
      <c r="I498" s="1905" t="s">
        <v>888</v>
      </c>
      <c r="J498" s="1905" t="s">
        <v>404</v>
      </c>
      <c r="K498" s="1905" t="s">
        <v>231</v>
      </c>
    </row>
    <row r="499" spans="1:11" x14ac:dyDescent="0.25">
      <c r="A499" s="78">
        <v>1</v>
      </c>
      <c r="B499" s="78">
        <v>2</v>
      </c>
      <c r="C499" s="78">
        <v>3</v>
      </c>
      <c r="D499" s="78">
        <v>4</v>
      </c>
      <c r="E499" s="80">
        <v>5</v>
      </c>
      <c r="F499" s="80"/>
      <c r="G499" s="78">
        <v>6</v>
      </c>
      <c r="H499" s="78">
        <v>7</v>
      </c>
      <c r="I499" s="78">
        <v>8</v>
      </c>
      <c r="J499" s="78">
        <v>9</v>
      </c>
      <c r="K499" s="78">
        <v>10</v>
      </c>
    </row>
    <row r="500" spans="1:11" ht="105" x14ac:dyDescent="0.25">
      <c r="A500" s="81">
        <v>1</v>
      </c>
      <c r="B500" s="223" t="s">
        <v>515</v>
      </c>
      <c r="C500" s="81" t="s">
        <v>512</v>
      </c>
      <c r="D500" s="229" t="s">
        <v>439</v>
      </c>
      <c r="E500" s="228" t="s">
        <v>516</v>
      </c>
      <c r="F500" s="228" t="s">
        <v>498</v>
      </c>
      <c r="G500" s="228" t="s">
        <v>517</v>
      </c>
      <c r="H500" s="228" t="s">
        <v>151</v>
      </c>
      <c r="I500" s="162">
        <v>250000</v>
      </c>
      <c r="J500" s="162">
        <v>250000</v>
      </c>
      <c r="K500" s="651">
        <v>206260</v>
      </c>
    </row>
    <row r="501" spans="1:11" ht="105" x14ac:dyDescent="0.25">
      <c r="A501" s="129" t="s">
        <v>418</v>
      </c>
      <c r="B501" s="223" t="s">
        <v>518</v>
      </c>
      <c r="C501" s="81" t="s">
        <v>512</v>
      </c>
      <c r="D501" s="229" t="s">
        <v>439</v>
      </c>
      <c r="E501" s="228" t="s">
        <v>516</v>
      </c>
      <c r="F501" s="228" t="s">
        <v>498</v>
      </c>
      <c r="G501" s="228" t="s">
        <v>519</v>
      </c>
      <c r="H501" s="228" t="s">
        <v>439</v>
      </c>
      <c r="I501" s="64">
        <f>SUM(I502:I503)</f>
        <v>3122450</v>
      </c>
      <c r="J501" s="224">
        <f>SUM(J502:J503)</f>
        <v>3122450</v>
      </c>
      <c r="K501" s="224">
        <f>SUM(K502:K503)</f>
        <v>1989384.22</v>
      </c>
    </row>
    <row r="502" spans="1:11" ht="105" x14ac:dyDescent="0.25">
      <c r="A502" s="134" t="s">
        <v>249</v>
      </c>
      <c r="B502" s="223" t="s">
        <v>520</v>
      </c>
      <c r="C502" s="81" t="s">
        <v>512</v>
      </c>
      <c r="D502" s="229">
        <v>971</v>
      </c>
      <c r="E502" s="228">
        <v>12</v>
      </c>
      <c r="F502" s="228">
        <v>90</v>
      </c>
      <c r="G502" s="228">
        <v>226010</v>
      </c>
      <c r="H502" s="228">
        <v>244</v>
      </c>
      <c r="I502" s="64">
        <v>22450</v>
      </c>
      <c r="J502" s="224">
        <v>22450</v>
      </c>
      <c r="K502" s="163">
        <v>22449.08</v>
      </c>
    </row>
    <row r="503" spans="1:11" ht="105" x14ac:dyDescent="0.25">
      <c r="A503" s="134" t="s">
        <v>252</v>
      </c>
      <c r="B503" s="223" t="s">
        <v>521</v>
      </c>
      <c r="C503" s="81" t="s">
        <v>512</v>
      </c>
      <c r="D503" s="208">
        <v>971</v>
      </c>
      <c r="E503" s="228" t="s">
        <v>516</v>
      </c>
      <c r="F503" s="228" t="s">
        <v>498</v>
      </c>
      <c r="G503" s="228" t="s">
        <v>522</v>
      </c>
      <c r="H503" s="228" t="s">
        <v>151</v>
      </c>
      <c r="I503" s="58">
        <v>3100000</v>
      </c>
      <c r="J503" s="222">
        <v>3100000</v>
      </c>
      <c r="K503" s="222">
        <v>1966935.14</v>
      </c>
    </row>
    <row r="504" spans="1:11" ht="15.75" thickBot="1" x14ac:dyDescent="0.3">
      <c r="A504" s="1543" t="s">
        <v>315</v>
      </c>
      <c r="B504" s="1543"/>
      <c r="C504" s="1543"/>
      <c r="D504" s="92"/>
      <c r="E504" s="93"/>
      <c r="F504" s="93"/>
      <c r="G504" s="93"/>
      <c r="H504" s="92"/>
      <c r="I504" s="94">
        <f>I500+I501</f>
        <v>3372450</v>
      </c>
      <c r="J504" s="94">
        <f>J500+J501</f>
        <v>3372450</v>
      </c>
      <c r="K504" s="94">
        <f>K500+K501</f>
        <v>2195644.2199999997</v>
      </c>
    </row>
    <row r="505" spans="1:11" ht="36" customHeight="1" thickBot="1" x14ac:dyDescent="0.4">
      <c r="A505" s="1337" t="s">
        <v>782</v>
      </c>
      <c r="B505" s="1483"/>
      <c r="C505" s="1483"/>
      <c r="D505" s="1483"/>
      <c r="E505" s="1483"/>
      <c r="F505" s="1483"/>
      <c r="G505" s="1483"/>
      <c r="H505" s="1483"/>
      <c r="I505" s="1483"/>
      <c r="J505" s="1483"/>
      <c r="K505" s="1484"/>
    </row>
    <row r="506" spans="1:11" x14ac:dyDescent="0.25">
      <c r="A506" s="1340" t="s">
        <v>644</v>
      </c>
      <c r="B506" s="1340" t="s">
        <v>225</v>
      </c>
      <c r="C506" s="1340" t="s">
        <v>226</v>
      </c>
      <c r="D506" s="1340" t="s">
        <v>227</v>
      </c>
      <c r="E506" s="1340"/>
      <c r="F506" s="1340"/>
      <c r="G506" s="1340"/>
      <c r="H506" s="1340"/>
      <c r="I506" s="1340" t="s">
        <v>228</v>
      </c>
      <c r="J506" s="1340"/>
      <c r="K506" s="1340"/>
    </row>
    <row r="507" spans="1:11" ht="72.599999999999994" customHeight="1" x14ac:dyDescent="0.25">
      <c r="A507" s="1340"/>
      <c r="B507" s="1340"/>
      <c r="C507" s="1340"/>
      <c r="D507" s="1198" t="s">
        <v>138</v>
      </c>
      <c r="E507" s="1338" t="s">
        <v>139</v>
      </c>
      <c r="F507" s="1339"/>
      <c r="G507" s="1198" t="s">
        <v>229</v>
      </c>
      <c r="H507" s="1198" t="s">
        <v>141</v>
      </c>
      <c r="I507" s="1198" t="s">
        <v>888</v>
      </c>
      <c r="J507" s="1198" t="s">
        <v>1200</v>
      </c>
      <c r="K507" s="1198" t="s">
        <v>231</v>
      </c>
    </row>
    <row r="508" spans="1:11" x14ac:dyDescent="0.25">
      <c r="A508" s="168">
        <v>1</v>
      </c>
      <c r="B508" s="168">
        <v>2</v>
      </c>
      <c r="C508" s="168">
        <v>3</v>
      </c>
      <c r="D508" s="168">
        <v>4</v>
      </c>
      <c r="E508" s="82">
        <v>5</v>
      </c>
      <c r="F508" s="82"/>
      <c r="G508" s="168">
        <v>6</v>
      </c>
      <c r="H508" s="168">
        <v>7</v>
      </c>
      <c r="I508" s="168">
        <v>8</v>
      </c>
      <c r="J508" s="168">
        <v>9</v>
      </c>
      <c r="K508" s="168">
        <v>10</v>
      </c>
    </row>
    <row r="509" spans="1:11" ht="90" x14ac:dyDescent="0.25">
      <c r="A509" s="828">
        <v>1</v>
      </c>
      <c r="B509" s="128" t="s">
        <v>523</v>
      </c>
      <c r="C509" s="128" t="s">
        <v>524</v>
      </c>
      <c r="D509" s="168"/>
      <c r="E509" s="82"/>
      <c r="F509" s="82"/>
      <c r="G509" s="168"/>
      <c r="H509" s="168"/>
      <c r="I509" s="89">
        <f>I528</f>
        <v>28671.5</v>
      </c>
      <c r="J509" s="89">
        <f>J528</f>
        <v>28671.5</v>
      </c>
      <c r="K509" s="89">
        <f>K510+K517+K525</f>
        <v>19119.28</v>
      </c>
    </row>
    <row r="510" spans="1:11" s="677" customFormat="1" ht="51" customHeight="1" x14ac:dyDescent="0.25">
      <c r="A510" s="834" t="s">
        <v>234</v>
      </c>
      <c r="B510" s="831" t="s">
        <v>250</v>
      </c>
      <c r="C510" s="827" t="s">
        <v>524</v>
      </c>
      <c r="D510" s="826"/>
      <c r="E510" s="82"/>
      <c r="F510" s="82"/>
      <c r="G510" s="826"/>
      <c r="H510" s="826"/>
      <c r="I510" s="89">
        <f>I511+I516</f>
        <v>6200</v>
      </c>
      <c r="J510" s="89">
        <f>J511+J516</f>
        <v>6200</v>
      </c>
      <c r="K510" s="89">
        <f>K511+K516+K515</f>
        <v>3532.8300000000004</v>
      </c>
    </row>
    <row r="511" spans="1:11" s="677" customFormat="1" ht="45" x14ac:dyDescent="0.25">
      <c r="A511" s="828" t="s">
        <v>661</v>
      </c>
      <c r="B511" s="827" t="s">
        <v>250</v>
      </c>
      <c r="C511" s="827" t="s">
        <v>524</v>
      </c>
      <c r="D511" s="868">
        <v>971</v>
      </c>
      <c r="E511" s="170" t="s">
        <v>149</v>
      </c>
      <c r="F511" s="170" t="s">
        <v>317</v>
      </c>
      <c r="G511" s="868">
        <v>1090170120</v>
      </c>
      <c r="H511" s="868">
        <v>244</v>
      </c>
      <c r="I511" s="86">
        <v>5830.23</v>
      </c>
      <c r="J511" s="86">
        <f>J512+J513+J514</f>
        <v>5922.68</v>
      </c>
      <c r="K511" s="86">
        <f>K512+K513+K514</f>
        <v>2744.63</v>
      </c>
    </row>
    <row r="512" spans="1:11" s="677" customFormat="1" ht="28.5" customHeight="1" x14ac:dyDescent="0.25">
      <c r="A512" s="828" t="s">
        <v>1082</v>
      </c>
      <c r="B512" s="830" t="s">
        <v>1083</v>
      </c>
      <c r="C512" s="827" t="s">
        <v>524</v>
      </c>
      <c r="D512" s="868">
        <v>971</v>
      </c>
      <c r="E512" s="170" t="s">
        <v>149</v>
      </c>
      <c r="F512" s="170" t="s">
        <v>317</v>
      </c>
      <c r="G512" s="868">
        <v>1090170120</v>
      </c>
      <c r="H512" s="868">
        <v>244</v>
      </c>
      <c r="I512" s="86">
        <v>1500</v>
      </c>
      <c r="J512" s="86">
        <v>1300</v>
      </c>
      <c r="K512" s="86">
        <v>754.29</v>
      </c>
    </row>
    <row r="513" spans="1:11" s="677" customFormat="1" ht="27.75" customHeight="1" x14ac:dyDescent="0.25">
      <c r="A513" s="828" t="s">
        <v>1084</v>
      </c>
      <c r="B513" s="827" t="s">
        <v>1085</v>
      </c>
      <c r="C513" s="827" t="s">
        <v>524</v>
      </c>
      <c r="D513" s="868">
        <v>971</v>
      </c>
      <c r="E513" s="170" t="s">
        <v>149</v>
      </c>
      <c r="F513" s="170" t="s">
        <v>317</v>
      </c>
      <c r="G513" s="828" t="s">
        <v>526</v>
      </c>
      <c r="H513" s="868">
        <v>244</v>
      </c>
      <c r="I513" s="86">
        <v>1600</v>
      </c>
      <c r="J513" s="86">
        <v>1200</v>
      </c>
      <c r="K513" s="86">
        <v>1446.01</v>
      </c>
    </row>
    <row r="514" spans="1:11" s="677" customFormat="1" ht="39.75" customHeight="1" x14ac:dyDescent="0.25">
      <c r="A514" s="828" t="s">
        <v>1086</v>
      </c>
      <c r="B514" s="827" t="s">
        <v>1087</v>
      </c>
      <c r="C514" s="827" t="s">
        <v>524</v>
      </c>
      <c r="D514" s="868">
        <v>971</v>
      </c>
      <c r="E514" s="170" t="s">
        <v>149</v>
      </c>
      <c r="F514" s="170" t="s">
        <v>317</v>
      </c>
      <c r="G514" s="828" t="s">
        <v>526</v>
      </c>
      <c r="H514" s="868">
        <v>244</v>
      </c>
      <c r="I514" s="86">
        <v>2730.23</v>
      </c>
      <c r="J514" s="86">
        <v>3422.68</v>
      </c>
      <c r="K514" s="86">
        <v>544.33000000000004</v>
      </c>
    </row>
    <row r="515" spans="1:11" s="677" customFormat="1" ht="45.75" customHeight="1" x14ac:dyDescent="0.25">
      <c r="A515" s="1190" t="s">
        <v>1203</v>
      </c>
      <c r="B515" s="1189" t="s">
        <v>1204</v>
      </c>
      <c r="C515" s="1189" t="s">
        <v>1089</v>
      </c>
      <c r="D515" s="868">
        <v>971</v>
      </c>
      <c r="E515" s="170" t="s">
        <v>149</v>
      </c>
      <c r="F515" s="170" t="s">
        <v>317</v>
      </c>
      <c r="G515" s="1190" t="s">
        <v>526</v>
      </c>
      <c r="H515" s="868">
        <v>244</v>
      </c>
      <c r="I515" s="86">
        <v>0</v>
      </c>
      <c r="J515" s="86">
        <v>0</v>
      </c>
      <c r="K515" s="86">
        <v>510.88</v>
      </c>
    </row>
    <row r="516" spans="1:11" s="677" customFormat="1" ht="48.75" customHeight="1" x14ac:dyDescent="0.25">
      <c r="A516" s="1190" t="s">
        <v>1205</v>
      </c>
      <c r="B516" s="827" t="s">
        <v>1088</v>
      </c>
      <c r="C516" s="827" t="s">
        <v>1089</v>
      </c>
      <c r="D516" s="868">
        <v>971</v>
      </c>
      <c r="E516" s="170" t="s">
        <v>149</v>
      </c>
      <c r="F516" s="170" t="s">
        <v>317</v>
      </c>
      <c r="G516" s="828" t="s">
        <v>526</v>
      </c>
      <c r="H516" s="868">
        <v>244</v>
      </c>
      <c r="I516" s="86">
        <v>369.77</v>
      </c>
      <c r="J516" s="86">
        <v>277.32</v>
      </c>
      <c r="K516" s="86">
        <v>277.32</v>
      </c>
    </row>
    <row r="517" spans="1:11" ht="93" customHeight="1" x14ac:dyDescent="0.25">
      <c r="A517" s="828" t="s">
        <v>237</v>
      </c>
      <c r="B517" s="831" t="s">
        <v>525</v>
      </c>
      <c r="C517" s="831" t="s">
        <v>524</v>
      </c>
      <c r="D517" s="831">
        <v>971</v>
      </c>
      <c r="E517" s="834" t="s">
        <v>149</v>
      </c>
      <c r="F517" s="834" t="s">
        <v>317</v>
      </c>
      <c r="G517" s="834" t="s">
        <v>526</v>
      </c>
      <c r="H517" s="834" t="s">
        <v>439</v>
      </c>
      <c r="I517" s="89">
        <f>SUM(I518:I524)</f>
        <v>16696.5</v>
      </c>
      <c r="J517" s="89">
        <f>SUM(J518:J524)</f>
        <v>17896.5</v>
      </c>
      <c r="K517" s="869">
        <f>SUM(K518:K524)</f>
        <v>12703.13</v>
      </c>
    </row>
    <row r="518" spans="1:11" ht="30" customHeight="1" x14ac:dyDescent="0.25">
      <c r="A518" s="828" t="s">
        <v>651</v>
      </c>
      <c r="B518" s="128" t="s">
        <v>1090</v>
      </c>
      <c r="C518" s="128" t="s">
        <v>524</v>
      </c>
      <c r="D518" s="128">
        <v>971</v>
      </c>
      <c r="E518" s="129" t="s">
        <v>149</v>
      </c>
      <c r="F518" s="129" t="s">
        <v>317</v>
      </c>
      <c r="G518" s="129" t="s">
        <v>527</v>
      </c>
      <c r="H518" s="128">
        <v>111</v>
      </c>
      <c r="I518" s="86">
        <v>6141.7</v>
      </c>
      <c r="J518" s="86">
        <v>7341.7</v>
      </c>
      <c r="K518" s="176">
        <v>4898.6400000000003</v>
      </c>
    </row>
    <row r="519" spans="1:11" s="677" customFormat="1" ht="30" customHeight="1" x14ac:dyDescent="0.25">
      <c r="A519" s="828" t="s">
        <v>652</v>
      </c>
      <c r="B519" s="827" t="s">
        <v>1091</v>
      </c>
      <c r="C519" s="827" t="s">
        <v>524</v>
      </c>
      <c r="D519" s="827">
        <v>971</v>
      </c>
      <c r="E519" s="828" t="s">
        <v>149</v>
      </c>
      <c r="F519" s="828" t="s">
        <v>317</v>
      </c>
      <c r="G519" s="828" t="s">
        <v>527</v>
      </c>
      <c r="H519" s="827">
        <v>112</v>
      </c>
      <c r="I519" s="86">
        <v>100</v>
      </c>
      <c r="J519" s="86">
        <v>100</v>
      </c>
      <c r="K519" s="176">
        <v>32.799999999999997</v>
      </c>
    </row>
    <row r="520" spans="1:11" s="677" customFormat="1" ht="30" customHeight="1" x14ac:dyDescent="0.25">
      <c r="A520" s="828" t="s">
        <v>653</v>
      </c>
      <c r="B520" s="827" t="s">
        <v>1092</v>
      </c>
      <c r="C520" s="827" t="s">
        <v>524</v>
      </c>
      <c r="D520" s="827">
        <v>971</v>
      </c>
      <c r="E520" s="828" t="s">
        <v>149</v>
      </c>
      <c r="F520" s="828" t="s">
        <v>317</v>
      </c>
      <c r="G520" s="828" t="s">
        <v>527</v>
      </c>
      <c r="H520" s="827">
        <v>119</v>
      </c>
      <c r="I520" s="86">
        <v>1854.8</v>
      </c>
      <c r="J520" s="86">
        <v>1854.8</v>
      </c>
      <c r="K520" s="176">
        <v>1456.4</v>
      </c>
    </row>
    <row r="521" spans="1:11" s="677" customFormat="1" ht="68.25" customHeight="1" x14ac:dyDescent="0.25">
      <c r="A521" s="828" t="s">
        <v>654</v>
      </c>
      <c r="B521" s="827" t="s">
        <v>1093</v>
      </c>
      <c r="C521" s="827" t="s">
        <v>524</v>
      </c>
      <c r="D521" s="827">
        <v>971</v>
      </c>
      <c r="E521" s="828" t="s">
        <v>149</v>
      </c>
      <c r="F521" s="828" t="s">
        <v>317</v>
      </c>
      <c r="G521" s="828" t="s">
        <v>527</v>
      </c>
      <c r="H521" s="827">
        <v>244</v>
      </c>
      <c r="I521" s="86">
        <v>8405</v>
      </c>
      <c r="J521" s="86">
        <v>8405</v>
      </c>
      <c r="K521" s="176">
        <v>6222.5</v>
      </c>
    </row>
    <row r="522" spans="1:11" s="677" customFormat="1" ht="41.25" customHeight="1" x14ac:dyDescent="0.25">
      <c r="A522" s="828" t="s">
        <v>655</v>
      </c>
      <c r="B522" s="827" t="s">
        <v>1094</v>
      </c>
      <c r="C522" s="827" t="s">
        <v>524</v>
      </c>
      <c r="D522" s="827">
        <v>971</v>
      </c>
      <c r="E522" s="828" t="s">
        <v>149</v>
      </c>
      <c r="F522" s="828" t="s">
        <v>317</v>
      </c>
      <c r="G522" s="828" t="s">
        <v>527</v>
      </c>
      <c r="H522" s="827">
        <v>851</v>
      </c>
      <c r="I522" s="86">
        <v>25</v>
      </c>
      <c r="J522" s="86">
        <v>25</v>
      </c>
      <c r="K522" s="176">
        <v>0.69</v>
      </c>
    </row>
    <row r="523" spans="1:11" s="677" customFormat="1" ht="41.25" customHeight="1" x14ac:dyDescent="0.25">
      <c r="A523" s="828" t="s">
        <v>656</v>
      </c>
      <c r="B523" s="827" t="s">
        <v>1095</v>
      </c>
      <c r="C523" s="827" t="s">
        <v>524</v>
      </c>
      <c r="D523" s="827">
        <v>971</v>
      </c>
      <c r="E523" s="828" t="s">
        <v>149</v>
      </c>
      <c r="F523" s="828" t="s">
        <v>317</v>
      </c>
      <c r="G523" s="828" t="s">
        <v>527</v>
      </c>
      <c r="H523" s="827">
        <v>852</v>
      </c>
      <c r="I523" s="86">
        <v>120</v>
      </c>
      <c r="J523" s="86">
        <v>120</v>
      </c>
      <c r="K523" s="176">
        <v>7.3</v>
      </c>
    </row>
    <row r="524" spans="1:11" s="677" customFormat="1" ht="41.25" customHeight="1" x14ac:dyDescent="0.25">
      <c r="A524" s="828" t="s">
        <v>657</v>
      </c>
      <c r="B524" s="827" t="s">
        <v>1096</v>
      </c>
      <c r="C524" s="827" t="s">
        <v>524</v>
      </c>
      <c r="D524" s="827">
        <v>971</v>
      </c>
      <c r="E524" s="828" t="s">
        <v>149</v>
      </c>
      <c r="F524" s="828" t="s">
        <v>317</v>
      </c>
      <c r="G524" s="828" t="s">
        <v>527</v>
      </c>
      <c r="H524" s="827">
        <v>853</v>
      </c>
      <c r="I524" s="86">
        <v>50</v>
      </c>
      <c r="J524" s="86">
        <v>50</v>
      </c>
      <c r="K524" s="176">
        <v>84.8</v>
      </c>
    </row>
    <row r="525" spans="1:11" ht="28.5" x14ac:dyDescent="0.25">
      <c r="A525" s="834" t="s">
        <v>242</v>
      </c>
      <c r="B525" s="831" t="s">
        <v>681</v>
      </c>
      <c r="C525" s="831" t="s">
        <v>524</v>
      </c>
      <c r="D525" s="831">
        <v>971</v>
      </c>
      <c r="E525" s="834" t="s">
        <v>149</v>
      </c>
      <c r="F525" s="834" t="s">
        <v>317</v>
      </c>
      <c r="G525" s="834" t="s">
        <v>528</v>
      </c>
      <c r="H525" s="834" t="s">
        <v>439</v>
      </c>
      <c r="I525" s="89">
        <f>I526+I527</f>
        <v>5775</v>
      </c>
      <c r="J525" s="89">
        <f>J526+J527</f>
        <v>4575</v>
      </c>
      <c r="K525" s="869">
        <f>K526+K527</f>
        <v>2883.32</v>
      </c>
    </row>
    <row r="526" spans="1:11" s="677" customFormat="1" ht="21.75" customHeight="1" x14ac:dyDescent="0.25">
      <c r="A526" s="828" t="s">
        <v>659</v>
      </c>
      <c r="B526" s="825" t="s">
        <v>1097</v>
      </c>
      <c r="C526" s="827" t="s">
        <v>524</v>
      </c>
      <c r="D526" s="825">
        <v>971</v>
      </c>
      <c r="E526" s="824" t="s">
        <v>149</v>
      </c>
      <c r="F526" s="824" t="s">
        <v>317</v>
      </c>
      <c r="G526" s="828" t="s">
        <v>528</v>
      </c>
      <c r="H526" s="825">
        <v>247</v>
      </c>
      <c r="I526" s="650">
        <v>5735</v>
      </c>
      <c r="J526" s="650">
        <v>4535</v>
      </c>
      <c r="K526" s="330">
        <v>2855.05</v>
      </c>
    </row>
    <row r="527" spans="1:11" s="677" customFormat="1" ht="39" customHeight="1" x14ac:dyDescent="0.25">
      <c r="A527" s="828" t="s">
        <v>924</v>
      </c>
      <c r="B527" s="825" t="s">
        <v>1098</v>
      </c>
      <c r="C527" s="827" t="s">
        <v>524</v>
      </c>
      <c r="D527" s="825">
        <v>971</v>
      </c>
      <c r="E527" s="824" t="s">
        <v>149</v>
      </c>
      <c r="F527" s="824" t="s">
        <v>317</v>
      </c>
      <c r="G527" s="828" t="s">
        <v>528</v>
      </c>
      <c r="H527" s="825">
        <v>244</v>
      </c>
      <c r="I527" s="650">
        <v>40</v>
      </c>
      <c r="J527" s="650">
        <v>40</v>
      </c>
      <c r="K527" s="330">
        <v>28.27</v>
      </c>
    </row>
    <row r="528" spans="1:11" ht="23.25" customHeight="1" thickBot="1" x14ac:dyDescent="0.3">
      <c r="A528" s="1543" t="s">
        <v>315</v>
      </c>
      <c r="B528" s="1543"/>
      <c r="C528" s="1543"/>
      <c r="D528" s="92"/>
      <c r="E528" s="93"/>
      <c r="F528" s="93"/>
      <c r="G528" s="93"/>
      <c r="H528" s="92"/>
      <c r="I528" s="94">
        <f>I525+I517+I510</f>
        <v>28671.5</v>
      </c>
      <c r="J528" s="94">
        <f>J525+J517+J510</f>
        <v>28671.5</v>
      </c>
      <c r="K528" s="94">
        <f>K525+K517+K510</f>
        <v>19119.28</v>
      </c>
    </row>
    <row r="529" spans="1:11" ht="45" customHeight="1" x14ac:dyDescent="0.35">
      <c r="A529" s="1544" t="s">
        <v>783</v>
      </c>
      <c r="B529" s="1545"/>
      <c r="C529" s="1545"/>
      <c r="D529" s="1545"/>
      <c r="E529" s="1545"/>
      <c r="F529" s="1545"/>
      <c r="G529" s="1545"/>
      <c r="H529" s="1545"/>
      <c r="I529" s="1545"/>
      <c r="J529" s="1545"/>
      <c r="K529" s="1546"/>
    </row>
    <row r="530" spans="1:11" s="677" customFormat="1" ht="45" customHeight="1" x14ac:dyDescent="0.35">
      <c r="A530" s="1270"/>
      <c r="B530" s="1519" t="s">
        <v>225</v>
      </c>
      <c r="C530" s="1519" t="s">
        <v>226</v>
      </c>
      <c r="D530" s="1519" t="s">
        <v>227</v>
      </c>
      <c r="E530" s="1519"/>
      <c r="F530" s="1519"/>
      <c r="G530" s="1519"/>
      <c r="H530" s="1519"/>
      <c r="I530" s="1519" t="s">
        <v>228</v>
      </c>
      <c r="J530" s="1519"/>
      <c r="K530" s="1519"/>
    </row>
    <row r="531" spans="1:11" s="677" customFormat="1" ht="61.5" customHeight="1" x14ac:dyDescent="0.35">
      <c r="A531" s="1270"/>
      <c r="B531" s="1519"/>
      <c r="C531" s="1519"/>
      <c r="D531" s="665" t="s">
        <v>138</v>
      </c>
      <c r="E531" s="1491" t="s">
        <v>139</v>
      </c>
      <c r="F531" s="1492"/>
      <c r="G531" s="665" t="s">
        <v>229</v>
      </c>
      <c r="H531" s="665" t="s">
        <v>141</v>
      </c>
      <c r="I531" s="665" t="s">
        <v>888</v>
      </c>
      <c r="J531" s="665" t="s">
        <v>1200</v>
      </c>
      <c r="K531" s="665" t="s">
        <v>231</v>
      </c>
    </row>
    <row r="532" spans="1:11" s="677" customFormat="1" ht="45" customHeight="1" x14ac:dyDescent="0.35">
      <c r="A532" s="1270"/>
      <c r="B532" s="665">
        <v>2</v>
      </c>
      <c r="C532" s="665">
        <v>3</v>
      </c>
      <c r="D532" s="665">
        <v>4</v>
      </c>
      <c r="E532" s="82">
        <v>5</v>
      </c>
      <c r="F532" s="82"/>
      <c r="G532" s="665">
        <v>6</v>
      </c>
      <c r="H532" s="665">
        <v>7</v>
      </c>
      <c r="I532" s="665">
        <v>8</v>
      </c>
      <c r="J532" s="665">
        <v>9</v>
      </c>
      <c r="K532" s="665">
        <v>10</v>
      </c>
    </row>
    <row r="533" spans="1:11" ht="18" customHeight="1" x14ac:dyDescent="0.3">
      <c r="A533" s="1547"/>
      <c r="B533" s="1538"/>
      <c r="C533" s="230" t="s">
        <v>128</v>
      </c>
      <c r="D533" s="231"/>
      <c r="E533" s="232"/>
      <c r="F533" s="233"/>
      <c r="G533" s="234"/>
      <c r="H533" s="234"/>
      <c r="I533" s="235">
        <f>I534+I535+I536</f>
        <v>39516.559999999998</v>
      </c>
      <c r="J533" s="235">
        <f>J534+J535+J536</f>
        <v>35360.593000000001</v>
      </c>
      <c r="K533" s="236">
        <f>K534+K535+K536</f>
        <v>23295.888999999999</v>
      </c>
    </row>
    <row r="534" spans="1:11" ht="32.25" x14ac:dyDescent="0.3">
      <c r="A534" s="1547"/>
      <c r="B534" s="1538"/>
      <c r="C534" s="237" t="s">
        <v>435</v>
      </c>
      <c r="D534" s="238"/>
      <c r="E534" s="239"/>
      <c r="F534" s="240"/>
      <c r="G534" s="241"/>
      <c r="H534" s="241"/>
      <c r="I534" s="242">
        <v>0</v>
      </c>
      <c r="J534" s="242">
        <v>0</v>
      </c>
      <c r="K534" s="243">
        <v>0</v>
      </c>
    </row>
    <row r="535" spans="1:11" ht="18.75" x14ac:dyDescent="0.3">
      <c r="A535" s="1547"/>
      <c r="B535" s="1538"/>
      <c r="C535" s="237" t="s">
        <v>436</v>
      </c>
      <c r="D535" s="238"/>
      <c r="E535" s="239"/>
      <c r="F535" s="240"/>
      <c r="G535" s="241"/>
      <c r="H535" s="241"/>
      <c r="I535" s="242">
        <v>24293.17</v>
      </c>
      <c r="J535" s="242">
        <f>J595</f>
        <v>20137.203000000001</v>
      </c>
      <c r="K535" s="243">
        <f>K595</f>
        <v>15069.483</v>
      </c>
    </row>
    <row r="536" spans="1:11" ht="18.75" x14ac:dyDescent="0.3">
      <c r="A536" s="1547"/>
      <c r="B536" s="1538"/>
      <c r="C536" s="237" t="s">
        <v>529</v>
      </c>
      <c r="D536" s="238"/>
      <c r="E536" s="239"/>
      <c r="F536" s="240"/>
      <c r="G536" s="241"/>
      <c r="H536" s="241"/>
      <c r="I536" s="242">
        <v>15223.39</v>
      </c>
      <c r="J536" s="242">
        <f>J548+J567+J570+J596+J571+J572+J573</f>
        <v>15223.39</v>
      </c>
      <c r="K536" s="667">
        <f>K548+K570+K596+K571+K572+K573</f>
        <v>8226.405999999999</v>
      </c>
    </row>
    <row r="537" spans="1:11" ht="57.75" customHeight="1" x14ac:dyDescent="0.3">
      <c r="A537" s="1547"/>
      <c r="B537" s="1539"/>
      <c r="C537" s="859" t="s">
        <v>530</v>
      </c>
      <c r="D537" s="238"/>
      <c r="E537" s="860"/>
      <c r="F537" s="861"/>
      <c r="G537" s="862"/>
      <c r="H537" s="862"/>
      <c r="I537" s="667">
        <f>I561+I578</f>
        <v>218630</v>
      </c>
      <c r="J537" s="667">
        <f>J561+J578</f>
        <v>218630</v>
      </c>
      <c r="K537" s="243">
        <f>K578</f>
        <v>177897.5</v>
      </c>
    </row>
    <row r="538" spans="1:11" ht="18.75" x14ac:dyDescent="0.3">
      <c r="A538" s="1540" t="s">
        <v>647</v>
      </c>
      <c r="B538" s="1542" t="s">
        <v>531</v>
      </c>
      <c r="C538" s="237" t="s">
        <v>532</v>
      </c>
      <c r="D538" s="238"/>
      <c r="E538" s="239"/>
      <c r="F538" s="240"/>
      <c r="G538" s="241"/>
      <c r="H538" s="241"/>
      <c r="I538" s="242"/>
      <c r="J538" s="242"/>
      <c r="K538" s="243"/>
    </row>
    <row r="539" spans="1:11" s="248" customFormat="1" ht="18" customHeight="1" x14ac:dyDescent="0.3">
      <c r="A539" s="1540"/>
      <c r="B539" s="1538"/>
      <c r="C539" s="244" t="s">
        <v>529</v>
      </c>
      <c r="D539" s="238"/>
      <c r="E539" s="245"/>
      <c r="F539" s="240"/>
      <c r="G539" s="241"/>
      <c r="H539" s="241"/>
      <c r="I539" s="246">
        <f>I542</f>
        <v>0</v>
      </c>
      <c r="J539" s="246">
        <f>J542</f>
        <v>0</v>
      </c>
      <c r="K539" s="247">
        <f>K542</f>
        <v>0</v>
      </c>
    </row>
    <row r="540" spans="1:11" s="248" customFormat="1" ht="18.75" x14ac:dyDescent="0.3">
      <c r="A540" s="1540"/>
      <c r="B540" s="1538"/>
      <c r="C540" s="244"/>
      <c r="D540" s="238"/>
      <c r="E540" s="245"/>
      <c r="F540" s="240"/>
      <c r="G540" s="241"/>
      <c r="H540" s="241"/>
      <c r="I540" s="246"/>
      <c r="J540" s="246"/>
      <c r="K540" s="247"/>
    </row>
    <row r="541" spans="1:11" s="248" customFormat="1" ht="18.75" x14ac:dyDescent="0.25">
      <c r="A541" s="1540"/>
      <c r="B541" s="1539"/>
      <c r="C541" s="249"/>
      <c r="D541" s="250"/>
      <c r="E541" s="251"/>
      <c r="F541" s="240"/>
      <c r="G541" s="241"/>
      <c r="H541" s="241"/>
      <c r="I541" s="246"/>
      <c r="J541" s="246"/>
      <c r="K541" s="247"/>
    </row>
    <row r="542" spans="1:11" s="248" customFormat="1" ht="71.25" x14ac:dyDescent="0.25">
      <c r="A542" s="1271" t="s">
        <v>646</v>
      </c>
      <c r="B542" s="252" t="s">
        <v>533</v>
      </c>
      <c r="C542" s="244" t="s">
        <v>529</v>
      </c>
      <c r="D542" s="253">
        <v>971</v>
      </c>
      <c r="E542" s="253" t="s">
        <v>149</v>
      </c>
      <c r="F542" s="253">
        <v>13</v>
      </c>
      <c r="G542" s="254" t="s">
        <v>534</v>
      </c>
      <c r="H542" s="254" t="s">
        <v>439</v>
      </c>
      <c r="I542" s="246">
        <v>0</v>
      </c>
      <c r="J542" s="246">
        <f>J543+J544+J545+J546</f>
        <v>0</v>
      </c>
      <c r="K542" s="247">
        <f>K543+K544+K545+K546</f>
        <v>0</v>
      </c>
    </row>
    <row r="543" spans="1:11" s="248" customFormat="1" ht="45" x14ac:dyDescent="0.25">
      <c r="A543" s="969" t="s">
        <v>661</v>
      </c>
      <c r="B543" s="187" t="s">
        <v>535</v>
      </c>
      <c r="C543" s="244" t="s">
        <v>529</v>
      </c>
      <c r="D543" s="253">
        <v>971</v>
      </c>
      <c r="E543" s="253" t="s">
        <v>149</v>
      </c>
      <c r="F543" s="253">
        <v>13</v>
      </c>
      <c r="G543" s="254" t="s">
        <v>536</v>
      </c>
      <c r="H543" s="254" t="s">
        <v>151</v>
      </c>
      <c r="I543" s="246">
        <v>0</v>
      </c>
      <c r="J543" s="246">
        <v>0</v>
      </c>
      <c r="K543" s="247">
        <v>0</v>
      </c>
    </row>
    <row r="544" spans="1:11" s="248" customFormat="1" ht="60" x14ac:dyDescent="0.25">
      <c r="A544" s="969" t="s">
        <v>662</v>
      </c>
      <c r="B544" s="256" t="s">
        <v>537</v>
      </c>
      <c r="C544" s="244" t="s">
        <v>529</v>
      </c>
      <c r="D544" s="253">
        <v>971</v>
      </c>
      <c r="E544" s="253" t="s">
        <v>149</v>
      </c>
      <c r="F544" s="253">
        <v>13</v>
      </c>
      <c r="G544" s="254" t="s">
        <v>536</v>
      </c>
      <c r="H544" s="254" t="s">
        <v>151</v>
      </c>
      <c r="I544" s="246">
        <v>0</v>
      </c>
      <c r="J544" s="246">
        <v>0</v>
      </c>
      <c r="K544" s="247">
        <v>0</v>
      </c>
    </row>
    <row r="545" spans="1:11" s="248" customFormat="1" ht="45" x14ac:dyDescent="0.25">
      <c r="A545" s="969" t="s">
        <v>663</v>
      </c>
      <c r="B545" s="187" t="s">
        <v>538</v>
      </c>
      <c r="C545" s="244" t="s">
        <v>529</v>
      </c>
      <c r="D545" s="253">
        <v>971</v>
      </c>
      <c r="E545" s="253" t="s">
        <v>149</v>
      </c>
      <c r="F545" s="253">
        <v>13</v>
      </c>
      <c r="G545" s="254" t="s">
        <v>536</v>
      </c>
      <c r="H545" s="254" t="s">
        <v>151</v>
      </c>
      <c r="I545" s="246">
        <v>0</v>
      </c>
      <c r="J545" s="246">
        <v>0</v>
      </c>
      <c r="K545" s="247">
        <v>0</v>
      </c>
    </row>
    <row r="546" spans="1:11" s="248" customFormat="1" ht="135" x14ac:dyDescent="0.25">
      <c r="A546" s="969" t="s">
        <v>221</v>
      </c>
      <c r="B546" s="187" t="s">
        <v>539</v>
      </c>
      <c r="C546" s="244" t="s">
        <v>529</v>
      </c>
      <c r="D546" s="253" t="s">
        <v>175</v>
      </c>
      <c r="E546" s="253" t="s">
        <v>149</v>
      </c>
      <c r="F546" s="253" t="s">
        <v>317</v>
      </c>
      <c r="G546" s="254" t="s">
        <v>540</v>
      </c>
      <c r="H546" s="254" t="s">
        <v>151</v>
      </c>
      <c r="I546" s="246">
        <v>0</v>
      </c>
      <c r="J546" s="246">
        <v>0</v>
      </c>
      <c r="K546" s="247">
        <v>0</v>
      </c>
    </row>
    <row r="547" spans="1:11" s="248" customFormat="1" ht="31.5" customHeight="1" x14ac:dyDescent="0.25">
      <c r="A547" s="1535" t="s">
        <v>63</v>
      </c>
      <c r="B547" s="1536" t="s">
        <v>541</v>
      </c>
      <c r="C547" s="406" t="s">
        <v>542</v>
      </c>
      <c r="D547" s="838"/>
      <c r="E547" s="838"/>
      <c r="F547" s="838"/>
      <c r="G547" s="839" t="s">
        <v>543</v>
      </c>
      <c r="H547" s="839"/>
      <c r="I547" s="736">
        <v>5302.39</v>
      </c>
      <c r="J547" s="736">
        <v>5203.3900000000003</v>
      </c>
      <c r="K547" s="840">
        <v>1212.6400000000001</v>
      </c>
    </row>
    <row r="548" spans="1:11" s="248" customFormat="1" ht="58.15" customHeight="1" x14ac:dyDescent="0.25">
      <c r="A548" s="1535"/>
      <c r="B548" s="1537"/>
      <c r="C548" s="406" t="s">
        <v>529</v>
      </c>
      <c r="D548" s="838">
        <v>971</v>
      </c>
      <c r="E548" s="838" t="s">
        <v>149</v>
      </c>
      <c r="F548" s="838">
        <v>13</v>
      </c>
      <c r="G548" s="839" t="s">
        <v>545</v>
      </c>
      <c r="H548" s="839" t="s">
        <v>439</v>
      </c>
      <c r="I548" s="736">
        <v>5302.39</v>
      </c>
      <c r="J548" s="736">
        <f>J549+J550+J551+J552</f>
        <v>5302.39</v>
      </c>
      <c r="K548" s="840">
        <v>1212.636</v>
      </c>
    </row>
    <row r="549" spans="1:11" s="248" customFormat="1" ht="114" x14ac:dyDescent="0.25">
      <c r="A549" s="1273" t="s">
        <v>7</v>
      </c>
      <c r="B549" s="735" t="s">
        <v>544</v>
      </c>
      <c r="C549" s="244" t="s">
        <v>529</v>
      </c>
      <c r="D549" s="253" t="s">
        <v>175</v>
      </c>
      <c r="E549" s="253" t="s">
        <v>149</v>
      </c>
      <c r="F549" s="253" t="s">
        <v>317</v>
      </c>
      <c r="G549" s="254" t="s">
        <v>1066</v>
      </c>
      <c r="H549" s="254" t="s">
        <v>151</v>
      </c>
      <c r="I549" s="753">
        <v>2859.59</v>
      </c>
      <c r="J549" s="753">
        <v>2859.59</v>
      </c>
      <c r="K549" s="796">
        <v>258.69</v>
      </c>
    </row>
    <row r="550" spans="1:11" s="248" customFormat="1" ht="57" customHeight="1" x14ac:dyDescent="0.25">
      <c r="A550" s="1274" t="s">
        <v>252</v>
      </c>
      <c r="B550" s="734" t="s">
        <v>546</v>
      </c>
      <c r="C550" s="244" t="s">
        <v>529</v>
      </c>
      <c r="D550" s="253" t="s">
        <v>175</v>
      </c>
      <c r="E550" s="253" t="s">
        <v>149</v>
      </c>
      <c r="F550" s="253" t="s">
        <v>317</v>
      </c>
      <c r="G550" s="254" t="s">
        <v>547</v>
      </c>
      <c r="H550" s="254" t="s">
        <v>151</v>
      </c>
      <c r="I550" s="753">
        <v>102</v>
      </c>
      <c r="J550" s="753">
        <v>102</v>
      </c>
      <c r="K550" s="796">
        <v>42</v>
      </c>
    </row>
    <row r="551" spans="1:11" s="248" customFormat="1" ht="75" customHeight="1" x14ac:dyDescent="0.25">
      <c r="A551" s="1274" t="s">
        <v>255</v>
      </c>
      <c r="B551" s="257" t="s">
        <v>1048</v>
      </c>
      <c r="C551" s="244" t="s">
        <v>529</v>
      </c>
      <c r="D551" s="253" t="s">
        <v>175</v>
      </c>
      <c r="E551" s="253" t="s">
        <v>149</v>
      </c>
      <c r="F551" s="253" t="s">
        <v>317</v>
      </c>
      <c r="G551" s="254" t="s">
        <v>1067</v>
      </c>
      <c r="H551" s="254" t="s">
        <v>151</v>
      </c>
      <c r="I551" s="753">
        <v>170</v>
      </c>
      <c r="J551" s="753">
        <v>840.8</v>
      </c>
      <c r="K551" s="796">
        <v>35</v>
      </c>
    </row>
    <row r="552" spans="1:11" s="248" customFormat="1" ht="45" x14ac:dyDescent="0.25">
      <c r="A552" s="1275" t="s">
        <v>257</v>
      </c>
      <c r="B552" s="257" t="s">
        <v>1049</v>
      </c>
      <c r="C552" s="244" t="s">
        <v>529</v>
      </c>
      <c r="D552" s="253" t="s">
        <v>175</v>
      </c>
      <c r="E552" s="253" t="s">
        <v>149</v>
      </c>
      <c r="F552" s="253" t="s">
        <v>317</v>
      </c>
      <c r="G552" s="254" t="s">
        <v>1068</v>
      </c>
      <c r="H552" s="254" t="s">
        <v>151</v>
      </c>
      <c r="I552" s="753">
        <v>1500</v>
      </c>
      <c r="J552" s="753">
        <v>1500</v>
      </c>
      <c r="K552" s="796">
        <v>876.94</v>
      </c>
    </row>
    <row r="553" spans="1:11" s="248" customFormat="1" ht="90" hidden="1" customHeight="1" x14ac:dyDescent="0.25">
      <c r="A553" s="969" t="s">
        <v>657</v>
      </c>
      <c r="B553" s="187" t="s">
        <v>674</v>
      </c>
      <c r="C553" s="244"/>
      <c r="D553" s="258"/>
      <c r="E553" s="189"/>
      <c r="F553" s="258"/>
      <c r="G553" s="259"/>
      <c r="H553" s="259"/>
      <c r="I553" s="753">
        <v>0</v>
      </c>
      <c r="J553" s="753">
        <v>0</v>
      </c>
      <c r="K553" s="247">
        <v>0</v>
      </c>
    </row>
    <row r="554" spans="1:11" s="248" customFormat="1" ht="120" hidden="1" customHeight="1" x14ac:dyDescent="0.25">
      <c r="A554" s="969" t="s">
        <v>658</v>
      </c>
      <c r="B554" s="187" t="s">
        <v>58</v>
      </c>
      <c r="C554" s="244"/>
      <c r="D554" s="258"/>
      <c r="E554" s="189"/>
      <c r="F554" s="258"/>
      <c r="G554" s="259"/>
      <c r="H554" s="259"/>
      <c r="I554" s="753">
        <v>0</v>
      </c>
      <c r="J554" s="753">
        <v>0</v>
      </c>
      <c r="K554" s="247">
        <v>0</v>
      </c>
    </row>
    <row r="555" spans="1:11" s="248" customFormat="1" ht="105" hidden="1" customHeight="1" x14ac:dyDescent="0.25">
      <c r="A555" s="969" t="s">
        <v>548</v>
      </c>
      <c r="B555" s="187" t="s">
        <v>549</v>
      </c>
      <c r="C555" s="244"/>
      <c r="D555" s="258"/>
      <c r="E555" s="189"/>
      <c r="F555" s="258"/>
      <c r="G555" s="259"/>
      <c r="H555" s="259"/>
      <c r="I555" s="753">
        <v>0</v>
      </c>
      <c r="J555" s="753">
        <v>0</v>
      </c>
      <c r="K555" s="247">
        <v>0</v>
      </c>
    </row>
    <row r="556" spans="1:11" s="248" customFormat="1" ht="15.75" x14ac:dyDescent="0.25">
      <c r="A556" s="1548" t="s">
        <v>98</v>
      </c>
      <c r="B556" s="1536" t="s">
        <v>550</v>
      </c>
      <c r="C556" s="244" t="s">
        <v>542</v>
      </c>
      <c r="D556" s="258"/>
      <c r="E556" s="189"/>
      <c r="F556" s="258"/>
      <c r="G556" s="259"/>
      <c r="H556" s="259"/>
      <c r="I556" s="753"/>
      <c r="J556" s="753"/>
      <c r="K556" s="247"/>
    </row>
    <row r="557" spans="1:11" s="248" customFormat="1" ht="15.6" customHeight="1" x14ac:dyDescent="0.25">
      <c r="A557" s="1548"/>
      <c r="B557" s="1553"/>
      <c r="C557" s="244" t="s">
        <v>128</v>
      </c>
      <c r="D557" s="258"/>
      <c r="E557" s="189"/>
      <c r="F557" s="258"/>
      <c r="G557" s="259"/>
      <c r="H557" s="259"/>
      <c r="I557" s="753">
        <v>50</v>
      </c>
      <c r="J557" s="753">
        <f>J558+J559+J560+J561</f>
        <v>50</v>
      </c>
      <c r="K557" s="247">
        <f>K558+K559+K560+K561</f>
        <v>0</v>
      </c>
    </row>
    <row r="558" spans="1:11" s="248" customFormat="1" ht="47.25" x14ac:dyDescent="0.25">
      <c r="A558" s="1548"/>
      <c r="B558" s="1553"/>
      <c r="C558" s="244" t="s">
        <v>551</v>
      </c>
      <c r="D558" s="258"/>
      <c r="E558" s="189"/>
      <c r="F558" s="258"/>
      <c r="G558" s="259"/>
      <c r="H558" s="259"/>
      <c r="I558" s="753">
        <f t="shared" ref="I558:K561" si="7">I565</f>
        <v>0</v>
      </c>
      <c r="J558" s="753">
        <f t="shared" si="7"/>
        <v>0</v>
      </c>
      <c r="K558" s="247">
        <f t="shared" si="7"/>
        <v>0</v>
      </c>
    </row>
    <row r="559" spans="1:11" s="248" customFormat="1" ht="15.75" customHeight="1" x14ac:dyDescent="0.25">
      <c r="A559" s="1548"/>
      <c r="B559" s="1553"/>
      <c r="C559" s="244" t="s">
        <v>436</v>
      </c>
      <c r="D559" s="258"/>
      <c r="E559" s="189"/>
      <c r="F559" s="258"/>
      <c r="G559" s="259"/>
      <c r="H559" s="259"/>
      <c r="I559" s="753">
        <v>0</v>
      </c>
      <c r="J559" s="753">
        <v>0</v>
      </c>
      <c r="K559" s="247">
        <f t="shared" si="7"/>
        <v>0</v>
      </c>
    </row>
    <row r="560" spans="1:11" s="248" customFormat="1" ht="15.75" x14ac:dyDescent="0.25">
      <c r="A560" s="1548"/>
      <c r="B560" s="1553"/>
      <c r="C560" s="244" t="s">
        <v>529</v>
      </c>
      <c r="D560" s="258"/>
      <c r="E560" s="189"/>
      <c r="F560" s="258"/>
      <c r="G560" s="259"/>
      <c r="H560" s="259"/>
      <c r="I560" s="753">
        <v>50</v>
      </c>
      <c r="J560" s="753">
        <f>J567</f>
        <v>50</v>
      </c>
      <c r="K560" s="247">
        <f t="shared" si="7"/>
        <v>0</v>
      </c>
    </row>
    <row r="561" spans="1:11" s="248" customFormat="1" ht="47.25" x14ac:dyDescent="0.25">
      <c r="A561" s="1548"/>
      <c r="B561" s="1537"/>
      <c r="C561" s="244" t="s">
        <v>530</v>
      </c>
      <c r="D561" s="258"/>
      <c r="E561" s="189"/>
      <c r="F561" s="258"/>
      <c r="G561" s="259"/>
      <c r="H561" s="259"/>
      <c r="I561" s="753">
        <v>0</v>
      </c>
      <c r="J561" s="753">
        <v>0</v>
      </c>
      <c r="K561" s="247">
        <f t="shared" si="7"/>
        <v>0</v>
      </c>
    </row>
    <row r="562" spans="1:11" s="248" customFormat="1" ht="72.599999999999994" customHeight="1" x14ac:dyDescent="0.25">
      <c r="A562" s="1271" t="s">
        <v>282</v>
      </c>
      <c r="B562" s="252" t="s">
        <v>1069</v>
      </c>
      <c r="C562" s="740" t="s">
        <v>529</v>
      </c>
      <c r="D562" s="258"/>
      <c r="E562" s="189"/>
      <c r="F562" s="258"/>
      <c r="G562" s="259"/>
      <c r="H562" s="259"/>
      <c r="I562" s="753">
        <v>0</v>
      </c>
      <c r="J562" s="753">
        <v>0</v>
      </c>
      <c r="K562" s="247">
        <f>K564</f>
        <v>0</v>
      </c>
    </row>
    <row r="563" spans="1:11" s="248" customFormat="1" ht="15.75" x14ac:dyDescent="0.25">
      <c r="A563" s="1549" t="s">
        <v>101</v>
      </c>
      <c r="B563" s="1550" t="s">
        <v>552</v>
      </c>
      <c r="C563" s="260"/>
      <c r="D563" s="261"/>
      <c r="E563" s="262"/>
      <c r="F563" s="258"/>
      <c r="G563" s="259"/>
      <c r="H563" s="259"/>
      <c r="I563" s="753"/>
      <c r="J563" s="753"/>
      <c r="K563" s="247"/>
    </row>
    <row r="564" spans="1:11" s="248" customFormat="1" ht="15.75" x14ac:dyDescent="0.25">
      <c r="A564" s="1549"/>
      <c r="B564" s="1551"/>
      <c r="C564" s="244" t="s">
        <v>128</v>
      </c>
      <c r="D564" s="261"/>
      <c r="E564" s="262"/>
      <c r="F564" s="258"/>
      <c r="G564" s="259"/>
      <c r="H564" s="259"/>
      <c r="I564" s="753">
        <v>0</v>
      </c>
      <c r="J564" s="753">
        <f>J565+J566+J567+J568</f>
        <v>50</v>
      </c>
      <c r="K564" s="247">
        <f>K565+K566+K567+K568</f>
        <v>0</v>
      </c>
    </row>
    <row r="565" spans="1:11" s="248" customFormat="1" ht="47.25" x14ac:dyDescent="0.25">
      <c r="A565" s="1549"/>
      <c r="B565" s="1551"/>
      <c r="C565" s="244" t="s">
        <v>551</v>
      </c>
      <c r="D565" s="261"/>
      <c r="E565" s="262"/>
      <c r="F565" s="258"/>
      <c r="G565" s="259"/>
      <c r="H565" s="259"/>
      <c r="I565" s="753">
        <v>0</v>
      </c>
      <c r="J565" s="753">
        <v>0</v>
      </c>
      <c r="K565" s="247">
        <v>0</v>
      </c>
    </row>
    <row r="566" spans="1:11" s="248" customFormat="1" ht="15.75" x14ac:dyDescent="0.25">
      <c r="A566" s="1549"/>
      <c r="B566" s="1551"/>
      <c r="C566" s="244" t="s">
        <v>436</v>
      </c>
      <c r="D566" s="261"/>
      <c r="E566" s="262"/>
      <c r="F566" s="258"/>
      <c r="G566" s="259"/>
      <c r="H566" s="259"/>
      <c r="I566" s="753">
        <v>0</v>
      </c>
      <c r="J566" s="753">
        <v>0</v>
      </c>
      <c r="K566" s="247">
        <v>0</v>
      </c>
    </row>
    <row r="567" spans="1:11" s="248" customFormat="1" ht="60" customHeight="1" x14ac:dyDescent="0.25">
      <c r="A567" s="1549"/>
      <c r="B567" s="1551"/>
      <c r="C567" s="244" t="s">
        <v>529</v>
      </c>
      <c r="D567" s="261"/>
      <c r="E567" s="262"/>
      <c r="F567" s="258"/>
      <c r="G567" s="259"/>
      <c r="H567" s="259"/>
      <c r="I567" s="753">
        <v>0</v>
      </c>
      <c r="J567" s="753">
        <v>50</v>
      </c>
      <c r="K567" s="247">
        <v>0</v>
      </c>
    </row>
    <row r="568" spans="1:11" s="248" customFormat="1" ht="47.25" x14ac:dyDescent="0.25">
      <c r="A568" s="1549"/>
      <c r="B568" s="1552"/>
      <c r="C568" s="244" t="s">
        <v>530</v>
      </c>
      <c r="D568" s="261"/>
      <c r="E568" s="262"/>
      <c r="F568" s="258"/>
      <c r="G568" s="259"/>
      <c r="H568" s="259"/>
      <c r="I568" s="753">
        <v>0</v>
      </c>
      <c r="J568" s="753">
        <v>0</v>
      </c>
      <c r="K568" s="247">
        <v>0</v>
      </c>
    </row>
    <row r="569" spans="1:11" s="248" customFormat="1" ht="40.15" customHeight="1" x14ac:dyDescent="0.25">
      <c r="A569" s="1548" t="s">
        <v>121</v>
      </c>
      <c r="B569" s="1536" t="s">
        <v>553</v>
      </c>
      <c r="C569" s="244" t="s">
        <v>554</v>
      </c>
      <c r="D569" s="261"/>
      <c r="E569" s="262"/>
      <c r="F569" s="258"/>
      <c r="G569" s="259"/>
      <c r="H569" s="259"/>
      <c r="I569" s="823"/>
      <c r="J569" s="823"/>
      <c r="K569" s="247"/>
    </row>
    <row r="570" spans="1:11" s="248" customFormat="1" ht="53.45" customHeight="1" x14ac:dyDescent="0.25">
      <c r="A570" s="1548"/>
      <c r="B570" s="1537"/>
      <c r="C570" s="244" t="s">
        <v>529</v>
      </c>
      <c r="D570" s="253" t="s">
        <v>555</v>
      </c>
      <c r="E570" s="253" t="s">
        <v>149</v>
      </c>
      <c r="F570" s="253" t="s">
        <v>190</v>
      </c>
      <c r="G570" s="254" t="s">
        <v>556</v>
      </c>
      <c r="H570" s="254" t="s">
        <v>1243</v>
      </c>
      <c r="I570" s="823">
        <v>6515</v>
      </c>
      <c r="J570" s="837">
        <v>6515</v>
      </c>
      <c r="K570" s="247">
        <v>4965.8</v>
      </c>
    </row>
    <row r="571" spans="1:11" s="248" customFormat="1" ht="42.75" x14ac:dyDescent="0.25">
      <c r="A571" s="1271" t="s">
        <v>289</v>
      </c>
      <c r="B571" s="252" t="s">
        <v>557</v>
      </c>
      <c r="C571" s="244" t="s">
        <v>529</v>
      </c>
      <c r="D571" s="253" t="s">
        <v>555</v>
      </c>
      <c r="E571" s="253" t="s">
        <v>149</v>
      </c>
      <c r="F571" s="253" t="s">
        <v>190</v>
      </c>
      <c r="G571" s="254" t="s">
        <v>558</v>
      </c>
      <c r="H571" s="254" t="s">
        <v>1244</v>
      </c>
      <c r="I571" s="823">
        <v>28</v>
      </c>
      <c r="J571" s="837">
        <v>28</v>
      </c>
      <c r="K571" s="247">
        <v>0</v>
      </c>
    </row>
    <row r="572" spans="1:11" s="248" customFormat="1" ht="45" x14ac:dyDescent="0.25">
      <c r="A572" s="969" t="s">
        <v>124</v>
      </c>
      <c r="B572" s="187" t="s">
        <v>559</v>
      </c>
      <c r="C572" s="244" t="s">
        <v>529</v>
      </c>
      <c r="D572" s="253" t="s">
        <v>555</v>
      </c>
      <c r="E572" s="253" t="s">
        <v>149</v>
      </c>
      <c r="F572" s="253" t="s">
        <v>190</v>
      </c>
      <c r="G572" s="254" t="s">
        <v>560</v>
      </c>
      <c r="H572" s="254" t="s">
        <v>1245</v>
      </c>
      <c r="I572" s="823">
        <v>1850.5</v>
      </c>
      <c r="J572" s="837">
        <v>1850.5</v>
      </c>
      <c r="K572" s="247">
        <v>1336.9</v>
      </c>
    </row>
    <row r="573" spans="1:11" s="248" customFormat="1" ht="15.75" x14ac:dyDescent="0.25">
      <c r="A573" s="969"/>
      <c r="B573" s="1896"/>
      <c r="C573" s="244"/>
      <c r="D573" s="253" t="s">
        <v>555</v>
      </c>
      <c r="E573" s="253" t="s">
        <v>149</v>
      </c>
      <c r="F573" s="253" t="s">
        <v>190</v>
      </c>
      <c r="G573" s="254" t="s">
        <v>560</v>
      </c>
      <c r="H573" s="254" t="s">
        <v>151</v>
      </c>
      <c r="I573" s="837">
        <v>117.5</v>
      </c>
      <c r="J573" s="837">
        <v>117.5</v>
      </c>
      <c r="K573" s="247">
        <v>80.5</v>
      </c>
    </row>
    <row r="574" spans="1:11" s="248" customFormat="1" ht="15.75" x14ac:dyDescent="0.25">
      <c r="A574" s="1548" t="s">
        <v>468</v>
      </c>
      <c r="B574" s="1536" t="s">
        <v>561</v>
      </c>
      <c r="C574" s="406" t="s">
        <v>532</v>
      </c>
      <c r="D574" s="838"/>
      <c r="E574" s="838"/>
      <c r="F574" s="838"/>
      <c r="G574" s="839"/>
      <c r="H574" s="839"/>
      <c r="I574" s="667"/>
      <c r="J574" s="667"/>
      <c r="K574" s="243"/>
    </row>
    <row r="575" spans="1:11" s="248" customFormat="1" ht="55.15" customHeight="1" x14ac:dyDescent="0.25">
      <c r="A575" s="1548"/>
      <c r="B575" s="1553"/>
      <c r="C575" s="409" t="s">
        <v>435</v>
      </c>
      <c r="D575" s="838"/>
      <c r="E575" s="838"/>
      <c r="F575" s="838"/>
      <c r="G575" s="839"/>
      <c r="H575" s="839"/>
      <c r="I575" s="667">
        <v>0</v>
      </c>
      <c r="J575" s="667">
        <v>0</v>
      </c>
      <c r="K575" s="243">
        <v>0</v>
      </c>
    </row>
    <row r="576" spans="1:11" s="248" customFormat="1" ht="48.75" customHeight="1" x14ac:dyDescent="0.25">
      <c r="A576" s="1548"/>
      <c r="B576" s="1553"/>
      <c r="C576" s="409" t="s">
        <v>562</v>
      </c>
      <c r="D576" s="838"/>
      <c r="E576" s="838"/>
      <c r="F576" s="838"/>
      <c r="G576" s="839"/>
      <c r="H576" s="839"/>
      <c r="I576" s="667">
        <v>0</v>
      </c>
      <c r="J576" s="667">
        <v>0</v>
      </c>
      <c r="K576" s="243">
        <v>0</v>
      </c>
    </row>
    <row r="577" spans="1:11" s="248" customFormat="1" ht="32.25" customHeight="1" x14ac:dyDescent="0.25">
      <c r="A577" s="1560"/>
      <c r="B577" s="1558"/>
      <c r="C577" s="409" t="s">
        <v>529</v>
      </c>
      <c r="D577" s="838"/>
      <c r="E577" s="838"/>
      <c r="F577" s="838"/>
      <c r="G577" s="839"/>
      <c r="H577" s="839"/>
      <c r="I577" s="667">
        <v>0</v>
      </c>
      <c r="J577" s="667">
        <v>0</v>
      </c>
      <c r="K577" s="243">
        <v>0</v>
      </c>
    </row>
    <row r="578" spans="1:11" s="248" customFormat="1" ht="47.25" x14ac:dyDescent="0.25">
      <c r="A578" s="1560"/>
      <c r="B578" s="1559"/>
      <c r="C578" s="409" t="s">
        <v>530</v>
      </c>
      <c r="D578" s="838"/>
      <c r="E578" s="838"/>
      <c r="F578" s="838"/>
      <c r="G578" s="839"/>
      <c r="H578" s="839"/>
      <c r="I578" s="667">
        <f>I579+I586</f>
        <v>218630</v>
      </c>
      <c r="J578" s="667">
        <f>J579+J586</f>
        <v>218630</v>
      </c>
      <c r="K578" s="243">
        <f>K579+K586</f>
        <v>177897.5</v>
      </c>
    </row>
    <row r="579" spans="1:11" s="248" customFormat="1" ht="47.25" x14ac:dyDescent="0.25">
      <c r="A579" s="1271" t="s">
        <v>563</v>
      </c>
      <c r="B579" s="263" t="s">
        <v>747</v>
      </c>
      <c r="C579" s="244" t="s">
        <v>530</v>
      </c>
      <c r="D579" s="253"/>
      <c r="E579" s="253"/>
      <c r="F579" s="253"/>
      <c r="G579" s="254"/>
      <c r="H579" s="254"/>
      <c r="I579" s="246">
        <f>I580+I581+I582+I583+I584+I585</f>
        <v>184280</v>
      </c>
      <c r="J579" s="246">
        <f>J580+J581+J582+J583+J584+J585</f>
        <v>184280</v>
      </c>
      <c r="K579" s="247">
        <f>K580+K581+K582+K583+K584+K585</f>
        <v>121910</v>
      </c>
    </row>
    <row r="580" spans="1:11" s="248" customFormat="1" ht="47.25" x14ac:dyDescent="0.25">
      <c r="A580" s="969" t="s">
        <v>564</v>
      </c>
      <c r="B580" s="264" t="s">
        <v>565</v>
      </c>
      <c r="C580" s="244" t="s">
        <v>530</v>
      </c>
      <c r="D580" s="253"/>
      <c r="E580" s="253"/>
      <c r="F580" s="253"/>
      <c r="G580" s="254"/>
      <c r="H580" s="254"/>
      <c r="I580" s="246">
        <v>0</v>
      </c>
      <c r="J580" s="246">
        <v>0</v>
      </c>
      <c r="K580" s="247">
        <v>0</v>
      </c>
    </row>
    <row r="581" spans="1:11" s="248" customFormat="1" ht="47.25" x14ac:dyDescent="0.25">
      <c r="A581" s="969" t="s">
        <v>566</v>
      </c>
      <c r="B581" s="264" t="s">
        <v>567</v>
      </c>
      <c r="C581" s="244" t="s">
        <v>530</v>
      </c>
      <c r="D581" s="253"/>
      <c r="E581" s="253"/>
      <c r="F581" s="253"/>
      <c r="G581" s="254"/>
      <c r="H581" s="254"/>
      <c r="I581" s="246">
        <v>170000</v>
      </c>
      <c r="J581" s="246">
        <v>170000</v>
      </c>
      <c r="K581" s="282">
        <v>100000</v>
      </c>
    </row>
    <row r="582" spans="1:11" s="248" customFormat="1" ht="47.25" customHeight="1" x14ac:dyDescent="0.25">
      <c r="A582" s="969" t="s">
        <v>568</v>
      </c>
      <c r="B582" s="264" t="s">
        <v>569</v>
      </c>
      <c r="C582" s="244" t="s">
        <v>530</v>
      </c>
      <c r="D582" s="253"/>
      <c r="E582" s="253"/>
      <c r="F582" s="253"/>
      <c r="G582" s="254"/>
      <c r="H582" s="254"/>
      <c r="I582" s="246">
        <v>0</v>
      </c>
      <c r="J582" s="246">
        <v>0</v>
      </c>
      <c r="K582" s="282">
        <v>1460</v>
      </c>
    </row>
    <row r="583" spans="1:11" s="248" customFormat="1" ht="47.25" x14ac:dyDescent="0.25">
      <c r="A583" s="969" t="s">
        <v>570</v>
      </c>
      <c r="B583" s="264" t="s">
        <v>571</v>
      </c>
      <c r="C583" s="244" t="s">
        <v>530</v>
      </c>
      <c r="D583" s="253"/>
      <c r="E583" s="253"/>
      <c r="F583" s="253"/>
      <c r="G583" s="254"/>
      <c r="H583" s="254"/>
      <c r="I583" s="246">
        <v>3780</v>
      </c>
      <c r="J583" s="246">
        <v>3780</v>
      </c>
      <c r="K583" s="282">
        <v>3450</v>
      </c>
    </row>
    <row r="584" spans="1:11" s="248" customFormat="1" ht="47.25" x14ac:dyDescent="0.25">
      <c r="A584" s="1276" t="s">
        <v>572</v>
      </c>
      <c r="B584" s="264" t="s">
        <v>573</v>
      </c>
      <c r="C584" s="244" t="s">
        <v>530</v>
      </c>
      <c r="D584" s="253"/>
      <c r="E584" s="253"/>
      <c r="F584" s="253"/>
      <c r="G584" s="254"/>
      <c r="H584" s="254"/>
      <c r="I584" s="246">
        <v>9000</v>
      </c>
      <c r="J584" s="246">
        <v>9000</v>
      </c>
      <c r="K584" s="282">
        <v>9000</v>
      </c>
    </row>
    <row r="585" spans="1:11" s="248" customFormat="1" ht="47.25" customHeight="1" x14ac:dyDescent="0.25">
      <c r="A585" s="1276" t="s">
        <v>574</v>
      </c>
      <c r="B585" s="264" t="s">
        <v>575</v>
      </c>
      <c r="C585" s="244" t="s">
        <v>530</v>
      </c>
      <c r="D585" s="253"/>
      <c r="E585" s="253"/>
      <c r="F585" s="253"/>
      <c r="G585" s="254"/>
      <c r="H585" s="254"/>
      <c r="I585" s="246">
        <v>1500</v>
      </c>
      <c r="J585" s="246">
        <v>1500</v>
      </c>
      <c r="K585" s="282">
        <v>8000</v>
      </c>
    </row>
    <row r="586" spans="1:11" s="248" customFormat="1" ht="47.25" x14ac:dyDescent="0.25">
      <c r="A586" s="1277" t="s">
        <v>576</v>
      </c>
      <c r="B586" s="836" t="s">
        <v>577</v>
      </c>
      <c r="C586" s="409" t="s">
        <v>530</v>
      </c>
      <c r="D586" s="838"/>
      <c r="E586" s="838"/>
      <c r="F586" s="838"/>
      <c r="G586" s="839"/>
      <c r="H586" s="839"/>
      <c r="I586" s="667">
        <f>I587+I588+I589+I590+I591+I592</f>
        <v>34350</v>
      </c>
      <c r="J586" s="667">
        <f>J587+J588+J589+J590+J591+J592</f>
        <v>34350</v>
      </c>
      <c r="K586" s="243">
        <f>K587+K588+K589+K590+K591+K592</f>
        <v>55987.5</v>
      </c>
    </row>
    <row r="587" spans="1:11" s="248" customFormat="1" ht="47.25" x14ac:dyDescent="0.25">
      <c r="A587" s="1276" t="s">
        <v>578</v>
      </c>
      <c r="B587" s="264" t="s">
        <v>579</v>
      </c>
      <c r="C587" s="249" t="s">
        <v>530</v>
      </c>
      <c r="D587" s="253"/>
      <c r="E587" s="253"/>
      <c r="F587" s="253"/>
      <c r="G587" s="254"/>
      <c r="H587" s="254"/>
      <c r="I587" s="246">
        <v>0</v>
      </c>
      <c r="J587" s="246">
        <v>0</v>
      </c>
      <c r="K587" s="282">
        <v>39000</v>
      </c>
    </row>
    <row r="588" spans="1:11" s="248" customFormat="1" ht="47.25" x14ac:dyDescent="0.25">
      <c r="A588" s="1276" t="s">
        <v>580</v>
      </c>
      <c r="B588" s="264" t="s">
        <v>581</v>
      </c>
      <c r="C588" s="249" t="s">
        <v>530</v>
      </c>
      <c r="D588" s="253"/>
      <c r="E588" s="253"/>
      <c r="F588" s="253"/>
      <c r="G588" s="254"/>
      <c r="H588" s="254"/>
      <c r="I588" s="246">
        <v>0</v>
      </c>
      <c r="J588" s="246">
        <v>0</v>
      </c>
      <c r="K588" s="282">
        <v>0</v>
      </c>
    </row>
    <row r="589" spans="1:11" s="248" customFormat="1" ht="47.25" x14ac:dyDescent="0.25">
      <c r="A589" s="1276" t="s">
        <v>582</v>
      </c>
      <c r="B589" s="264" t="s">
        <v>583</v>
      </c>
      <c r="C589" s="249" t="s">
        <v>530</v>
      </c>
      <c r="D589" s="253"/>
      <c r="E589" s="253"/>
      <c r="F589" s="253"/>
      <c r="G589" s="254"/>
      <c r="H589" s="254"/>
      <c r="I589" s="246">
        <v>11100</v>
      </c>
      <c r="J589" s="246">
        <v>11100</v>
      </c>
      <c r="K589" s="282">
        <v>11000</v>
      </c>
    </row>
    <row r="590" spans="1:11" s="248" customFormat="1" ht="45" customHeight="1" x14ac:dyDescent="0.25">
      <c r="A590" s="1276" t="s">
        <v>584</v>
      </c>
      <c r="B590" s="264" t="s">
        <v>585</v>
      </c>
      <c r="C590" s="249" t="s">
        <v>530</v>
      </c>
      <c r="D590" s="253"/>
      <c r="E590" s="253"/>
      <c r="F590" s="253"/>
      <c r="G590" s="254"/>
      <c r="H590" s="254"/>
      <c r="I590" s="246">
        <v>15000</v>
      </c>
      <c r="J590" s="246">
        <v>15000</v>
      </c>
      <c r="K590" s="282">
        <v>4800</v>
      </c>
    </row>
    <row r="591" spans="1:11" s="248" customFormat="1" ht="48.6" customHeight="1" x14ac:dyDescent="0.25">
      <c r="A591" s="1276" t="s">
        <v>586</v>
      </c>
      <c r="B591" s="264" t="s">
        <v>571</v>
      </c>
      <c r="C591" s="249" t="s">
        <v>530</v>
      </c>
      <c r="D591" s="253"/>
      <c r="E591" s="253"/>
      <c r="F591" s="253"/>
      <c r="G591" s="254"/>
      <c r="H591" s="254"/>
      <c r="I591" s="246">
        <v>250</v>
      </c>
      <c r="J591" s="246">
        <v>250</v>
      </c>
      <c r="K591" s="282">
        <v>187.5</v>
      </c>
    </row>
    <row r="592" spans="1:11" s="248" customFormat="1" ht="47.25" x14ac:dyDescent="0.25">
      <c r="A592" s="1276" t="s">
        <v>587</v>
      </c>
      <c r="B592" s="264" t="s">
        <v>588</v>
      </c>
      <c r="C592" s="249" t="s">
        <v>530</v>
      </c>
      <c r="D592" s="253"/>
      <c r="E592" s="253"/>
      <c r="F592" s="253"/>
      <c r="G592" s="254"/>
      <c r="H592" s="254"/>
      <c r="I592" s="246">
        <v>8000</v>
      </c>
      <c r="J592" s="246">
        <v>8000</v>
      </c>
      <c r="K592" s="282">
        <v>1000</v>
      </c>
    </row>
    <row r="593" spans="1:11" s="248" customFormat="1" ht="15.75" x14ac:dyDescent="0.25">
      <c r="A593" s="1557" t="s">
        <v>589</v>
      </c>
      <c r="B593" s="1554" t="s">
        <v>590</v>
      </c>
      <c r="C593" s="409" t="s">
        <v>1081</v>
      </c>
      <c r="D593" s="838"/>
      <c r="E593" s="838"/>
      <c r="F593" s="838"/>
      <c r="G593" s="839"/>
      <c r="H593" s="839"/>
      <c r="I593" s="667">
        <f>I594+I595+I596</f>
        <v>25653.169000000002</v>
      </c>
      <c r="J593" s="667">
        <f>J594+J595+J596</f>
        <v>21497.203000000001</v>
      </c>
      <c r="K593" s="858">
        <f>K594+K595+K596</f>
        <v>15700.053</v>
      </c>
    </row>
    <row r="594" spans="1:11" s="248" customFormat="1" ht="41.45" customHeight="1" x14ac:dyDescent="0.25">
      <c r="A594" s="1450"/>
      <c r="B594" s="1555"/>
      <c r="C594" s="406" t="s">
        <v>435</v>
      </c>
      <c r="D594" s="838"/>
      <c r="E594" s="838"/>
      <c r="F594" s="838"/>
      <c r="G594" s="839"/>
      <c r="H594" s="839"/>
      <c r="I594" s="667">
        <v>0</v>
      </c>
      <c r="J594" s="667">
        <v>0</v>
      </c>
      <c r="K594" s="243">
        <v>0</v>
      </c>
    </row>
    <row r="595" spans="1:11" s="248" customFormat="1" ht="47.25" x14ac:dyDescent="0.25">
      <c r="A595" s="1450"/>
      <c r="B595" s="1555"/>
      <c r="C595" s="406" t="s">
        <v>562</v>
      </c>
      <c r="D595" s="838"/>
      <c r="E595" s="838"/>
      <c r="F595" s="838"/>
      <c r="G595" s="839"/>
      <c r="H595" s="839"/>
      <c r="I595" s="667">
        <f>I601+I603</f>
        <v>24293.169000000002</v>
      </c>
      <c r="J595" s="667">
        <f>J601+J603</f>
        <v>20137.203000000001</v>
      </c>
      <c r="K595" s="667">
        <f>K601+K603</f>
        <v>15069.483</v>
      </c>
    </row>
    <row r="596" spans="1:11" s="248" customFormat="1" ht="47.25" x14ac:dyDescent="0.25">
      <c r="A596" s="1450"/>
      <c r="B596" s="1556"/>
      <c r="C596" s="406" t="s">
        <v>795</v>
      </c>
      <c r="D596" s="838"/>
      <c r="E596" s="838"/>
      <c r="F596" s="838"/>
      <c r="G596" s="839"/>
      <c r="H596" s="839"/>
      <c r="I596" s="667">
        <v>1360</v>
      </c>
      <c r="J596" s="667">
        <v>1360</v>
      </c>
      <c r="K596" s="667">
        <f>K597+K610</f>
        <v>630.56999999999994</v>
      </c>
    </row>
    <row r="597" spans="1:11" s="248" customFormat="1" ht="30" customHeight="1" x14ac:dyDescent="0.25">
      <c r="A597" s="969" t="s">
        <v>591</v>
      </c>
      <c r="B597" s="187" t="s">
        <v>592</v>
      </c>
      <c r="C597" s="244" t="s">
        <v>529</v>
      </c>
      <c r="D597" s="253" t="s">
        <v>175</v>
      </c>
      <c r="E597" s="253" t="s">
        <v>149</v>
      </c>
      <c r="F597" s="253" t="s">
        <v>317</v>
      </c>
      <c r="G597" s="253" t="s">
        <v>593</v>
      </c>
      <c r="H597" s="254" t="s">
        <v>151</v>
      </c>
      <c r="I597" s="246">
        <v>430</v>
      </c>
      <c r="J597" s="246">
        <v>430</v>
      </c>
      <c r="K597" s="247">
        <v>350.57</v>
      </c>
    </row>
    <row r="598" spans="1:11" s="248" customFormat="1" ht="60" x14ac:dyDescent="0.25">
      <c r="A598" s="969" t="s">
        <v>594</v>
      </c>
      <c r="B598" s="187" t="s">
        <v>595</v>
      </c>
      <c r="C598" s="244" t="s">
        <v>529</v>
      </c>
      <c r="D598" s="253" t="s">
        <v>175</v>
      </c>
      <c r="E598" s="253" t="s">
        <v>149</v>
      </c>
      <c r="F598" s="253" t="s">
        <v>317</v>
      </c>
      <c r="G598" s="254" t="s">
        <v>593</v>
      </c>
      <c r="H598" s="254" t="s">
        <v>151</v>
      </c>
      <c r="I598" s="246">
        <v>90</v>
      </c>
      <c r="J598" s="246">
        <v>90</v>
      </c>
      <c r="K598" s="247">
        <v>40.57</v>
      </c>
    </row>
    <row r="599" spans="1:11" s="248" customFormat="1" ht="60" x14ac:dyDescent="0.25">
      <c r="A599" s="969" t="s">
        <v>596</v>
      </c>
      <c r="B599" s="187" t="s">
        <v>597</v>
      </c>
      <c r="C599" s="244" t="s">
        <v>529</v>
      </c>
      <c r="D599" s="253" t="s">
        <v>175</v>
      </c>
      <c r="E599" s="253" t="s">
        <v>149</v>
      </c>
      <c r="F599" s="253" t="s">
        <v>317</v>
      </c>
      <c r="G599" s="254" t="s">
        <v>598</v>
      </c>
      <c r="H599" s="254" t="s">
        <v>172</v>
      </c>
      <c r="I599" s="246">
        <v>280</v>
      </c>
      <c r="J599" s="246">
        <v>280</v>
      </c>
      <c r="K599" s="247">
        <v>280</v>
      </c>
    </row>
    <row r="600" spans="1:11" s="248" customFormat="1" ht="60" customHeight="1" x14ac:dyDescent="0.25">
      <c r="A600" s="969" t="s">
        <v>599</v>
      </c>
      <c r="B600" s="187" t="s">
        <v>600</v>
      </c>
      <c r="C600" s="244" t="s">
        <v>529</v>
      </c>
      <c r="D600" s="253" t="s">
        <v>175</v>
      </c>
      <c r="E600" s="253" t="s">
        <v>149</v>
      </c>
      <c r="F600" s="253" t="s">
        <v>317</v>
      </c>
      <c r="G600" s="254" t="s">
        <v>601</v>
      </c>
      <c r="H600" s="254" t="s">
        <v>172</v>
      </c>
      <c r="I600" s="246">
        <v>60</v>
      </c>
      <c r="J600" s="246">
        <v>60</v>
      </c>
      <c r="K600" s="247">
        <v>30</v>
      </c>
    </row>
    <row r="601" spans="1:11" s="248" customFormat="1" ht="90" x14ac:dyDescent="0.25">
      <c r="A601" s="969" t="s">
        <v>602</v>
      </c>
      <c r="B601" s="187" t="s">
        <v>603</v>
      </c>
      <c r="C601" s="244" t="s">
        <v>562</v>
      </c>
      <c r="D601" s="253" t="s">
        <v>175</v>
      </c>
      <c r="E601" s="253" t="s">
        <v>149</v>
      </c>
      <c r="F601" s="253" t="s">
        <v>317</v>
      </c>
      <c r="G601" s="254" t="s">
        <v>604</v>
      </c>
      <c r="H601" s="254" t="s">
        <v>172</v>
      </c>
      <c r="I601" s="246">
        <v>1950.2190000000001</v>
      </c>
      <c r="J601" s="246">
        <v>1950.2190000000001</v>
      </c>
      <c r="K601" s="247">
        <v>1427.383</v>
      </c>
    </row>
    <row r="602" spans="1:11" s="248" customFormat="1" ht="111" customHeight="1" x14ac:dyDescent="0.25">
      <c r="A602" s="969" t="s">
        <v>605</v>
      </c>
      <c r="B602" s="187" t="s">
        <v>606</v>
      </c>
      <c r="C602" s="244" t="s">
        <v>435</v>
      </c>
      <c r="D602" s="253" t="s">
        <v>175</v>
      </c>
      <c r="E602" s="253" t="s">
        <v>149</v>
      </c>
      <c r="F602" s="253" t="s">
        <v>317</v>
      </c>
      <c r="G602" s="254" t="s">
        <v>607</v>
      </c>
      <c r="H602" s="254" t="s">
        <v>172</v>
      </c>
      <c r="I602" s="246">
        <v>0</v>
      </c>
      <c r="J602" s="246">
        <v>0</v>
      </c>
      <c r="K602" s="247">
        <v>0</v>
      </c>
    </row>
    <row r="603" spans="1:11" s="248" customFormat="1" ht="111" customHeight="1" x14ac:dyDescent="0.25">
      <c r="A603" s="969" t="s">
        <v>1077</v>
      </c>
      <c r="B603" s="280" t="s">
        <v>1076</v>
      </c>
      <c r="C603" s="244" t="s">
        <v>562</v>
      </c>
      <c r="D603" s="253" t="s">
        <v>175</v>
      </c>
      <c r="E603" s="253" t="s">
        <v>149</v>
      </c>
      <c r="F603" s="253" t="s">
        <v>317</v>
      </c>
      <c r="G603" s="254" t="s">
        <v>610</v>
      </c>
      <c r="H603" s="254" t="s">
        <v>172</v>
      </c>
      <c r="I603" s="837">
        <f>I604+I605</f>
        <v>22342.95</v>
      </c>
      <c r="J603" s="837">
        <f>J604+J605</f>
        <v>18186.984</v>
      </c>
      <c r="K603" s="247">
        <f>K604+K605</f>
        <v>13642.1</v>
      </c>
    </row>
    <row r="604" spans="1:11" s="248" customFormat="1" ht="60" x14ac:dyDescent="0.25">
      <c r="A604" s="969" t="s">
        <v>608</v>
      </c>
      <c r="B604" s="187" t="s">
        <v>609</v>
      </c>
      <c r="C604" s="244" t="s">
        <v>562</v>
      </c>
      <c r="D604" s="253" t="s">
        <v>175</v>
      </c>
      <c r="E604" s="253" t="s">
        <v>149</v>
      </c>
      <c r="F604" s="253" t="s">
        <v>317</v>
      </c>
      <c r="G604" s="254" t="s">
        <v>610</v>
      </c>
      <c r="H604" s="254" t="s">
        <v>172</v>
      </c>
      <c r="I604" s="265">
        <v>15534.26</v>
      </c>
      <c r="J604" s="265">
        <v>13875.891</v>
      </c>
      <c r="K604" s="278">
        <v>10000.763000000001</v>
      </c>
    </row>
    <row r="605" spans="1:11" s="248" customFormat="1" ht="31.5" x14ac:dyDescent="0.25">
      <c r="A605" s="969" t="s">
        <v>611</v>
      </c>
      <c r="B605" s="266" t="s">
        <v>684</v>
      </c>
      <c r="C605" s="244" t="s">
        <v>562</v>
      </c>
      <c r="D605" s="253" t="s">
        <v>175</v>
      </c>
      <c r="E605" s="253" t="s">
        <v>149</v>
      </c>
      <c r="F605" s="253" t="s">
        <v>317</v>
      </c>
      <c r="G605" s="254" t="s">
        <v>615</v>
      </c>
      <c r="H605" s="254" t="s">
        <v>612</v>
      </c>
      <c r="I605" s="265">
        <v>6808.69</v>
      </c>
      <c r="J605" s="265">
        <v>4311.0929999999998</v>
      </c>
      <c r="K605" s="278">
        <v>3641.337</v>
      </c>
    </row>
    <row r="606" spans="1:11" s="248" customFormat="1" ht="300" hidden="1" customHeight="1" x14ac:dyDescent="0.25">
      <c r="A606" s="969" t="s">
        <v>613</v>
      </c>
      <c r="B606" s="266" t="s">
        <v>614</v>
      </c>
      <c r="C606" s="244" t="s">
        <v>562</v>
      </c>
      <c r="D606" s="253" t="s">
        <v>175</v>
      </c>
      <c r="E606" s="253" t="s">
        <v>149</v>
      </c>
      <c r="F606" s="253" t="s">
        <v>317</v>
      </c>
      <c r="G606" s="254" t="s">
        <v>615</v>
      </c>
      <c r="H606" s="254" t="s">
        <v>612</v>
      </c>
      <c r="I606" s="265">
        <v>2422.9499999999998</v>
      </c>
      <c r="J606" s="265">
        <v>4248.2190000000001</v>
      </c>
      <c r="K606" s="278">
        <v>4402.2659999999996</v>
      </c>
    </row>
    <row r="607" spans="1:11" s="248" customFormat="1" ht="45" x14ac:dyDescent="0.25">
      <c r="A607" s="969" t="s">
        <v>616</v>
      </c>
      <c r="B607" s="266" t="s">
        <v>617</v>
      </c>
      <c r="C607" s="244" t="s">
        <v>562</v>
      </c>
      <c r="D607" s="253" t="s">
        <v>175</v>
      </c>
      <c r="E607" s="253" t="s">
        <v>149</v>
      </c>
      <c r="F607" s="253" t="s">
        <v>317</v>
      </c>
      <c r="G607" s="254" t="s">
        <v>618</v>
      </c>
      <c r="H607" s="254" t="s">
        <v>439</v>
      </c>
      <c r="I607" s="265">
        <v>0</v>
      </c>
      <c r="J607" s="265">
        <v>0</v>
      </c>
      <c r="K607" s="278">
        <v>0</v>
      </c>
    </row>
    <row r="608" spans="1:11" s="248" customFormat="1" ht="60" customHeight="1" x14ac:dyDescent="0.25">
      <c r="A608" s="969" t="s">
        <v>619</v>
      </c>
      <c r="B608" s="266" t="s">
        <v>620</v>
      </c>
      <c r="C608" s="244" t="s">
        <v>562</v>
      </c>
      <c r="D608" s="253" t="s">
        <v>175</v>
      </c>
      <c r="E608" s="253" t="s">
        <v>149</v>
      </c>
      <c r="F608" s="253" t="s">
        <v>317</v>
      </c>
      <c r="G608" s="254" t="s">
        <v>621</v>
      </c>
      <c r="H608" s="254" t="s">
        <v>439</v>
      </c>
      <c r="I608" s="265">
        <v>0</v>
      </c>
      <c r="J608" s="265">
        <v>0</v>
      </c>
      <c r="K608" s="278">
        <v>0</v>
      </c>
    </row>
    <row r="609" spans="1:11" s="248" customFormat="1" ht="75" x14ac:dyDescent="0.25">
      <c r="A609" s="969" t="s">
        <v>622</v>
      </c>
      <c r="B609" s="266" t="s">
        <v>623</v>
      </c>
      <c r="C609" s="244" t="s">
        <v>562</v>
      </c>
      <c r="D609" s="253" t="s">
        <v>175</v>
      </c>
      <c r="E609" s="253" t="s">
        <v>149</v>
      </c>
      <c r="F609" s="253" t="s">
        <v>317</v>
      </c>
      <c r="G609" s="254" t="s">
        <v>624</v>
      </c>
      <c r="H609" s="254" t="s">
        <v>439</v>
      </c>
      <c r="I609" s="265">
        <v>0</v>
      </c>
      <c r="J609" s="265">
        <v>0</v>
      </c>
      <c r="K609" s="278">
        <v>0</v>
      </c>
    </row>
    <row r="610" spans="1:11" s="248" customFormat="1" ht="75" customHeight="1" x14ac:dyDescent="0.25">
      <c r="A610" s="1271" t="s">
        <v>625</v>
      </c>
      <c r="B610" s="252" t="s">
        <v>626</v>
      </c>
      <c r="C610" s="406" t="s">
        <v>529</v>
      </c>
      <c r="D610" s="1054" t="s">
        <v>439</v>
      </c>
      <c r="E610" s="1054" t="s">
        <v>627</v>
      </c>
      <c r="F610" s="1054" t="s">
        <v>627</v>
      </c>
      <c r="G610" s="839" t="s">
        <v>628</v>
      </c>
      <c r="H610" s="839" t="s">
        <v>439</v>
      </c>
      <c r="I610" s="407">
        <f>I611+I612</f>
        <v>790</v>
      </c>
      <c r="J610" s="407">
        <f>J611+J612</f>
        <v>790</v>
      </c>
      <c r="K610" s="408">
        <f>K611+K612+K617</f>
        <v>280</v>
      </c>
    </row>
    <row r="611" spans="1:11" s="248" customFormat="1" ht="45" x14ac:dyDescent="0.25">
      <c r="A611" s="969" t="s">
        <v>629</v>
      </c>
      <c r="B611" s="266" t="s">
        <v>630</v>
      </c>
      <c r="C611" s="244" t="s">
        <v>529</v>
      </c>
      <c r="D611" s="253" t="s">
        <v>175</v>
      </c>
      <c r="E611" s="253" t="s">
        <v>149</v>
      </c>
      <c r="F611" s="253" t="s">
        <v>317</v>
      </c>
      <c r="G611" s="254" t="s">
        <v>631</v>
      </c>
      <c r="H611" s="254" t="s">
        <v>151</v>
      </c>
      <c r="I611" s="267">
        <v>600</v>
      </c>
      <c r="J611" s="267">
        <v>600</v>
      </c>
      <c r="K611" s="268">
        <v>0</v>
      </c>
    </row>
    <row r="612" spans="1:11" s="248" customFormat="1" ht="45" x14ac:dyDescent="0.25">
      <c r="A612" s="969" t="s">
        <v>632</v>
      </c>
      <c r="B612" s="266" t="s">
        <v>633</v>
      </c>
      <c r="C612" s="244" t="s">
        <v>529</v>
      </c>
      <c r="D612" s="253" t="s">
        <v>175</v>
      </c>
      <c r="E612" s="253" t="s">
        <v>149</v>
      </c>
      <c r="F612" s="253" t="s">
        <v>317</v>
      </c>
      <c r="G612" s="254" t="s">
        <v>634</v>
      </c>
      <c r="H612" s="254" t="s">
        <v>635</v>
      </c>
      <c r="I612" s="267">
        <v>190</v>
      </c>
      <c r="J612" s="267">
        <v>190</v>
      </c>
      <c r="K612" s="268">
        <f>K613+K614+K615+K616</f>
        <v>140</v>
      </c>
    </row>
    <row r="613" spans="1:11" s="248" customFormat="1" ht="60" x14ac:dyDescent="0.25">
      <c r="A613" s="969" t="s">
        <v>636</v>
      </c>
      <c r="B613" s="266" t="s">
        <v>637</v>
      </c>
      <c r="C613" s="244" t="s">
        <v>529</v>
      </c>
      <c r="D613" s="253" t="s">
        <v>175</v>
      </c>
      <c r="E613" s="253" t="s">
        <v>149</v>
      </c>
      <c r="F613" s="253" t="s">
        <v>317</v>
      </c>
      <c r="G613" s="254" t="s">
        <v>634</v>
      </c>
      <c r="H613" s="254" t="s">
        <v>635</v>
      </c>
      <c r="I613" s="267">
        <v>70</v>
      </c>
      <c r="J613" s="267">
        <v>20</v>
      </c>
      <c r="K613" s="268">
        <v>20</v>
      </c>
    </row>
    <row r="614" spans="1:11" s="248" customFormat="1" ht="60" x14ac:dyDescent="0.25">
      <c r="A614" s="969" t="s">
        <v>638</v>
      </c>
      <c r="B614" s="266" t="s">
        <v>639</v>
      </c>
      <c r="C614" s="244" t="s">
        <v>529</v>
      </c>
      <c r="D614" s="253" t="s">
        <v>175</v>
      </c>
      <c r="E614" s="253" t="s">
        <v>149</v>
      </c>
      <c r="F614" s="253" t="s">
        <v>317</v>
      </c>
      <c r="G614" s="254" t="s">
        <v>634</v>
      </c>
      <c r="H614" s="254" t="s">
        <v>635</v>
      </c>
      <c r="I614" s="267">
        <v>20</v>
      </c>
      <c r="J614" s="267">
        <v>20</v>
      </c>
      <c r="K614" s="268">
        <v>20</v>
      </c>
    </row>
    <row r="615" spans="1:11" s="248" customFormat="1" ht="75" x14ac:dyDescent="0.25">
      <c r="A615" s="969" t="s">
        <v>640</v>
      </c>
      <c r="B615" s="266" t="s">
        <v>641</v>
      </c>
      <c r="C615" s="244" t="s">
        <v>529</v>
      </c>
      <c r="D615" s="253" t="s">
        <v>175</v>
      </c>
      <c r="E615" s="253" t="s">
        <v>149</v>
      </c>
      <c r="F615" s="253" t="s">
        <v>317</v>
      </c>
      <c r="G615" s="254" t="s">
        <v>634</v>
      </c>
      <c r="H615" s="254" t="s">
        <v>635</v>
      </c>
      <c r="I615" s="267">
        <v>65</v>
      </c>
      <c r="J615" s="267">
        <v>65</v>
      </c>
      <c r="K615" s="268">
        <v>65</v>
      </c>
    </row>
    <row r="616" spans="1:11" ht="105" x14ac:dyDescent="0.25">
      <c r="A616" s="969" t="s">
        <v>642</v>
      </c>
      <c r="B616" s="852" t="s">
        <v>643</v>
      </c>
      <c r="C616" s="853" t="s">
        <v>529</v>
      </c>
      <c r="D616" s="854" t="s">
        <v>175</v>
      </c>
      <c r="E616" s="854" t="s">
        <v>149</v>
      </c>
      <c r="F616" s="854" t="s">
        <v>317</v>
      </c>
      <c r="G616" s="855" t="s">
        <v>634</v>
      </c>
      <c r="H616" s="855" t="s">
        <v>635</v>
      </c>
      <c r="I616" s="856">
        <v>35</v>
      </c>
      <c r="J616" s="856">
        <v>35</v>
      </c>
      <c r="K616" s="857">
        <v>35</v>
      </c>
    </row>
    <row r="617" spans="1:11" ht="105.75" customHeight="1" x14ac:dyDescent="0.25">
      <c r="A617" s="596" t="s">
        <v>1078</v>
      </c>
      <c r="B617" s="833" t="s">
        <v>1079</v>
      </c>
      <c r="C617" s="244" t="s">
        <v>529</v>
      </c>
      <c r="D617" s="832">
        <v>971</v>
      </c>
      <c r="E617" s="253" t="s">
        <v>149</v>
      </c>
      <c r="F617" s="832">
        <v>13</v>
      </c>
      <c r="G617" s="254" t="s">
        <v>1080</v>
      </c>
      <c r="H617" s="832">
        <v>633</v>
      </c>
      <c r="I617" s="405">
        <v>140</v>
      </c>
      <c r="J617" s="405">
        <v>140</v>
      </c>
      <c r="K617" s="405">
        <v>140</v>
      </c>
    </row>
  </sheetData>
  <mergeCells count="330">
    <mergeCell ref="C372:C374"/>
    <mergeCell ref="C463:C466"/>
    <mergeCell ref="D463:D466"/>
    <mergeCell ref="E463:E466"/>
    <mergeCell ref="F463:F466"/>
    <mergeCell ref="G463:G466"/>
    <mergeCell ref="H463:H466"/>
    <mergeCell ref="I463:I466"/>
    <mergeCell ref="J463:J466"/>
    <mergeCell ref="J455:J458"/>
    <mergeCell ref="C377:C378"/>
    <mergeCell ref="I377:K377"/>
    <mergeCell ref="K463:K466"/>
    <mergeCell ref="C394:C396"/>
    <mergeCell ref="A463:A466"/>
    <mergeCell ref="B463:B466"/>
    <mergeCell ref="K455:K458"/>
    <mergeCell ref="A455:A458"/>
    <mergeCell ref="B459:B462"/>
    <mergeCell ref="C459:C462"/>
    <mergeCell ref="D459:D462"/>
    <mergeCell ref="E459:E462"/>
    <mergeCell ref="F459:F462"/>
    <mergeCell ref="G459:G462"/>
    <mergeCell ref="H459:H462"/>
    <mergeCell ref="I459:I462"/>
    <mergeCell ref="J459:J462"/>
    <mergeCell ref="K459:K462"/>
    <mergeCell ref="A459:A462"/>
    <mergeCell ref="B455:B458"/>
    <mergeCell ref="C455:C458"/>
    <mergeCell ref="D455:D458"/>
    <mergeCell ref="E455:E458"/>
    <mergeCell ref="F455:F458"/>
    <mergeCell ref="G455:G458"/>
    <mergeCell ref="H455:H458"/>
    <mergeCell ref="I455:I458"/>
    <mergeCell ref="A569:A570"/>
    <mergeCell ref="B569:B570"/>
    <mergeCell ref="A563:A568"/>
    <mergeCell ref="B563:B568"/>
    <mergeCell ref="A556:A561"/>
    <mergeCell ref="B556:B561"/>
    <mergeCell ref="B593:B596"/>
    <mergeCell ref="A593:A596"/>
    <mergeCell ref="B574:B578"/>
    <mergeCell ref="A574:A578"/>
    <mergeCell ref="E479:F479"/>
    <mergeCell ref="A496:K496"/>
    <mergeCell ref="B538:B541"/>
    <mergeCell ref="I497:K497"/>
    <mergeCell ref="I506:K506"/>
    <mergeCell ref="E507:F507"/>
    <mergeCell ref="A528:C528"/>
    <mergeCell ref="A529:K529"/>
    <mergeCell ref="A533:A537"/>
    <mergeCell ref="E498:F498"/>
    <mergeCell ref="A504:C504"/>
    <mergeCell ref="D490:H490"/>
    <mergeCell ref="A489:K489"/>
    <mergeCell ref="A488:C488"/>
    <mergeCell ref="A478:A479"/>
    <mergeCell ref="B530:B531"/>
    <mergeCell ref="C530:C531"/>
    <mergeCell ref="D530:H530"/>
    <mergeCell ref="I530:K530"/>
    <mergeCell ref="E531:F531"/>
    <mergeCell ref="A477:K477"/>
    <mergeCell ref="I490:K490"/>
    <mergeCell ref="A547:A548"/>
    <mergeCell ref="B547:B548"/>
    <mergeCell ref="B533:B537"/>
    <mergeCell ref="A538:A541"/>
    <mergeCell ref="C497:C498"/>
    <mergeCell ref="D497:H497"/>
    <mergeCell ref="A497:A498"/>
    <mergeCell ref="B497:B498"/>
    <mergeCell ref="A495:C495"/>
    <mergeCell ref="E491:F491"/>
    <mergeCell ref="C490:C491"/>
    <mergeCell ref="A490:A491"/>
    <mergeCell ref="B490:B491"/>
    <mergeCell ref="I478:K478"/>
    <mergeCell ref="B478:B479"/>
    <mergeCell ref="C478:C479"/>
    <mergeCell ref="D478:H478"/>
    <mergeCell ref="A505:K505"/>
    <mergeCell ref="A506:A507"/>
    <mergeCell ref="B506:B507"/>
    <mergeCell ref="C506:C507"/>
    <mergeCell ref="D506:H506"/>
    <mergeCell ref="A468:K468"/>
    <mergeCell ref="C469:C470"/>
    <mergeCell ref="C407:C408"/>
    <mergeCell ref="B402:B403"/>
    <mergeCell ref="G402:G403"/>
    <mergeCell ref="F402:F403"/>
    <mergeCell ref="E402:E403"/>
    <mergeCell ref="C400:C403"/>
    <mergeCell ref="A409:A410"/>
    <mergeCell ref="B429:B430"/>
    <mergeCell ref="C429:C430"/>
    <mergeCell ref="C420:C426"/>
    <mergeCell ref="I469:K469"/>
    <mergeCell ref="D469:H469"/>
    <mergeCell ref="B417:B418"/>
    <mergeCell ref="C417:C418"/>
    <mergeCell ref="C432:C445"/>
    <mergeCell ref="E470:F470"/>
    <mergeCell ref="B469:B470"/>
    <mergeCell ref="A469:A470"/>
    <mergeCell ref="D402:D403"/>
    <mergeCell ref="A428:K428"/>
    <mergeCell ref="A412:A414"/>
    <mergeCell ref="A416:K416"/>
    <mergeCell ref="A400:A403"/>
    <mergeCell ref="A429:A430"/>
    <mergeCell ref="D417:H417"/>
    <mergeCell ref="I417:K417"/>
    <mergeCell ref="E418:F418"/>
    <mergeCell ref="A417:A418"/>
    <mergeCell ref="D429:H429"/>
    <mergeCell ref="E430:F430"/>
    <mergeCell ref="I429:K429"/>
    <mergeCell ref="H402:H403"/>
    <mergeCell ref="I402:I403"/>
    <mergeCell ref="J402:J403"/>
    <mergeCell ref="K402:K403"/>
    <mergeCell ref="B407:B408"/>
    <mergeCell ref="A405:A408"/>
    <mergeCell ref="D407:D408"/>
    <mergeCell ref="E407:E408"/>
    <mergeCell ref="F407:F408"/>
    <mergeCell ref="G407:G408"/>
    <mergeCell ref="D369:H369"/>
    <mergeCell ref="A375:C375"/>
    <mergeCell ref="A388:C388"/>
    <mergeCell ref="A389:K389"/>
    <mergeCell ref="A397:A399"/>
    <mergeCell ref="C397:C399"/>
    <mergeCell ref="A393:K393"/>
    <mergeCell ref="A390:A391"/>
    <mergeCell ref="B390:B391"/>
    <mergeCell ref="C390:C391"/>
    <mergeCell ref="I390:K390"/>
    <mergeCell ref="D390:H390"/>
    <mergeCell ref="E391:F391"/>
    <mergeCell ref="A394:A396"/>
    <mergeCell ref="C380:C386"/>
    <mergeCell ref="A382:A384"/>
    <mergeCell ref="D377:H377"/>
    <mergeCell ref="E378:F378"/>
    <mergeCell ref="A369:A370"/>
    <mergeCell ref="E370:F370"/>
    <mergeCell ref="C369:C370"/>
    <mergeCell ref="A377:A378"/>
    <mergeCell ref="A376:K376"/>
    <mergeCell ref="B377:B378"/>
    <mergeCell ref="E250:E254"/>
    <mergeCell ref="D328:H328"/>
    <mergeCell ref="A368:K368"/>
    <mergeCell ref="B283:B284"/>
    <mergeCell ref="A270:A271"/>
    <mergeCell ref="A367:C367"/>
    <mergeCell ref="I328:K328"/>
    <mergeCell ref="B369:B370"/>
    <mergeCell ref="A326:C326"/>
    <mergeCell ref="A327:K327"/>
    <mergeCell ref="E329:F329"/>
    <mergeCell ref="I369:K369"/>
    <mergeCell ref="K250:K254"/>
    <mergeCell ref="J250:J254"/>
    <mergeCell ref="I250:I254"/>
    <mergeCell ref="C272:C273"/>
    <mergeCell ref="B270:B271"/>
    <mergeCell ref="B272:B273"/>
    <mergeCell ref="C250:C254"/>
    <mergeCell ref="C270:C271"/>
    <mergeCell ref="A272:A273"/>
    <mergeCell ref="G250:G254"/>
    <mergeCell ref="H250:H254"/>
    <mergeCell ref="D250:D254"/>
    <mergeCell ref="I300:K300"/>
    <mergeCell ref="A298:H298"/>
    <mergeCell ref="A274:A275"/>
    <mergeCell ref="A303:B308"/>
    <mergeCell ref="A299:K299"/>
    <mergeCell ref="A300:A301"/>
    <mergeCell ref="B300:B301"/>
    <mergeCell ref="C300:C301"/>
    <mergeCell ref="D300:H300"/>
    <mergeCell ref="B274:B275"/>
    <mergeCell ref="A283:A284"/>
    <mergeCell ref="I283:K283"/>
    <mergeCell ref="C274:C275"/>
    <mergeCell ref="C283:C284"/>
    <mergeCell ref="E284:F284"/>
    <mergeCell ref="D283:H283"/>
    <mergeCell ref="A282:K282"/>
    <mergeCell ref="C278:C279"/>
    <mergeCell ref="A278:A279"/>
    <mergeCell ref="A333:A336"/>
    <mergeCell ref="B318:B319"/>
    <mergeCell ref="A8:A11"/>
    <mergeCell ref="C44:C46"/>
    <mergeCell ref="B8:B11"/>
    <mergeCell ref="C33:C39"/>
    <mergeCell ref="D16:H16"/>
    <mergeCell ref="F250:F254"/>
    <mergeCell ref="A250:A254"/>
    <mergeCell ref="B278:B279"/>
    <mergeCell ref="A57:A60"/>
    <mergeCell ref="C81:C82"/>
    <mergeCell ref="B44:B46"/>
    <mergeCell ref="B81:B82"/>
    <mergeCell ref="B153:B159"/>
    <mergeCell ref="C97:C98"/>
    <mergeCell ref="B97:B98"/>
    <mergeCell ref="A54:A56"/>
    <mergeCell ref="A97:A98"/>
    <mergeCell ref="A100:A102"/>
    <mergeCell ref="B100:B102"/>
    <mergeCell ref="C100:C102"/>
    <mergeCell ref="C113:H113"/>
    <mergeCell ref="A117:A119"/>
    <mergeCell ref="I1:K1"/>
    <mergeCell ref="I4:K4"/>
    <mergeCell ref="I5:I6"/>
    <mergeCell ref="D4:H4"/>
    <mergeCell ref="K5:K6"/>
    <mergeCell ref="E5:F5"/>
    <mergeCell ref="A2:K2"/>
    <mergeCell ref="A3:K3"/>
    <mergeCell ref="H5:H6"/>
    <mergeCell ref="J5:J6"/>
    <mergeCell ref="D5:D6"/>
    <mergeCell ref="G5:G6"/>
    <mergeCell ref="A4:A6"/>
    <mergeCell ref="B4:B6"/>
    <mergeCell ref="C4:C6"/>
    <mergeCell ref="A85:A86"/>
    <mergeCell ref="B85:B86"/>
    <mergeCell ref="C85:C86"/>
    <mergeCell ref="A64:A65"/>
    <mergeCell ref="B64:B65"/>
    <mergeCell ref="A12:A15"/>
    <mergeCell ref="A33:A39"/>
    <mergeCell ref="D49:H49"/>
    <mergeCell ref="A81:A82"/>
    <mergeCell ref="B57:B60"/>
    <mergeCell ref="B54:B56"/>
    <mergeCell ref="D51:H51"/>
    <mergeCell ref="B33:B39"/>
    <mergeCell ref="B12:B15"/>
    <mergeCell ref="C22:H22"/>
    <mergeCell ref="A41:A42"/>
    <mergeCell ref="A44:A46"/>
    <mergeCell ref="B41:B42"/>
    <mergeCell ref="C41:C42"/>
    <mergeCell ref="A88:A95"/>
    <mergeCell ref="B88:B95"/>
    <mergeCell ref="C88:C95"/>
    <mergeCell ref="D126:H126"/>
    <mergeCell ref="D116:H116"/>
    <mergeCell ref="B123:B125"/>
    <mergeCell ref="A107:A108"/>
    <mergeCell ref="A123:A125"/>
    <mergeCell ref="D104:H104"/>
    <mergeCell ref="A109:A110"/>
    <mergeCell ref="B109:B110"/>
    <mergeCell ref="B107:B108"/>
    <mergeCell ref="B117:B119"/>
    <mergeCell ref="D150:H150"/>
    <mergeCell ref="D138:H138"/>
    <mergeCell ref="A141:A142"/>
    <mergeCell ref="B141:B142"/>
    <mergeCell ref="D144:H144"/>
    <mergeCell ref="D146:H146"/>
    <mergeCell ref="D164:H164"/>
    <mergeCell ref="A164:A165"/>
    <mergeCell ref="C153:C159"/>
    <mergeCell ref="E218:F218"/>
    <mergeCell ref="A153:A159"/>
    <mergeCell ref="A163:K163"/>
    <mergeCell ref="E165:F165"/>
    <mergeCell ref="B164:B165"/>
    <mergeCell ref="C164:C165"/>
    <mergeCell ref="I164:K164"/>
    <mergeCell ref="A215:C215"/>
    <mergeCell ref="I217:K217"/>
    <mergeCell ref="D217:H217"/>
    <mergeCell ref="A216:K216"/>
    <mergeCell ref="A217:A218"/>
    <mergeCell ref="B217:B218"/>
    <mergeCell ref="C217:C218"/>
    <mergeCell ref="C169:C170"/>
    <mergeCell ref="B169:B170"/>
    <mergeCell ref="A169:A170"/>
    <mergeCell ref="B198:B199"/>
    <mergeCell ref="A198:A199"/>
    <mergeCell ref="C198:C199"/>
    <mergeCell ref="B200:B201"/>
    <mergeCell ref="A200:A201"/>
    <mergeCell ref="C200:C201"/>
    <mergeCell ref="B207:B209"/>
    <mergeCell ref="C232:C234"/>
    <mergeCell ref="B232:B234"/>
    <mergeCell ref="A232:A234"/>
    <mergeCell ref="D232:D234"/>
    <mergeCell ref="A318:A319"/>
    <mergeCell ref="A207:A209"/>
    <mergeCell ref="C207:C209"/>
    <mergeCell ref="B210:B212"/>
    <mergeCell ref="A210:A212"/>
    <mergeCell ref="C210:C212"/>
    <mergeCell ref="D235:D237"/>
    <mergeCell ref="A238:A240"/>
    <mergeCell ref="B238:B240"/>
    <mergeCell ref="C238:C240"/>
    <mergeCell ref="D238:D240"/>
    <mergeCell ref="A323:A324"/>
    <mergeCell ref="B323:B324"/>
    <mergeCell ref="A328:A329"/>
    <mergeCell ref="B328:B329"/>
    <mergeCell ref="C328:C329"/>
    <mergeCell ref="A235:A237"/>
    <mergeCell ref="B235:B237"/>
    <mergeCell ref="C235:C237"/>
    <mergeCell ref="A309:A313"/>
    <mergeCell ref="B309:B313"/>
  </mergeCells>
  <phoneticPr fontId="0" type="noConversion"/>
  <pageMargins left="0.23622047244094491" right="0.23622047244094491" top="0.74803149606299213" bottom="0.74803149606299213" header="0.31496062992125984" footer="0.31496062992125984"/>
  <pageSetup paperSize="9" scale="59" fitToHeight="0" orientation="portrait" r:id="rId1"/>
  <rowBreaks count="1" manualBreakCount="1">
    <brk id="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pageSetUpPr fitToPage="1"/>
  </sheetPr>
  <dimension ref="A1:H906"/>
  <sheetViews>
    <sheetView tabSelected="1" zoomScaleNormal="100" workbookViewId="0">
      <selection activeCell="B7" sqref="B7:E10"/>
    </sheetView>
  </sheetViews>
  <sheetFormatPr defaultColWidth="9.140625" defaultRowHeight="15" x14ac:dyDescent="0.25"/>
  <cols>
    <col min="1" max="1" width="12.7109375" style="1" customWidth="1"/>
    <col min="2" max="2" width="61.28515625" style="1" customWidth="1"/>
    <col min="3" max="3" width="29.42578125" style="1" customWidth="1"/>
    <col min="4" max="4" width="23.140625" style="1" customWidth="1"/>
    <col min="5" max="5" width="21.7109375" style="1" customWidth="1"/>
    <col min="6" max="6" width="10.5703125" style="17" hidden="1" customWidth="1"/>
    <col min="7" max="7" width="10.85546875" style="18" hidden="1" customWidth="1"/>
    <col min="8" max="16384" width="9.140625" style="1"/>
  </cols>
  <sheetData>
    <row r="1" spans="1:6" ht="20.25" customHeight="1" x14ac:dyDescent="0.25">
      <c r="E1" s="1705" t="s">
        <v>213</v>
      </c>
      <c r="F1" s="1706"/>
    </row>
    <row r="2" spans="1:6" ht="81.75" customHeight="1" x14ac:dyDescent="0.25">
      <c r="B2" s="1707" t="s">
        <v>886</v>
      </c>
      <c r="C2" s="1707"/>
      <c r="D2" s="1707"/>
      <c r="E2" s="1708"/>
    </row>
    <row r="3" spans="1:6" ht="60" customHeight="1" thickBot="1" x14ac:dyDescent="0.3">
      <c r="B3" s="1709" t="s">
        <v>763</v>
      </c>
      <c r="C3" s="1710"/>
      <c r="D3" s="1710"/>
      <c r="E3" s="1711"/>
    </row>
    <row r="4" spans="1:6" ht="33.75" customHeight="1" x14ac:dyDescent="0.25">
      <c r="A4" s="1438" t="s">
        <v>644</v>
      </c>
      <c r="B4" s="1441" t="s">
        <v>645</v>
      </c>
      <c r="C4" s="1530" t="s">
        <v>660</v>
      </c>
      <c r="D4" s="1441" t="s">
        <v>223</v>
      </c>
      <c r="E4" s="1713" t="s">
        <v>224</v>
      </c>
      <c r="F4" s="18"/>
    </row>
    <row r="5" spans="1:6" ht="56.25" customHeight="1" thickBot="1" x14ac:dyDescent="0.3">
      <c r="A5" s="1440"/>
      <c r="B5" s="1443"/>
      <c r="C5" s="1712"/>
      <c r="D5" s="1715"/>
      <c r="E5" s="1714"/>
      <c r="F5" s="18"/>
    </row>
    <row r="6" spans="1:6" ht="18.75" customHeight="1" thickBot="1" x14ac:dyDescent="0.3">
      <c r="A6" s="5">
        <v>1</v>
      </c>
      <c r="B6" s="3">
        <v>2</v>
      </c>
      <c r="C6" s="3">
        <v>3</v>
      </c>
      <c r="D6" s="2">
        <v>4</v>
      </c>
      <c r="E6" s="4">
        <v>5</v>
      </c>
      <c r="F6" s="18"/>
    </row>
    <row r="7" spans="1:6" ht="15" customHeight="1" thickBot="1" x14ac:dyDescent="0.3">
      <c r="A7" s="1716"/>
      <c r="B7" s="2042" t="s">
        <v>48</v>
      </c>
      <c r="C7" s="2043" t="s">
        <v>128</v>
      </c>
      <c r="D7" s="2044">
        <f>D8+D9+D10</f>
        <v>823631960.59000003</v>
      </c>
      <c r="E7" s="2044">
        <f>E8+E9+E10</f>
        <v>502291120</v>
      </c>
    </row>
    <row r="8" spans="1:6" ht="30.75" thickBot="1" x14ac:dyDescent="0.3">
      <c r="A8" s="1717"/>
      <c r="B8" s="1731"/>
      <c r="C8" s="2045" t="s">
        <v>677</v>
      </c>
      <c r="D8" s="2046">
        <f>D12+D50</f>
        <v>36111084</v>
      </c>
      <c r="E8" s="2046">
        <f>E12+E50</f>
        <v>21611092.030000001</v>
      </c>
    </row>
    <row r="9" spans="1:6" ht="45" x14ac:dyDescent="0.25">
      <c r="A9" s="1717"/>
      <c r="B9" s="1731"/>
      <c r="C9" s="2047" t="s">
        <v>678</v>
      </c>
      <c r="D9" s="2046">
        <f>D13+D51+D103</f>
        <v>450614305.30000001</v>
      </c>
      <c r="E9" s="2046">
        <f>E13+E51+E103</f>
        <v>265526252.96000001</v>
      </c>
    </row>
    <row r="10" spans="1:6" ht="38.25" customHeight="1" thickBot="1" x14ac:dyDescent="0.3">
      <c r="A10" s="1718"/>
      <c r="B10" s="1732"/>
      <c r="C10" s="2048" t="s">
        <v>129</v>
      </c>
      <c r="D10" s="2049">
        <f>D14+D52+D135+D104</f>
        <v>336906571.29000002</v>
      </c>
      <c r="E10" s="2049">
        <f>E14+E52+E135+E104</f>
        <v>215153775.00999999</v>
      </c>
    </row>
    <row r="11" spans="1:6" ht="15" customHeight="1" thickBot="1" x14ac:dyDescent="0.3">
      <c r="A11" s="1747" t="s">
        <v>647</v>
      </c>
      <c r="B11" s="1748" t="s">
        <v>49</v>
      </c>
      <c r="C11" s="996" t="s">
        <v>128</v>
      </c>
      <c r="D11" s="975">
        <f>D12+D13+D14</f>
        <v>205930060.29000002</v>
      </c>
      <c r="E11" s="976">
        <f>E12+E13+E14</f>
        <v>118146357.91</v>
      </c>
    </row>
    <row r="12" spans="1:6" ht="30" x14ac:dyDescent="0.25">
      <c r="A12" s="1396"/>
      <c r="B12" s="1749"/>
      <c r="C12" s="507" t="s">
        <v>677</v>
      </c>
      <c r="D12" s="509">
        <f>D47</f>
        <v>0</v>
      </c>
      <c r="E12" s="509">
        <f>E47</f>
        <v>0</v>
      </c>
    </row>
    <row r="13" spans="1:6" ht="45" x14ac:dyDescent="0.25">
      <c r="A13" s="1396"/>
      <c r="B13" s="1749"/>
      <c r="C13" s="508" t="s">
        <v>678</v>
      </c>
      <c r="D13" s="510">
        <f>D36+D37+D48+D38+D42</f>
        <v>108552158.3</v>
      </c>
      <c r="E13" s="510">
        <f>E36+E37+E48+E38+E42</f>
        <v>63616571.869999997</v>
      </c>
    </row>
    <row r="14" spans="1:6" ht="30.75" thickBot="1" x14ac:dyDescent="0.3">
      <c r="A14" s="1397"/>
      <c r="B14" s="1750"/>
      <c r="C14" s="912" t="s">
        <v>129</v>
      </c>
      <c r="D14" s="997">
        <f>D16+D17+D18+D19+D20+D22+D23+D24+D25+D26+D28+D29+D30+D32+D33+D34+D35+D40+D46+D27+D31</f>
        <v>97377901.99000001</v>
      </c>
      <c r="E14" s="997">
        <f>E16+E17+E18+E19+E20+E22+E23+E24+E25+E26+E28+E29+E30+E32+E33+E34+E35+E40+E46+E27+E31</f>
        <v>54529786.040000007</v>
      </c>
    </row>
    <row r="15" spans="1:6" ht="29.25" thickBot="1" x14ac:dyDescent="0.3">
      <c r="A15" s="418" t="s">
        <v>646</v>
      </c>
      <c r="B15" s="879" t="s">
        <v>50</v>
      </c>
      <c r="C15" s="879"/>
      <c r="D15" s="897">
        <f>D16+D17+D18+D19+D20</f>
        <v>1214280</v>
      </c>
      <c r="E15" s="897">
        <f>E16+E17+E18+E19+E20</f>
        <v>1137400.73</v>
      </c>
    </row>
    <row r="16" spans="1:6" ht="30" x14ac:dyDescent="0.25">
      <c r="A16" s="43" t="s">
        <v>661</v>
      </c>
      <c r="B16" s="44" t="s">
        <v>51</v>
      </c>
      <c r="C16" s="44" t="s">
        <v>129</v>
      </c>
      <c r="D16" s="272">
        <f>'[1]Форма 7'!J17</f>
        <v>250000</v>
      </c>
      <c r="E16" s="272">
        <v>190210.73</v>
      </c>
    </row>
    <row r="17" spans="1:7" ht="30" x14ac:dyDescent="0.25">
      <c r="A17" s="288" t="s">
        <v>662</v>
      </c>
      <c r="B17" s="223" t="s">
        <v>801</v>
      </c>
      <c r="C17" s="223" t="s">
        <v>129</v>
      </c>
      <c r="D17" s="274">
        <f>'[2]Форма 7'!J18</f>
        <v>44280</v>
      </c>
      <c r="E17" s="505">
        <v>27190</v>
      </c>
    </row>
    <row r="18" spans="1:7" ht="48" customHeight="1" x14ac:dyDescent="0.25">
      <c r="A18" s="288" t="s">
        <v>663</v>
      </c>
      <c r="B18" s="217" t="s">
        <v>52</v>
      </c>
      <c r="C18" s="217" t="s">
        <v>129</v>
      </c>
      <c r="D18" s="274">
        <f>'[2]Форма 7'!J19</f>
        <v>0</v>
      </c>
      <c r="E18" s="505">
        <f>'[2]Форма 7'!K19</f>
        <v>0</v>
      </c>
    </row>
    <row r="19" spans="1:7" ht="48" customHeight="1" x14ac:dyDescent="0.25">
      <c r="A19" s="288" t="s">
        <v>221</v>
      </c>
      <c r="B19" s="223" t="s">
        <v>53</v>
      </c>
      <c r="C19" s="223" t="s">
        <v>129</v>
      </c>
      <c r="D19" s="274">
        <v>920000</v>
      </c>
      <c r="E19" s="505">
        <v>920000</v>
      </c>
    </row>
    <row r="20" spans="1:7" ht="48" customHeight="1" thickBot="1" x14ac:dyDescent="0.3">
      <c r="A20" s="292" t="s">
        <v>802</v>
      </c>
      <c r="B20" s="455" t="s">
        <v>68</v>
      </c>
      <c r="C20" s="455" t="s">
        <v>129</v>
      </c>
      <c r="D20" s="275">
        <v>0</v>
      </c>
      <c r="E20" s="277">
        <f>'[2]Форма 7'!K21</f>
        <v>0</v>
      </c>
    </row>
    <row r="21" spans="1:7" ht="29.25" thickBot="1" x14ac:dyDescent="0.3">
      <c r="A21" s="427" t="s">
        <v>648</v>
      </c>
      <c r="B21" s="845" t="s">
        <v>54</v>
      </c>
      <c r="C21" s="845"/>
      <c r="D21" s="994">
        <f>SUM(D22:D38)</f>
        <v>199152272.44999999</v>
      </c>
      <c r="E21" s="995">
        <f>SUM(E22:E38)</f>
        <v>113131670.81999999</v>
      </c>
    </row>
    <row r="22" spans="1:7" ht="30" x14ac:dyDescent="0.25">
      <c r="A22" s="291" t="s">
        <v>651</v>
      </c>
      <c r="B22" s="270" t="s">
        <v>675</v>
      </c>
      <c r="C22" s="270" t="s">
        <v>129</v>
      </c>
      <c r="D22" s="273">
        <v>463760</v>
      </c>
      <c r="E22" s="276">
        <v>127650</v>
      </c>
    </row>
    <row r="23" spans="1:7" ht="30" x14ac:dyDescent="0.25">
      <c r="A23" s="288" t="s">
        <v>652</v>
      </c>
      <c r="B23" s="223" t="s">
        <v>804</v>
      </c>
      <c r="C23" s="223" t="s">
        <v>129</v>
      </c>
      <c r="D23" s="274">
        <f>'[2]Форма 7'!J24</f>
        <v>36240</v>
      </c>
      <c r="E23" s="505">
        <v>12500.16</v>
      </c>
    </row>
    <row r="24" spans="1:7" ht="30" x14ac:dyDescent="0.25">
      <c r="A24" s="288" t="s">
        <v>653</v>
      </c>
      <c r="B24" s="223" t="s">
        <v>55</v>
      </c>
      <c r="C24" s="223" t="s">
        <v>129</v>
      </c>
      <c r="D24" s="274">
        <v>1593007.44</v>
      </c>
      <c r="E24" s="505">
        <v>867136.5</v>
      </c>
    </row>
    <row r="25" spans="1:7" ht="30" x14ac:dyDescent="0.25">
      <c r="A25" s="288" t="s">
        <v>654</v>
      </c>
      <c r="B25" s="223" t="s">
        <v>805</v>
      </c>
      <c r="C25" s="223" t="s">
        <v>129</v>
      </c>
      <c r="D25" s="274">
        <v>214192.56</v>
      </c>
      <c r="E25" s="505">
        <v>131030</v>
      </c>
    </row>
    <row r="26" spans="1:7" ht="30" x14ac:dyDescent="0.25">
      <c r="A26" s="288" t="s">
        <v>655</v>
      </c>
      <c r="B26" s="450" t="s">
        <v>56</v>
      </c>
      <c r="C26" s="450" t="s">
        <v>129</v>
      </c>
      <c r="D26" s="274">
        <v>25500</v>
      </c>
      <c r="E26" s="505">
        <v>25000</v>
      </c>
    </row>
    <row r="27" spans="1:7" s="677" customFormat="1" ht="45" x14ac:dyDescent="0.25">
      <c r="A27" s="1195" t="s">
        <v>656</v>
      </c>
      <c r="B27" s="1192" t="s">
        <v>1196</v>
      </c>
      <c r="C27" s="450" t="s">
        <v>129</v>
      </c>
      <c r="D27" s="274">
        <v>2000</v>
      </c>
      <c r="E27" s="505">
        <v>2000</v>
      </c>
      <c r="F27" s="678"/>
      <c r="G27" s="18"/>
    </row>
    <row r="28" spans="1:7" ht="30" x14ac:dyDescent="0.25">
      <c r="A28" s="1195" t="s">
        <v>657</v>
      </c>
      <c r="B28" s="223" t="s">
        <v>676</v>
      </c>
      <c r="C28" s="223" t="s">
        <v>129</v>
      </c>
      <c r="D28" s="274">
        <v>463240</v>
      </c>
      <c r="E28" s="505">
        <v>314623.64</v>
      </c>
    </row>
    <row r="29" spans="1:7" ht="30" x14ac:dyDescent="0.25">
      <c r="A29" s="1195" t="s">
        <v>658</v>
      </c>
      <c r="B29" s="223" t="s">
        <v>806</v>
      </c>
      <c r="C29" s="223" t="s">
        <v>129</v>
      </c>
      <c r="D29" s="274">
        <f>'[2]Форма 7'!J29</f>
        <v>43360</v>
      </c>
      <c r="E29" s="505">
        <v>18760</v>
      </c>
    </row>
    <row r="30" spans="1:7" ht="30" x14ac:dyDescent="0.25">
      <c r="A30" s="1195" t="s">
        <v>548</v>
      </c>
      <c r="B30" s="223" t="s">
        <v>246</v>
      </c>
      <c r="C30" s="223" t="s">
        <v>129</v>
      </c>
      <c r="D30" s="274">
        <v>168870</v>
      </c>
      <c r="E30" s="505">
        <v>168660</v>
      </c>
    </row>
    <row r="31" spans="1:7" s="677" customFormat="1" ht="30" x14ac:dyDescent="0.25">
      <c r="A31" s="1195" t="s">
        <v>807</v>
      </c>
      <c r="B31" s="1192" t="s">
        <v>837</v>
      </c>
      <c r="C31" s="1192"/>
      <c r="D31" s="274">
        <v>48230</v>
      </c>
      <c r="E31" s="505">
        <v>47940</v>
      </c>
      <c r="F31" s="678"/>
      <c r="G31" s="18"/>
    </row>
    <row r="32" spans="1:7" ht="30" x14ac:dyDescent="0.25">
      <c r="A32" s="1195" t="s">
        <v>809</v>
      </c>
      <c r="B32" s="223" t="s">
        <v>57</v>
      </c>
      <c r="C32" s="223" t="s">
        <v>129</v>
      </c>
      <c r="D32" s="274">
        <v>62819403.340000004</v>
      </c>
      <c r="E32" s="505">
        <v>39425447.310000002</v>
      </c>
    </row>
    <row r="33" spans="1:5" ht="75" x14ac:dyDescent="0.25">
      <c r="A33" s="1195" t="s">
        <v>810</v>
      </c>
      <c r="B33" s="223" t="s">
        <v>808</v>
      </c>
      <c r="C33" s="223" t="s">
        <v>129</v>
      </c>
      <c r="D33" s="274">
        <v>16113770.91</v>
      </c>
      <c r="E33" s="505">
        <v>5401016.7800000003</v>
      </c>
    </row>
    <row r="34" spans="1:5" ht="30" x14ac:dyDescent="0.25">
      <c r="A34" s="1195" t="s">
        <v>812</v>
      </c>
      <c r="B34" s="223" t="s">
        <v>681</v>
      </c>
      <c r="C34" s="223" t="s">
        <v>129</v>
      </c>
      <c r="D34" s="274">
        <v>13271797.300000001</v>
      </c>
      <c r="E34" s="505">
        <v>6670331.3799999999</v>
      </c>
    </row>
    <row r="35" spans="1:5" ht="60" x14ac:dyDescent="0.25">
      <c r="A35" s="1195" t="s">
        <v>813</v>
      </c>
      <c r="B35" s="452" t="s">
        <v>811</v>
      </c>
      <c r="C35" s="223" t="s">
        <v>129</v>
      </c>
      <c r="D35" s="274">
        <v>778232.9</v>
      </c>
      <c r="E35" s="505">
        <v>101345.93</v>
      </c>
    </row>
    <row r="36" spans="1:5" ht="60" x14ac:dyDescent="0.25">
      <c r="A36" s="1195" t="s">
        <v>815</v>
      </c>
      <c r="B36" s="223" t="s">
        <v>674</v>
      </c>
      <c r="C36" s="223" t="s">
        <v>678</v>
      </c>
      <c r="D36" s="274">
        <v>81127911</v>
      </c>
      <c r="E36" s="505">
        <v>55994990.18</v>
      </c>
    </row>
    <row r="37" spans="1:5" ht="105" x14ac:dyDescent="0.25">
      <c r="A37" s="1195" t="s">
        <v>1194</v>
      </c>
      <c r="B37" s="452" t="s">
        <v>814</v>
      </c>
      <c r="C37" s="223" t="s">
        <v>678</v>
      </c>
      <c r="D37" s="274">
        <f>'[2]Форма 7'!J45</f>
        <v>17167550</v>
      </c>
      <c r="E37" s="505">
        <v>1764792.61</v>
      </c>
    </row>
    <row r="38" spans="1:5" ht="75.75" thickBot="1" x14ac:dyDescent="0.3">
      <c r="A38" s="1195" t="s">
        <v>1195</v>
      </c>
      <c r="B38" s="455" t="s">
        <v>58</v>
      </c>
      <c r="C38" s="455" t="s">
        <v>678</v>
      </c>
      <c r="D38" s="275">
        <f>'[2]Форма 7'!J46</f>
        <v>4815207</v>
      </c>
      <c r="E38" s="277">
        <v>2058446.33</v>
      </c>
    </row>
    <row r="39" spans="1:5" ht="29.25" thickBot="1" x14ac:dyDescent="0.3">
      <c r="A39" s="1079" t="s">
        <v>649</v>
      </c>
      <c r="B39" s="1080" t="s">
        <v>91</v>
      </c>
      <c r="C39" s="1081"/>
      <c r="D39" s="1082">
        <f>D40</f>
        <v>100000</v>
      </c>
      <c r="E39" s="1082">
        <f>E40</f>
        <v>61565</v>
      </c>
    </row>
    <row r="40" spans="1:5" ht="30.75" thickBot="1" x14ac:dyDescent="0.3">
      <c r="A40" s="1083" t="s">
        <v>659</v>
      </c>
      <c r="B40" s="1084" t="s">
        <v>93</v>
      </c>
      <c r="C40" s="1084" t="s">
        <v>129</v>
      </c>
      <c r="D40" s="1085">
        <f>'[2]Форма 7'!J48</f>
        <v>100000</v>
      </c>
      <c r="E40" s="1086">
        <v>61565</v>
      </c>
    </row>
    <row r="41" spans="1:5" ht="29.25" thickBot="1" x14ac:dyDescent="0.3">
      <c r="A41" s="1079" t="s">
        <v>650</v>
      </c>
      <c r="B41" s="1087" t="s">
        <v>816</v>
      </c>
      <c r="C41" s="1088"/>
      <c r="D41" s="1089">
        <f>D42</f>
        <v>1060000</v>
      </c>
      <c r="E41" s="1089">
        <f>E42</f>
        <v>340000</v>
      </c>
    </row>
    <row r="42" spans="1:5" ht="41.25" customHeight="1" x14ac:dyDescent="0.25">
      <c r="A42" s="1751" t="s">
        <v>61</v>
      </c>
      <c r="B42" s="1465" t="s">
        <v>59</v>
      </c>
      <c r="C42" s="1719" t="s">
        <v>678</v>
      </c>
      <c r="D42" s="1721">
        <f>'[2]Форма 7'!J50</f>
        <v>1060000</v>
      </c>
      <c r="E42" s="1723">
        <v>340000</v>
      </c>
    </row>
    <row r="43" spans="1:5" ht="36.75" customHeight="1" x14ac:dyDescent="0.25">
      <c r="A43" s="1673"/>
      <c r="B43" s="1367"/>
      <c r="C43" s="1367"/>
      <c r="D43" s="1685"/>
      <c r="E43" s="1688"/>
    </row>
    <row r="44" spans="1:5" ht="51" customHeight="1" thickBot="1" x14ac:dyDescent="0.3">
      <c r="A44" s="1752"/>
      <c r="B44" s="1720"/>
      <c r="C44" s="1720"/>
      <c r="D44" s="1722"/>
      <c r="E44" s="1724"/>
    </row>
    <row r="45" spans="1:5" ht="78.75" customHeight="1" thickBot="1" x14ac:dyDescent="0.3">
      <c r="A45" s="1090" t="s">
        <v>397</v>
      </c>
      <c r="B45" s="1088" t="s">
        <v>60</v>
      </c>
      <c r="C45" s="1091"/>
      <c r="D45" s="1092">
        <f>D46+D47+D48</f>
        <v>4403507.84</v>
      </c>
      <c r="E45" s="1092">
        <f>E46+E47+E48</f>
        <v>3475721.36</v>
      </c>
    </row>
    <row r="46" spans="1:5" ht="51" customHeight="1" x14ac:dyDescent="0.25">
      <c r="A46" s="1725" t="s">
        <v>818</v>
      </c>
      <c r="B46" s="1719" t="s">
        <v>62</v>
      </c>
      <c r="C46" s="217" t="s">
        <v>129</v>
      </c>
      <c r="D46" s="49">
        <v>22017.54</v>
      </c>
      <c r="E46" s="506">
        <v>17378.61</v>
      </c>
    </row>
    <row r="47" spans="1:5" ht="51" customHeight="1" x14ac:dyDescent="0.25">
      <c r="A47" s="1472"/>
      <c r="B47" s="1394"/>
      <c r="C47" s="475" t="s">
        <v>677</v>
      </c>
      <c r="D47" s="49">
        <v>0</v>
      </c>
      <c r="E47" s="506">
        <v>0</v>
      </c>
    </row>
    <row r="48" spans="1:5" ht="51" customHeight="1" thickBot="1" x14ac:dyDescent="0.3">
      <c r="A48" s="1474"/>
      <c r="B48" s="1726"/>
      <c r="C48" s="475" t="s">
        <v>678</v>
      </c>
      <c r="D48" s="49">
        <v>4381490.3</v>
      </c>
      <c r="E48" s="506">
        <v>3458342.75</v>
      </c>
    </row>
    <row r="49" spans="1:7" ht="15" customHeight="1" thickBot="1" x14ac:dyDescent="0.3">
      <c r="A49" s="1753" t="s">
        <v>63</v>
      </c>
      <c r="B49" s="1756" t="s">
        <v>64</v>
      </c>
      <c r="C49" s="1093" t="s">
        <v>128</v>
      </c>
      <c r="D49" s="1089">
        <f>D50+D51+D52</f>
        <v>541148760.23000002</v>
      </c>
      <c r="E49" s="1094">
        <f>E50+E51+E52</f>
        <v>330728828.25</v>
      </c>
    </row>
    <row r="50" spans="1:7" ht="30" x14ac:dyDescent="0.25">
      <c r="A50" s="1754"/>
      <c r="B50" s="1757"/>
      <c r="C50" s="1095" t="s">
        <v>677</v>
      </c>
      <c r="D50" s="1096">
        <f>D72+D73+D74+D86+D88</f>
        <v>36111084</v>
      </c>
      <c r="E50" s="1096">
        <f>E72+E73+E74+E86+E88</f>
        <v>21611092.030000001</v>
      </c>
    </row>
    <row r="51" spans="1:7" ht="45" x14ac:dyDescent="0.25">
      <c r="A51" s="1754"/>
      <c r="B51" s="1757"/>
      <c r="C51" s="1097" t="s">
        <v>678</v>
      </c>
      <c r="D51" s="515">
        <f>D58+D81+D82+D84+D85+D87+D89+D93+D98+D100+D101</f>
        <v>338007973</v>
      </c>
      <c r="E51" s="515">
        <f>E58+E81+E82+E84+E85+E87+E89+E93+E98+E100+E101</f>
        <v>198712774.94</v>
      </c>
    </row>
    <row r="52" spans="1:7" ht="30.75" thickBot="1" x14ac:dyDescent="0.3">
      <c r="A52" s="1755"/>
      <c r="B52" s="1758"/>
      <c r="C52" s="1098" t="s">
        <v>129</v>
      </c>
      <c r="D52" s="513">
        <f>D54+D55+D56+D57+D59+D60+D62+D63+D64+D65+D66+D67+D68+D69+D70+D71+D75+D76+D77+D78+D79+D80+D91+D94+D96</f>
        <v>167029703.22999999</v>
      </c>
      <c r="E52" s="513">
        <f>E54+E55+E56+E57+E59+E60+E62+E63+E64+E65+E66+E67+E68+E69+E70+E71+E75+E76+E77+E78+E79+E80+E91+E94+E96</f>
        <v>110404961.28</v>
      </c>
    </row>
    <row r="53" spans="1:7" ht="86.25" thickBot="1" x14ac:dyDescent="0.3">
      <c r="A53" s="536" t="s">
        <v>7</v>
      </c>
      <c r="B53" s="878" t="s">
        <v>65</v>
      </c>
      <c r="C53" s="878" t="s">
        <v>130</v>
      </c>
      <c r="D53" s="986">
        <f>SUM(D54:D60)</f>
        <v>795000</v>
      </c>
      <c r="E53" s="986">
        <f>SUM(E54:E60)</f>
        <v>95000</v>
      </c>
    </row>
    <row r="54" spans="1:7" ht="30" x14ac:dyDescent="0.25">
      <c r="A54" s="471" t="s">
        <v>66</v>
      </c>
      <c r="B54" s="472" t="s">
        <v>819</v>
      </c>
      <c r="C54" s="270" t="s">
        <v>129</v>
      </c>
      <c r="D54" s="273">
        <v>0</v>
      </c>
      <c r="E54" s="276">
        <f>'[2]Форма 7'!K63</f>
        <v>0</v>
      </c>
    </row>
    <row r="55" spans="1:7" ht="30" x14ac:dyDescent="0.25">
      <c r="A55" s="288" t="s">
        <v>67</v>
      </c>
      <c r="B55" s="473" t="s">
        <v>820</v>
      </c>
      <c r="C55" s="223" t="s">
        <v>129</v>
      </c>
      <c r="D55" s="274">
        <f>'[2]Форма 7'!J64</f>
        <v>0</v>
      </c>
      <c r="E55" s="505">
        <f>'[2]Форма 7'!K64</f>
        <v>0</v>
      </c>
    </row>
    <row r="56" spans="1:7" ht="30" x14ac:dyDescent="0.25">
      <c r="A56" s="482" t="s">
        <v>821</v>
      </c>
      <c r="B56" s="217" t="s">
        <v>53</v>
      </c>
      <c r="C56" s="223" t="s">
        <v>129</v>
      </c>
      <c r="D56" s="274">
        <v>750000</v>
      </c>
      <c r="E56" s="505">
        <v>50000</v>
      </c>
    </row>
    <row r="57" spans="1:7" ht="45" x14ac:dyDescent="0.25">
      <c r="A57" s="288" t="s">
        <v>822</v>
      </c>
      <c r="B57" s="223" t="s">
        <v>823</v>
      </c>
      <c r="C57" s="223" t="s">
        <v>129</v>
      </c>
      <c r="D57" s="274">
        <v>45000</v>
      </c>
      <c r="E57" s="274">
        <v>45000</v>
      </c>
    </row>
    <row r="58" spans="1:7" ht="45" x14ac:dyDescent="0.25">
      <c r="A58" s="288" t="s">
        <v>824</v>
      </c>
      <c r="B58" s="473" t="s">
        <v>825</v>
      </c>
      <c r="C58" s="284" t="s">
        <v>678</v>
      </c>
      <c r="D58" s="274">
        <v>0</v>
      </c>
      <c r="E58" s="505">
        <v>0</v>
      </c>
    </row>
    <row r="59" spans="1:7" ht="45" x14ac:dyDescent="0.25">
      <c r="A59" s="288" t="s">
        <v>827</v>
      </c>
      <c r="B59" s="473" t="s">
        <v>68</v>
      </c>
      <c r="C59" s="223" t="s">
        <v>129</v>
      </c>
      <c r="D59" s="274">
        <f>'[2]Форма 7'!J69</f>
        <v>0</v>
      </c>
      <c r="E59" s="505">
        <f>'[2]Форма 7'!K69</f>
        <v>0</v>
      </c>
    </row>
    <row r="60" spans="1:7" ht="45.75" thickBot="1" x14ac:dyDescent="0.3">
      <c r="A60" s="292" t="s">
        <v>829</v>
      </c>
      <c r="B60" s="478" t="s">
        <v>830</v>
      </c>
      <c r="C60" s="455" t="s">
        <v>129</v>
      </c>
      <c r="D60" s="513">
        <v>0</v>
      </c>
      <c r="E60" s="514">
        <v>0</v>
      </c>
    </row>
    <row r="61" spans="1:7" ht="43.5" thickBot="1" x14ac:dyDescent="0.3">
      <c r="A61" s="530" t="s">
        <v>1</v>
      </c>
      <c r="B61" s="1087" t="s">
        <v>69</v>
      </c>
      <c r="C61" s="1099"/>
      <c r="D61" s="1099">
        <f>SUM(D62:D82)</f>
        <v>515917760.23000002</v>
      </c>
      <c r="E61" s="1099">
        <f>SUM(E62:E82)</f>
        <v>318186443.70999998</v>
      </c>
      <c r="F61" s="47" t="e">
        <f>'Форма 7'!#REF!</f>
        <v>#REF!</v>
      </c>
      <c r="G61" s="47" t="e">
        <f>'Форма 7'!#REF!</f>
        <v>#REF!</v>
      </c>
    </row>
    <row r="62" spans="1:7" ht="30" x14ac:dyDescent="0.25">
      <c r="A62" s="479" t="s">
        <v>70</v>
      </c>
      <c r="B62" s="472" t="s">
        <v>831</v>
      </c>
      <c r="C62" s="270" t="s">
        <v>129</v>
      </c>
      <c r="D62" s="273">
        <v>0</v>
      </c>
      <c r="E62" s="276">
        <v>0</v>
      </c>
    </row>
    <row r="63" spans="1:7" ht="30" x14ac:dyDescent="0.25">
      <c r="A63" s="482" t="s">
        <v>71</v>
      </c>
      <c r="B63" s="217" t="s">
        <v>675</v>
      </c>
      <c r="C63" s="223" t="s">
        <v>129</v>
      </c>
      <c r="D63" s="274">
        <v>748760</v>
      </c>
      <c r="E63" s="505">
        <v>145943</v>
      </c>
    </row>
    <row r="64" spans="1:7" ht="30" x14ac:dyDescent="0.25">
      <c r="A64" s="482" t="s">
        <v>72</v>
      </c>
      <c r="B64" s="452" t="s">
        <v>804</v>
      </c>
      <c r="C64" s="223" t="s">
        <v>129</v>
      </c>
      <c r="D64" s="274">
        <v>51240</v>
      </c>
      <c r="E64" s="1078">
        <v>28545</v>
      </c>
    </row>
    <row r="65" spans="1:5" ht="30" x14ac:dyDescent="0.25">
      <c r="A65" s="482" t="s">
        <v>74</v>
      </c>
      <c r="B65" s="223" t="s">
        <v>73</v>
      </c>
      <c r="C65" s="223" t="s">
        <v>129</v>
      </c>
      <c r="D65" s="274">
        <v>4068400</v>
      </c>
      <c r="E65" s="505">
        <v>2526260.4</v>
      </c>
    </row>
    <row r="66" spans="1:5" ht="30" x14ac:dyDescent="0.25">
      <c r="A66" s="482" t="s">
        <v>75</v>
      </c>
      <c r="B66" s="453" t="s">
        <v>834</v>
      </c>
      <c r="C66" s="223" t="s">
        <v>129</v>
      </c>
      <c r="D66" s="274">
        <v>198000</v>
      </c>
      <c r="E66" s="505">
        <v>21830</v>
      </c>
    </row>
    <row r="67" spans="1:5" ht="48.75" customHeight="1" x14ac:dyDescent="0.25">
      <c r="A67" s="482" t="s">
        <v>76</v>
      </c>
      <c r="B67" s="223" t="s">
        <v>676</v>
      </c>
      <c r="C67" s="223" t="s">
        <v>129</v>
      </c>
      <c r="D67" s="274">
        <v>2026109</v>
      </c>
      <c r="E67" s="505">
        <v>880045</v>
      </c>
    </row>
    <row r="68" spans="1:5" ht="30" x14ac:dyDescent="0.25">
      <c r="A68" s="482" t="s">
        <v>77</v>
      </c>
      <c r="B68" s="223" t="s">
        <v>806</v>
      </c>
      <c r="C68" s="223" t="s">
        <v>129</v>
      </c>
      <c r="D68" s="274">
        <v>231371</v>
      </c>
      <c r="E68" s="505">
        <v>116057</v>
      </c>
    </row>
    <row r="69" spans="1:5" ht="30" x14ac:dyDescent="0.25">
      <c r="A69" s="482" t="s">
        <v>78</v>
      </c>
      <c r="B69" s="223" t="s">
        <v>246</v>
      </c>
      <c r="C69" s="223" t="s">
        <v>129</v>
      </c>
      <c r="D69" s="274">
        <v>250000</v>
      </c>
      <c r="E69" s="505">
        <v>157692.5</v>
      </c>
    </row>
    <row r="70" spans="1:5" ht="75" x14ac:dyDescent="0.25">
      <c r="A70" s="482" t="s">
        <v>79</v>
      </c>
      <c r="B70" s="223" t="s">
        <v>836</v>
      </c>
      <c r="C70" s="223" t="s">
        <v>129</v>
      </c>
      <c r="D70" s="274">
        <v>0</v>
      </c>
      <c r="E70" s="505">
        <v>0</v>
      </c>
    </row>
    <row r="71" spans="1:5" ht="30" x14ac:dyDescent="0.25">
      <c r="A71" s="482" t="s">
        <v>80</v>
      </c>
      <c r="B71" s="223" t="s">
        <v>837</v>
      </c>
      <c r="C71" s="223" t="s">
        <v>129</v>
      </c>
      <c r="D71" s="274">
        <v>20200</v>
      </c>
      <c r="E71" s="505">
        <v>0</v>
      </c>
    </row>
    <row r="72" spans="1:5" ht="60" x14ac:dyDescent="0.25">
      <c r="A72" s="288" t="s">
        <v>81</v>
      </c>
      <c r="B72" s="284" t="s">
        <v>215</v>
      </c>
      <c r="C72" s="284" t="s">
        <v>677</v>
      </c>
      <c r="D72" s="274">
        <v>21579210</v>
      </c>
      <c r="E72" s="505">
        <v>13338540.029999999</v>
      </c>
    </row>
    <row r="73" spans="1:5" ht="156" customHeight="1" x14ac:dyDescent="0.25">
      <c r="A73" s="485" t="s">
        <v>82</v>
      </c>
      <c r="B73" s="284" t="s">
        <v>838</v>
      </c>
      <c r="C73" s="284" t="s">
        <v>677</v>
      </c>
      <c r="D73" s="515">
        <v>0</v>
      </c>
      <c r="E73" s="516">
        <v>0</v>
      </c>
    </row>
    <row r="74" spans="1:5" ht="75" x14ac:dyDescent="0.25">
      <c r="A74" s="485" t="s">
        <v>84</v>
      </c>
      <c r="B74" s="284" t="s">
        <v>839</v>
      </c>
      <c r="C74" s="284" t="s">
        <v>677</v>
      </c>
      <c r="D74" s="515">
        <v>4745790</v>
      </c>
      <c r="E74" s="516">
        <v>3046363.08</v>
      </c>
    </row>
    <row r="75" spans="1:5" ht="30" x14ac:dyDescent="0.25">
      <c r="A75" s="288" t="s">
        <v>216</v>
      </c>
      <c r="B75" s="284" t="s">
        <v>680</v>
      </c>
      <c r="C75" s="284" t="s">
        <v>129</v>
      </c>
      <c r="D75" s="517">
        <v>551409</v>
      </c>
      <c r="E75" s="518">
        <v>539315.36</v>
      </c>
    </row>
    <row r="76" spans="1:5" ht="53.25" customHeight="1" x14ac:dyDescent="0.25">
      <c r="A76" s="288" t="s">
        <v>840</v>
      </c>
      <c r="B76" s="223" t="s">
        <v>1191</v>
      </c>
      <c r="C76" s="223" t="s">
        <v>129</v>
      </c>
      <c r="D76" s="517">
        <v>218755.41</v>
      </c>
      <c r="E76" s="518">
        <v>218755.1</v>
      </c>
    </row>
    <row r="77" spans="1:5" ht="30" x14ac:dyDescent="0.25">
      <c r="A77" s="485" t="s">
        <v>842</v>
      </c>
      <c r="B77" s="284" t="s">
        <v>57</v>
      </c>
      <c r="C77" s="223" t="s">
        <v>129</v>
      </c>
      <c r="D77" s="515">
        <v>107678863.77</v>
      </c>
      <c r="E77" s="516">
        <v>74839345.909999996</v>
      </c>
    </row>
    <row r="78" spans="1:5" ht="75" x14ac:dyDescent="0.25">
      <c r="A78" s="485" t="s">
        <v>843</v>
      </c>
      <c r="B78" s="284" t="s">
        <v>808</v>
      </c>
      <c r="C78" s="284" t="s">
        <v>129</v>
      </c>
      <c r="D78" s="515">
        <v>15183915.25</v>
      </c>
      <c r="E78" s="516">
        <v>11219317.289999999</v>
      </c>
    </row>
    <row r="79" spans="1:5" ht="30" x14ac:dyDescent="0.25">
      <c r="A79" s="288" t="s">
        <v>844</v>
      </c>
      <c r="B79" s="194" t="s">
        <v>681</v>
      </c>
      <c r="C79" s="284" t="s">
        <v>129</v>
      </c>
      <c r="D79" s="517">
        <v>29010975.920000002</v>
      </c>
      <c r="E79" s="518">
        <v>16293753.82</v>
      </c>
    </row>
    <row r="80" spans="1:5" ht="60" x14ac:dyDescent="0.25">
      <c r="A80" s="288" t="s">
        <v>845</v>
      </c>
      <c r="B80" s="284" t="s">
        <v>811</v>
      </c>
      <c r="C80" s="284" t="s">
        <v>129</v>
      </c>
      <c r="D80" s="517">
        <v>5996703.8799999999</v>
      </c>
      <c r="E80" s="518">
        <v>3323100.9</v>
      </c>
    </row>
    <row r="81" spans="1:5" ht="75" x14ac:dyDescent="0.25">
      <c r="A81" s="288" t="s">
        <v>846</v>
      </c>
      <c r="B81" s="194" t="s">
        <v>83</v>
      </c>
      <c r="C81" s="284" t="s">
        <v>678</v>
      </c>
      <c r="D81" s="517">
        <v>268249555</v>
      </c>
      <c r="E81" s="518">
        <v>154532756.62</v>
      </c>
    </row>
    <row r="82" spans="1:5" ht="120.75" thickBot="1" x14ac:dyDescent="0.3">
      <c r="A82" s="292" t="s">
        <v>847</v>
      </c>
      <c r="B82" s="477" t="s">
        <v>848</v>
      </c>
      <c r="C82" s="477" t="s">
        <v>678</v>
      </c>
      <c r="D82" s="519">
        <v>55108502</v>
      </c>
      <c r="E82" s="520">
        <v>36958822.700000003</v>
      </c>
    </row>
    <row r="83" spans="1:5" ht="57.75" thickBot="1" x14ac:dyDescent="0.3">
      <c r="A83" s="530" t="s">
        <v>6</v>
      </c>
      <c r="B83" s="877" t="s">
        <v>85</v>
      </c>
      <c r="C83" s="878" t="s">
        <v>678</v>
      </c>
      <c r="D83" s="986">
        <f>SUM(D84:D89)</f>
        <v>21046000</v>
      </c>
      <c r="E83" s="986">
        <f>SUM(E84:E89)</f>
        <v>10822182.51</v>
      </c>
    </row>
    <row r="84" spans="1:5" ht="75" x14ac:dyDescent="0.25">
      <c r="A84" s="979" t="s">
        <v>86</v>
      </c>
      <c r="B84" s="980" t="s">
        <v>87</v>
      </c>
      <c r="C84" s="980" t="s">
        <v>678</v>
      </c>
      <c r="D84" s="981">
        <v>7615993.96</v>
      </c>
      <c r="E84" s="982">
        <v>3174369.23</v>
      </c>
    </row>
    <row r="85" spans="1:5" ht="75" x14ac:dyDescent="0.25">
      <c r="A85" s="255" t="s">
        <v>88</v>
      </c>
      <c r="B85" s="280" t="s">
        <v>89</v>
      </c>
      <c r="C85" s="280" t="s">
        <v>678</v>
      </c>
      <c r="D85" s="510">
        <v>1779906.04</v>
      </c>
      <c r="E85" s="983">
        <v>1426159.8</v>
      </c>
    </row>
    <row r="86" spans="1:5" ht="30" customHeight="1" x14ac:dyDescent="0.25">
      <c r="A86" s="1759" t="s">
        <v>219</v>
      </c>
      <c r="B86" s="1761" t="s">
        <v>87</v>
      </c>
      <c r="C86" s="280" t="s">
        <v>677</v>
      </c>
      <c r="D86" s="510">
        <v>6353194.04</v>
      </c>
      <c r="E86" s="983">
        <v>3443376.28</v>
      </c>
    </row>
    <row r="87" spans="1:5" ht="71.25" customHeight="1" x14ac:dyDescent="0.25">
      <c r="A87" s="1760"/>
      <c r="B87" s="1762"/>
      <c r="C87" s="280" t="s">
        <v>678</v>
      </c>
      <c r="D87" s="510">
        <v>1210132.2</v>
      </c>
      <c r="E87" s="983">
        <v>655881.19999999995</v>
      </c>
    </row>
    <row r="88" spans="1:5" ht="30" customHeight="1" x14ac:dyDescent="0.25">
      <c r="A88" s="1759" t="s">
        <v>220</v>
      </c>
      <c r="B88" s="1761" t="s">
        <v>89</v>
      </c>
      <c r="C88" s="280" t="s">
        <v>677</v>
      </c>
      <c r="D88" s="510">
        <v>3432889.96</v>
      </c>
      <c r="E88" s="983">
        <v>1782812.64</v>
      </c>
    </row>
    <row r="89" spans="1:5" ht="45.75" thickBot="1" x14ac:dyDescent="0.3">
      <c r="A89" s="1763"/>
      <c r="B89" s="1764"/>
      <c r="C89" s="889" t="s">
        <v>678</v>
      </c>
      <c r="D89" s="512">
        <v>653883.80000000005</v>
      </c>
      <c r="E89" s="985">
        <v>339583.36</v>
      </c>
    </row>
    <row r="90" spans="1:5" ht="29.25" thickBot="1" x14ac:dyDescent="0.3">
      <c r="A90" s="1100" t="s">
        <v>90</v>
      </c>
      <c r="B90" s="1101" t="s">
        <v>91</v>
      </c>
      <c r="C90" s="1081" t="s">
        <v>129</v>
      </c>
      <c r="D90" s="1082">
        <f>D91</f>
        <v>0</v>
      </c>
      <c r="E90" s="1102">
        <f>E91</f>
        <v>0</v>
      </c>
    </row>
    <row r="91" spans="1:5" ht="50.25" customHeight="1" thickBot="1" x14ac:dyDescent="0.3">
      <c r="A91" s="1083" t="s">
        <v>92</v>
      </c>
      <c r="B91" s="1084" t="s">
        <v>93</v>
      </c>
      <c r="C91" s="1084" t="s">
        <v>129</v>
      </c>
      <c r="D91" s="1103">
        <f>'[2]Форма 7'!J113</f>
        <v>0</v>
      </c>
      <c r="E91" s="1104">
        <f>'[2]Форма 7'!K113</f>
        <v>0</v>
      </c>
    </row>
    <row r="92" spans="1:5" ht="57.75" thickBot="1" x14ac:dyDescent="0.3">
      <c r="A92" s="1105" t="s">
        <v>94</v>
      </c>
      <c r="B92" s="1106" t="s">
        <v>701</v>
      </c>
      <c r="C92" s="1088" t="s">
        <v>678</v>
      </c>
      <c r="D92" s="1089">
        <f>SUM(D93:D94)</f>
        <v>0</v>
      </c>
      <c r="E92" s="1094">
        <f>SUM(E93:E94)</f>
        <v>0</v>
      </c>
    </row>
    <row r="93" spans="1:5" ht="45" x14ac:dyDescent="0.25">
      <c r="A93" s="1107" t="s">
        <v>95</v>
      </c>
      <c r="B93" s="472" t="s">
        <v>851</v>
      </c>
      <c r="C93" s="472" t="s">
        <v>678</v>
      </c>
      <c r="D93" s="1108">
        <f>'[2]Форма 7'!J115</f>
        <v>0</v>
      </c>
      <c r="E93" s="1109">
        <f>'[2]Форма 7'!K115</f>
        <v>0</v>
      </c>
    </row>
    <row r="94" spans="1:5" ht="30.75" thickBot="1" x14ac:dyDescent="0.3">
      <c r="A94" s="1110" t="s">
        <v>852</v>
      </c>
      <c r="B94" s="478" t="s">
        <v>853</v>
      </c>
      <c r="C94" s="478" t="s">
        <v>129</v>
      </c>
      <c r="D94" s="513">
        <f>'[2]Форма 7'!J116</f>
        <v>0</v>
      </c>
      <c r="E94" s="514">
        <f>'[2]Форма 7'!K116</f>
        <v>0</v>
      </c>
    </row>
    <row r="95" spans="1:5" ht="57.75" thickBot="1" x14ac:dyDescent="0.3">
      <c r="A95" s="1105" t="s">
        <v>686</v>
      </c>
      <c r="B95" s="1106" t="s">
        <v>855</v>
      </c>
      <c r="C95" s="1088" t="s">
        <v>678</v>
      </c>
      <c r="D95" s="1089">
        <v>0</v>
      </c>
      <c r="E95" s="1094">
        <v>0</v>
      </c>
    </row>
    <row r="96" spans="1:5" ht="30" x14ac:dyDescent="0.25">
      <c r="A96" s="1765" t="s">
        <v>687</v>
      </c>
      <c r="B96" s="1768" t="s">
        <v>856</v>
      </c>
      <c r="C96" s="1111" t="s">
        <v>129</v>
      </c>
      <c r="D96" s="1108">
        <v>0</v>
      </c>
      <c r="E96" s="1109">
        <v>0</v>
      </c>
    </row>
    <row r="97" spans="1:5" ht="30" x14ac:dyDescent="0.25">
      <c r="A97" s="1766"/>
      <c r="B97" s="1769"/>
      <c r="C97" s="1112" t="s">
        <v>677</v>
      </c>
      <c r="D97" s="515">
        <v>0</v>
      </c>
      <c r="E97" s="516">
        <v>0</v>
      </c>
    </row>
    <row r="98" spans="1:5" ht="45.75" thickBot="1" x14ac:dyDescent="0.3">
      <c r="A98" s="1767"/>
      <c r="B98" s="1770"/>
      <c r="C98" s="478" t="s">
        <v>678</v>
      </c>
      <c r="D98" s="513">
        <f>'[2]Форма 7'!J120</f>
        <v>0</v>
      </c>
      <c r="E98" s="514">
        <f>'[2]Форма 7'!K120</f>
        <v>0</v>
      </c>
    </row>
    <row r="99" spans="1:5" ht="57.75" thickBot="1" x14ac:dyDescent="0.3">
      <c r="A99" s="1105" t="s">
        <v>266</v>
      </c>
      <c r="B99" s="1106" t="s">
        <v>859</v>
      </c>
      <c r="C99" s="1088" t="s">
        <v>678</v>
      </c>
      <c r="D99" s="1089">
        <f>D100+D101</f>
        <v>3390000</v>
      </c>
      <c r="E99" s="1094">
        <f>E100+E101</f>
        <v>1625202.03</v>
      </c>
    </row>
    <row r="100" spans="1:5" ht="75" x14ac:dyDescent="0.25">
      <c r="A100" s="1107" t="s">
        <v>268</v>
      </c>
      <c r="B100" s="472" t="s">
        <v>59</v>
      </c>
      <c r="C100" s="472" t="s">
        <v>678</v>
      </c>
      <c r="D100" s="1108">
        <v>3390000</v>
      </c>
      <c r="E100" s="1109">
        <v>1625202.03</v>
      </c>
    </row>
    <row r="101" spans="1:5" ht="90.75" thickBot="1" x14ac:dyDescent="0.3">
      <c r="A101" s="1110" t="s">
        <v>270</v>
      </c>
      <c r="B101" s="478" t="s">
        <v>861</v>
      </c>
      <c r="C101" s="478" t="s">
        <v>678</v>
      </c>
      <c r="D101" s="513">
        <v>0</v>
      </c>
      <c r="E101" s="514">
        <v>0</v>
      </c>
    </row>
    <row r="102" spans="1:5" ht="15.75" thickBot="1" x14ac:dyDescent="0.3">
      <c r="A102" s="1727" t="s">
        <v>98</v>
      </c>
      <c r="B102" s="1730" t="s">
        <v>99</v>
      </c>
      <c r="C102" s="1113" t="s">
        <v>128</v>
      </c>
      <c r="D102" s="1082">
        <f>D103+D104</f>
        <v>45749594.100000001</v>
      </c>
      <c r="E102" s="1102">
        <f>E103+E104</f>
        <v>31975896.099999994</v>
      </c>
    </row>
    <row r="103" spans="1:5" ht="45" x14ac:dyDescent="0.25">
      <c r="A103" s="1728"/>
      <c r="B103" s="1731"/>
      <c r="C103" s="1114" t="s">
        <v>678</v>
      </c>
      <c r="D103" s="1096">
        <f>D128+D129+D133+D134</f>
        <v>4054174</v>
      </c>
      <c r="E103" s="1096">
        <f>E128+E132+E129</f>
        <v>3196906.1500000004</v>
      </c>
    </row>
    <row r="104" spans="1:5" ht="30.75" thickBot="1" x14ac:dyDescent="0.3">
      <c r="A104" s="1729"/>
      <c r="B104" s="1732"/>
      <c r="C104" s="1115" t="s">
        <v>129</v>
      </c>
      <c r="D104" s="1116">
        <f>D106+D107+D108+D114+D120+D123+D124+D126+D127+D131</f>
        <v>41695420.100000001</v>
      </c>
      <c r="E104" s="1116">
        <f>E106+E107+E108+E114+E120+E123+E124+E126+E127+E131</f>
        <v>28778989.949999996</v>
      </c>
    </row>
    <row r="105" spans="1:5" ht="86.25" thickBot="1" x14ac:dyDescent="0.3">
      <c r="A105" s="1117" t="s">
        <v>13</v>
      </c>
      <c r="B105" s="1106" t="s">
        <v>100</v>
      </c>
      <c r="C105" s="1118" t="s">
        <v>131</v>
      </c>
      <c r="D105" s="1119">
        <f>SUM(D106:D124)</f>
        <v>40715440</v>
      </c>
      <c r="E105" s="1120">
        <f>SUM(E106:E124)</f>
        <v>27908213.649999999</v>
      </c>
    </row>
    <row r="106" spans="1:5" ht="30" x14ac:dyDescent="0.25">
      <c r="A106" s="291" t="s">
        <v>101</v>
      </c>
      <c r="B106" s="326" t="s">
        <v>675</v>
      </c>
      <c r="C106" s="326" t="s">
        <v>129</v>
      </c>
      <c r="D106" s="527">
        <f>'[2]Форма 7'!J128</f>
        <v>0</v>
      </c>
      <c r="E106" s="528">
        <f>'[2]Форма 7'!K128</f>
        <v>0</v>
      </c>
    </row>
    <row r="107" spans="1:5" ht="30" x14ac:dyDescent="0.25">
      <c r="A107" s="288" t="s">
        <v>102</v>
      </c>
      <c r="B107" s="223" t="s">
        <v>863</v>
      </c>
      <c r="C107" s="223" t="s">
        <v>129</v>
      </c>
      <c r="D107" s="274">
        <f>'[2]Форма 7'!J129</f>
        <v>0</v>
      </c>
      <c r="E107" s="505">
        <f>'[2]Форма 7'!K129</f>
        <v>0</v>
      </c>
    </row>
    <row r="108" spans="1:5" ht="15" customHeight="1" x14ac:dyDescent="0.25">
      <c r="A108" s="1672" t="s">
        <v>103</v>
      </c>
      <c r="B108" s="1392" t="s">
        <v>864</v>
      </c>
      <c r="C108" s="1392" t="s">
        <v>129</v>
      </c>
      <c r="D108" s="1690">
        <v>0</v>
      </c>
      <c r="E108" s="1691">
        <v>0</v>
      </c>
    </row>
    <row r="109" spans="1:5" x14ac:dyDescent="0.25">
      <c r="A109" s="1673"/>
      <c r="B109" s="1464"/>
      <c r="C109" s="1464"/>
      <c r="D109" s="1685"/>
      <c r="E109" s="1688"/>
    </row>
    <row r="110" spans="1:5" ht="12" customHeight="1" thickBot="1" x14ac:dyDescent="0.3">
      <c r="A110" s="1673"/>
      <c r="B110" s="1464"/>
      <c r="C110" s="1464"/>
      <c r="D110" s="1685"/>
      <c r="E110" s="1688"/>
    </row>
    <row r="111" spans="1:5" ht="15.75" hidden="1" thickBot="1" x14ac:dyDescent="0.3">
      <c r="A111" s="1673"/>
      <c r="B111" s="1464"/>
      <c r="C111" s="1464"/>
      <c r="D111" s="1685"/>
      <c r="E111" s="1688"/>
    </row>
    <row r="112" spans="1:5" ht="15.75" hidden="1" thickBot="1" x14ac:dyDescent="0.3">
      <c r="A112" s="1673"/>
      <c r="B112" s="1464"/>
      <c r="C112" s="1464"/>
      <c r="D112" s="1685"/>
      <c r="E112" s="1688"/>
    </row>
    <row r="113" spans="1:7" ht="15.75" hidden="1" thickBot="1" x14ac:dyDescent="0.3">
      <c r="A113" s="1674"/>
      <c r="B113" s="1386"/>
      <c r="C113" s="1384"/>
      <c r="D113" s="1722"/>
      <c r="E113" s="1689"/>
    </row>
    <row r="114" spans="1:7" ht="15.75" customHeight="1" thickBot="1" x14ac:dyDescent="0.3">
      <c r="A114" s="1672" t="s">
        <v>105</v>
      </c>
      <c r="B114" s="1383" t="s">
        <v>887</v>
      </c>
      <c r="C114" s="1671" t="s">
        <v>129</v>
      </c>
      <c r="D114" s="1684">
        <v>8148700</v>
      </c>
      <c r="E114" s="1687">
        <v>5404969.2999999998</v>
      </c>
    </row>
    <row r="115" spans="1:7" x14ac:dyDescent="0.25">
      <c r="A115" s="1673"/>
      <c r="B115" s="1464"/>
      <c r="C115" s="1464"/>
      <c r="D115" s="1685"/>
      <c r="E115" s="1688"/>
      <c r="F115" s="48">
        <f>'Форма 7'!L139</f>
        <v>0</v>
      </c>
      <c r="G115" s="48">
        <f>'Форма 7'!M139</f>
        <v>0</v>
      </c>
    </row>
    <row r="116" spans="1:7" x14ac:dyDescent="0.25">
      <c r="A116" s="1673"/>
      <c r="B116" s="1464"/>
      <c r="C116" s="1464"/>
      <c r="D116" s="1685"/>
      <c r="E116" s="1688"/>
      <c r="F116" s="300"/>
      <c r="G116" s="300"/>
    </row>
    <row r="117" spans="1:7" ht="10.5" customHeight="1" thickBot="1" x14ac:dyDescent="0.3">
      <c r="A117" s="1673"/>
      <c r="B117" s="1464"/>
      <c r="C117" s="1464"/>
      <c r="D117" s="1685"/>
      <c r="E117" s="1688"/>
      <c r="F117" s="300"/>
      <c r="G117" s="300"/>
    </row>
    <row r="118" spans="1:7" ht="15.75" hidden="1" thickBot="1" x14ac:dyDescent="0.3">
      <c r="A118" s="1673"/>
      <c r="B118" s="1464"/>
      <c r="C118" s="1464"/>
      <c r="D118" s="1685"/>
      <c r="E118" s="1688"/>
      <c r="F118" s="300"/>
      <c r="G118" s="300"/>
    </row>
    <row r="119" spans="1:7" ht="15.75" hidden="1" thickBot="1" x14ac:dyDescent="0.3">
      <c r="A119" s="1674"/>
      <c r="B119" s="1386"/>
      <c r="C119" s="1384"/>
      <c r="D119" s="1686"/>
      <c r="E119" s="1689"/>
      <c r="F119" s="300"/>
      <c r="G119" s="300"/>
    </row>
    <row r="120" spans="1:7" ht="15" customHeight="1" x14ac:dyDescent="0.25">
      <c r="A120" s="1672" t="s">
        <v>689</v>
      </c>
      <c r="B120" s="1392" t="s">
        <v>104</v>
      </c>
      <c r="C120" s="1695" t="s">
        <v>129</v>
      </c>
      <c r="D120" s="1690">
        <v>247700</v>
      </c>
      <c r="E120" s="1691">
        <v>150964.63</v>
      </c>
      <c r="F120" s="300"/>
      <c r="G120" s="300"/>
    </row>
    <row r="121" spans="1:7" x14ac:dyDescent="0.25">
      <c r="A121" s="1673"/>
      <c r="B121" s="1464"/>
      <c r="C121" s="1464"/>
      <c r="D121" s="1685"/>
      <c r="E121" s="1688"/>
      <c r="F121" s="300"/>
      <c r="G121" s="300"/>
    </row>
    <row r="122" spans="1:7" x14ac:dyDescent="0.25">
      <c r="A122" s="1674"/>
      <c r="B122" s="1386"/>
      <c r="C122" s="1386"/>
      <c r="D122" s="1686"/>
      <c r="E122" s="1689"/>
      <c r="F122" s="300"/>
      <c r="G122" s="300"/>
    </row>
    <row r="123" spans="1:7" ht="45" x14ac:dyDescent="0.25">
      <c r="A123" s="288" t="s">
        <v>690</v>
      </c>
      <c r="B123" s="284" t="s">
        <v>106</v>
      </c>
      <c r="C123" s="284" t="s">
        <v>129</v>
      </c>
      <c r="D123" s="274">
        <v>31475760</v>
      </c>
      <c r="E123" s="505">
        <v>21959945.719999999</v>
      </c>
      <c r="F123" s="529"/>
      <c r="G123" s="529"/>
    </row>
    <row r="124" spans="1:7" ht="30.75" thickBot="1" x14ac:dyDescent="0.3">
      <c r="A124" s="292" t="s">
        <v>870</v>
      </c>
      <c r="B124" s="477" t="s">
        <v>107</v>
      </c>
      <c r="C124" s="477" t="s">
        <v>129</v>
      </c>
      <c r="D124" s="275">
        <v>843280</v>
      </c>
      <c r="E124" s="277">
        <v>392334</v>
      </c>
      <c r="F124" s="529"/>
      <c r="G124" s="529"/>
    </row>
    <row r="125" spans="1:7" ht="57.75" thickBot="1" x14ac:dyDescent="0.3">
      <c r="A125" s="521" t="s">
        <v>15</v>
      </c>
      <c r="B125" s="877" t="s">
        <v>108</v>
      </c>
      <c r="C125" s="878" t="s">
        <v>678</v>
      </c>
      <c r="D125" s="986">
        <f>D126+D127+D128+D129</f>
        <v>3777154.1000000006</v>
      </c>
      <c r="E125" s="986">
        <f>E126+E127+E128+E129</f>
        <v>3586682.45</v>
      </c>
      <c r="F125" s="301"/>
      <c r="G125" s="301"/>
    </row>
    <row r="126" spans="1:7" ht="54.75" customHeight="1" x14ac:dyDescent="0.25">
      <c r="A126" s="979" t="s">
        <v>109</v>
      </c>
      <c r="B126" s="980" t="s">
        <v>110</v>
      </c>
      <c r="C126" s="980" t="s">
        <v>129</v>
      </c>
      <c r="D126" s="981">
        <v>397143.9</v>
      </c>
      <c r="E126" s="982">
        <v>397143.9</v>
      </c>
      <c r="F126" s="301"/>
      <c r="G126" s="301"/>
    </row>
    <row r="127" spans="1:7" ht="49.5" customHeight="1" x14ac:dyDescent="0.25">
      <c r="A127" s="255" t="s">
        <v>111</v>
      </c>
      <c r="B127" s="280" t="s">
        <v>112</v>
      </c>
      <c r="C127" s="280" t="s">
        <v>129</v>
      </c>
      <c r="D127" s="510">
        <v>335836.2</v>
      </c>
      <c r="E127" s="983">
        <v>332632.40000000002</v>
      </c>
      <c r="F127" s="301"/>
      <c r="G127" s="301"/>
    </row>
    <row r="128" spans="1:7" ht="51" customHeight="1" x14ac:dyDescent="0.25">
      <c r="A128" s="255" t="s">
        <v>113</v>
      </c>
      <c r="B128" s="280" t="s">
        <v>679</v>
      </c>
      <c r="C128" s="280" t="s">
        <v>678</v>
      </c>
      <c r="D128" s="510">
        <v>2120634.9500000002</v>
      </c>
      <c r="E128" s="983">
        <v>1933367.1</v>
      </c>
      <c r="F128" s="301"/>
      <c r="G128" s="301"/>
    </row>
    <row r="129" spans="1:7" ht="61.5" customHeight="1" thickBot="1" x14ac:dyDescent="0.3">
      <c r="A129" s="984" t="s">
        <v>114</v>
      </c>
      <c r="B129" s="889" t="s">
        <v>115</v>
      </c>
      <c r="C129" s="889" t="s">
        <v>678</v>
      </c>
      <c r="D129" s="512">
        <v>923539.05</v>
      </c>
      <c r="E129" s="512">
        <v>923539.05</v>
      </c>
      <c r="F129" s="50">
        <f>'Форма 7'!L143</f>
        <v>0</v>
      </c>
      <c r="G129" s="50">
        <f>'Форма 7'!M143</f>
        <v>0</v>
      </c>
    </row>
    <row r="130" spans="1:7" ht="57.75" thickBot="1" x14ac:dyDescent="0.3">
      <c r="A130" s="916" t="s">
        <v>2</v>
      </c>
      <c r="B130" s="917" t="s">
        <v>116</v>
      </c>
      <c r="C130" s="252" t="s">
        <v>129</v>
      </c>
      <c r="D130" s="975">
        <f>D131</f>
        <v>247000</v>
      </c>
      <c r="E130" s="976">
        <f>E131</f>
        <v>141000</v>
      </c>
    </row>
    <row r="131" spans="1:7" ht="30.75" thickBot="1" x14ac:dyDescent="0.3">
      <c r="A131" s="523" t="s">
        <v>117</v>
      </c>
      <c r="B131" s="522" t="s">
        <v>118</v>
      </c>
      <c r="C131" s="524" t="s">
        <v>129</v>
      </c>
      <c r="D131" s="525">
        <v>247000</v>
      </c>
      <c r="E131" s="525">
        <v>141000</v>
      </c>
    </row>
    <row r="132" spans="1:7" ht="57.75" thickBot="1" x14ac:dyDescent="0.3">
      <c r="A132" s="293" t="s">
        <v>18</v>
      </c>
      <c r="B132" s="919" t="s">
        <v>96</v>
      </c>
      <c r="C132" s="845" t="s">
        <v>678</v>
      </c>
      <c r="D132" s="994">
        <f>D133+D134</f>
        <v>1010000</v>
      </c>
      <c r="E132" s="995">
        <f>E133+E134</f>
        <v>340000</v>
      </c>
    </row>
    <row r="133" spans="1:7" ht="75.75" thickBot="1" x14ac:dyDescent="0.3">
      <c r="A133" s="291" t="s">
        <v>119</v>
      </c>
      <c r="B133" s="326" t="s">
        <v>59</v>
      </c>
      <c r="C133" s="326" t="s">
        <v>678</v>
      </c>
      <c r="D133" s="273">
        <v>1010000</v>
      </c>
      <c r="E133" s="276">
        <v>340000</v>
      </c>
      <c r="F133" s="69">
        <f>'Форма 7'!L147</f>
        <v>0</v>
      </c>
      <c r="G133" s="48">
        <f>'Форма 7'!M147</f>
        <v>0</v>
      </c>
    </row>
    <row r="134" spans="1:7" ht="75.75" thickBot="1" x14ac:dyDescent="0.3">
      <c r="A134" s="292" t="s">
        <v>120</v>
      </c>
      <c r="B134" s="477" t="s">
        <v>97</v>
      </c>
      <c r="C134" s="477" t="s">
        <v>678</v>
      </c>
      <c r="D134" s="275">
        <f>'[2]Форма 7'!J161</f>
        <v>0</v>
      </c>
      <c r="E134" s="277">
        <f>'[2]Форма 7'!K161</f>
        <v>0</v>
      </c>
      <c r="F134" s="69">
        <f>'Форма 7'!L148</f>
        <v>0</v>
      </c>
      <c r="G134" s="48">
        <f>'Форма 7'!M148</f>
        <v>0</v>
      </c>
    </row>
    <row r="135" spans="1:7" ht="43.5" thickBot="1" x14ac:dyDescent="0.3">
      <c r="A135" s="916" t="s">
        <v>121</v>
      </c>
      <c r="B135" s="917" t="s">
        <v>122</v>
      </c>
      <c r="C135" s="918" t="s">
        <v>129</v>
      </c>
      <c r="D135" s="975">
        <f>D136+D141</f>
        <v>30803545.969999999</v>
      </c>
      <c r="E135" s="976">
        <f>E136+E141</f>
        <v>21440037.740000002</v>
      </c>
    </row>
    <row r="136" spans="1:7" ht="29.25" thickBot="1" x14ac:dyDescent="0.3">
      <c r="A136" s="526" t="s">
        <v>34</v>
      </c>
      <c r="B136" s="977" t="s">
        <v>123</v>
      </c>
      <c r="C136" s="879" t="s">
        <v>129</v>
      </c>
      <c r="D136" s="897">
        <f>D137+D138+D139+D140</f>
        <v>30203545.969999999</v>
      </c>
      <c r="E136" s="978">
        <f>E137+E138+E139+E140</f>
        <v>20989107.740000002</v>
      </c>
    </row>
    <row r="137" spans="1:7" ht="30" x14ac:dyDescent="0.25">
      <c r="A137" s="979" t="s">
        <v>124</v>
      </c>
      <c r="B137" s="980" t="s">
        <v>73</v>
      </c>
      <c r="C137" s="980" t="s">
        <v>129</v>
      </c>
      <c r="D137" s="981">
        <v>116870</v>
      </c>
      <c r="E137" s="982">
        <v>69303.600000000006</v>
      </c>
    </row>
    <row r="138" spans="1:7" ht="30" x14ac:dyDescent="0.25">
      <c r="A138" s="255" t="s">
        <v>125</v>
      </c>
      <c r="B138" s="280" t="s">
        <v>880</v>
      </c>
      <c r="C138" s="280" t="s">
        <v>129</v>
      </c>
      <c r="D138" s="510">
        <v>0</v>
      </c>
      <c r="E138" s="983">
        <v>0</v>
      </c>
    </row>
    <row r="139" spans="1:7" ht="30" x14ac:dyDescent="0.25">
      <c r="A139" s="255" t="s">
        <v>127</v>
      </c>
      <c r="B139" s="280" t="s">
        <v>126</v>
      </c>
      <c r="C139" s="280" t="s">
        <v>129</v>
      </c>
      <c r="D139" s="510">
        <v>29807015.969999999</v>
      </c>
      <c r="E139" s="983">
        <v>20708019.030000001</v>
      </c>
    </row>
    <row r="140" spans="1:7" ht="30.75" thickBot="1" x14ac:dyDescent="0.3">
      <c r="A140" s="984" t="s">
        <v>882</v>
      </c>
      <c r="B140" s="889" t="s">
        <v>681</v>
      </c>
      <c r="C140" s="889" t="s">
        <v>129</v>
      </c>
      <c r="D140" s="512">
        <v>279660</v>
      </c>
      <c r="E140" s="985">
        <v>211785.11</v>
      </c>
    </row>
    <row r="141" spans="1:7" ht="43.5" thickBot="1" x14ac:dyDescent="0.3">
      <c r="A141" s="530" t="s">
        <v>36</v>
      </c>
      <c r="B141" s="878" t="s">
        <v>883</v>
      </c>
      <c r="C141" s="878" t="s">
        <v>129</v>
      </c>
      <c r="D141" s="986">
        <f>D142</f>
        <v>600000</v>
      </c>
      <c r="E141" s="987">
        <f>E142</f>
        <v>450930</v>
      </c>
    </row>
    <row r="142" spans="1:7" ht="30.75" thickBot="1" x14ac:dyDescent="0.3">
      <c r="A142" s="531" t="s">
        <v>885</v>
      </c>
      <c r="B142" s="550" t="s">
        <v>884</v>
      </c>
      <c r="C142" s="550" t="s">
        <v>129</v>
      </c>
      <c r="D142" s="525">
        <v>600000</v>
      </c>
      <c r="E142" s="988">
        <v>450930</v>
      </c>
    </row>
    <row r="143" spans="1:7" ht="15" customHeight="1" x14ac:dyDescent="0.25">
      <c r="A143" s="1742" t="s">
        <v>764</v>
      </c>
      <c r="B143" s="1743"/>
      <c r="C143" s="1743"/>
      <c r="D143" s="1743"/>
      <c r="E143" s="1744"/>
    </row>
    <row r="144" spans="1:7" ht="75" x14ac:dyDescent="0.25">
      <c r="A144" s="989"/>
      <c r="B144" s="990" t="s">
        <v>691</v>
      </c>
      <c r="C144" s="990" t="s">
        <v>692</v>
      </c>
      <c r="D144" s="990" t="s">
        <v>1201</v>
      </c>
      <c r="E144" s="990" t="s">
        <v>693</v>
      </c>
    </row>
    <row r="145" spans="1:5" x14ac:dyDescent="0.25">
      <c r="A145" s="2035"/>
      <c r="B145" s="2036" t="s">
        <v>697</v>
      </c>
      <c r="C145" s="2037" t="s">
        <v>128</v>
      </c>
      <c r="D145" s="2038">
        <f>D146+D147+D148</f>
        <v>221921.9</v>
      </c>
      <c r="E145" s="2038">
        <f>E146+E147+E148</f>
        <v>164299.34000000003</v>
      </c>
    </row>
    <row r="146" spans="1:5" x14ac:dyDescent="0.25">
      <c r="A146" s="2039"/>
      <c r="B146" s="2040"/>
      <c r="C146" s="2037" t="s">
        <v>694</v>
      </c>
      <c r="D146" s="2038">
        <f>D150+D168+D195</f>
        <v>1070.08</v>
      </c>
      <c r="E146" s="2038">
        <f>E150+E168+E195</f>
        <v>1070.08</v>
      </c>
    </row>
    <row r="147" spans="1:5" x14ac:dyDescent="0.25">
      <c r="A147" s="2039"/>
      <c r="B147" s="2040"/>
      <c r="C147" s="2037" t="s">
        <v>695</v>
      </c>
      <c r="D147" s="2038">
        <f>D151+D169+D196+D211+D214</f>
        <v>133284.64000000001</v>
      </c>
      <c r="E147" s="2038">
        <f>E151+E169+E196+E211+E214</f>
        <v>102339.28</v>
      </c>
    </row>
    <row r="148" spans="1:5" x14ac:dyDescent="0.25">
      <c r="A148" s="1847"/>
      <c r="B148" s="2041"/>
      <c r="C148" s="2037" t="s">
        <v>696</v>
      </c>
      <c r="D148" s="2038">
        <f>D152+D170+D197+D207+D212+D215+D216+D184+D188+D192</f>
        <v>87567.18</v>
      </c>
      <c r="E148" s="2038">
        <f>E152+E170+E184+E188+E192+E197+E206+E207+E212+E215+E217</f>
        <v>60889.98000000001</v>
      </c>
    </row>
    <row r="149" spans="1:5" x14ac:dyDescent="0.25">
      <c r="A149" s="1735">
        <v>1</v>
      </c>
      <c r="B149" s="1541" t="s">
        <v>232</v>
      </c>
      <c r="C149" s="1224" t="s">
        <v>128</v>
      </c>
      <c r="D149" s="1225">
        <f>D150+D151+D152</f>
        <v>15563.32</v>
      </c>
      <c r="E149" s="1225">
        <f>E150+E151+E152</f>
        <v>10788.689999999999</v>
      </c>
    </row>
    <row r="150" spans="1:5" x14ac:dyDescent="0.25">
      <c r="A150" s="1736"/>
      <c r="B150" s="1745"/>
      <c r="C150" s="1224" t="s">
        <v>435</v>
      </c>
      <c r="D150" s="1225">
        <f>D159+D164</f>
        <v>1070.08</v>
      </c>
      <c r="E150" s="1225">
        <f>E159+E164</f>
        <v>1070.08</v>
      </c>
    </row>
    <row r="151" spans="1:5" x14ac:dyDescent="0.25">
      <c r="A151" s="1736"/>
      <c r="B151" s="1745"/>
      <c r="C151" s="1224" t="s">
        <v>436</v>
      </c>
      <c r="D151" s="1225">
        <f>D155+D160+D165</f>
        <v>203.83</v>
      </c>
      <c r="E151" s="1225">
        <f>E155+E160+E165</f>
        <v>203.83</v>
      </c>
    </row>
    <row r="152" spans="1:5" x14ac:dyDescent="0.25">
      <c r="A152" s="1737"/>
      <c r="B152" s="1746"/>
      <c r="C152" s="1224" t="s">
        <v>698</v>
      </c>
      <c r="D152" s="1225">
        <f>D153+D157+D162+D156+D161+D166</f>
        <v>14289.41</v>
      </c>
      <c r="E152" s="1225">
        <f>E153+E157+E166</f>
        <v>9514.7799999999988</v>
      </c>
    </row>
    <row r="153" spans="1:5" ht="30" x14ac:dyDescent="0.25">
      <c r="A153" s="991" t="s">
        <v>234</v>
      </c>
      <c r="B153" s="928" t="s">
        <v>235</v>
      </c>
      <c r="C153" s="849" t="s">
        <v>698</v>
      </c>
      <c r="D153" s="992">
        <v>14187.35</v>
      </c>
      <c r="E153" s="992">
        <v>9415.2199999999993</v>
      </c>
    </row>
    <row r="154" spans="1:5" x14ac:dyDescent="0.25">
      <c r="A154" s="1738" t="s">
        <v>237</v>
      </c>
      <c r="B154" s="1344" t="s">
        <v>938</v>
      </c>
      <c r="C154" s="849" t="s">
        <v>128</v>
      </c>
      <c r="D154" s="993">
        <v>0</v>
      </c>
      <c r="E154" s="993">
        <v>0</v>
      </c>
    </row>
    <row r="155" spans="1:5" x14ac:dyDescent="0.25">
      <c r="A155" s="1739"/>
      <c r="B155" s="1677"/>
      <c r="C155" s="849" t="s">
        <v>436</v>
      </c>
      <c r="D155" s="993">
        <v>0</v>
      </c>
      <c r="E155" s="993">
        <v>0</v>
      </c>
    </row>
    <row r="156" spans="1:5" x14ac:dyDescent="0.25">
      <c r="A156" s="1740"/>
      <c r="B156" s="1345"/>
      <c r="C156" s="849" t="s">
        <v>698</v>
      </c>
      <c r="D156" s="993">
        <v>0</v>
      </c>
      <c r="E156" s="993">
        <v>0</v>
      </c>
    </row>
    <row r="157" spans="1:5" ht="56.25" customHeight="1" x14ac:dyDescent="0.25">
      <c r="A157" s="1004" t="s">
        <v>242</v>
      </c>
      <c r="B157" s="644" t="s">
        <v>238</v>
      </c>
      <c r="C157" s="90" t="s">
        <v>698</v>
      </c>
      <c r="D157" s="296">
        <v>100</v>
      </c>
      <c r="E157" s="296">
        <v>97.5</v>
      </c>
    </row>
    <row r="158" spans="1:5" x14ac:dyDescent="0.25">
      <c r="A158" s="1644" t="s">
        <v>245</v>
      </c>
      <c r="B158" s="1333" t="s">
        <v>243</v>
      </c>
      <c r="C158" s="90" t="s">
        <v>128</v>
      </c>
      <c r="D158" s="296">
        <v>0</v>
      </c>
      <c r="E158" s="296">
        <v>0</v>
      </c>
    </row>
    <row r="159" spans="1:5" x14ac:dyDescent="0.25">
      <c r="A159" s="1733"/>
      <c r="B159" s="1531"/>
      <c r="C159" s="90" t="s">
        <v>435</v>
      </c>
      <c r="D159" s="296">
        <v>0</v>
      </c>
      <c r="E159" s="296">
        <v>0</v>
      </c>
    </row>
    <row r="160" spans="1:5" x14ac:dyDescent="0.25">
      <c r="A160" s="1733"/>
      <c r="B160" s="1531"/>
      <c r="C160" s="90" t="s">
        <v>436</v>
      </c>
      <c r="D160" s="296">
        <v>0</v>
      </c>
      <c r="E160" s="296">
        <v>0</v>
      </c>
    </row>
    <row r="161" spans="1:5" x14ac:dyDescent="0.25">
      <c r="A161" s="1734"/>
      <c r="B161" s="1675"/>
      <c r="C161" s="90" t="s">
        <v>698</v>
      </c>
      <c r="D161" s="296">
        <v>0</v>
      </c>
      <c r="E161" s="296">
        <v>0</v>
      </c>
    </row>
    <row r="162" spans="1:5" ht="30" x14ac:dyDescent="0.25">
      <c r="A162" s="599" t="s">
        <v>939</v>
      </c>
      <c r="B162" s="653" t="s">
        <v>246</v>
      </c>
      <c r="C162" s="90" t="s">
        <v>698</v>
      </c>
      <c r="D162" s="296">
        <v>0</v>
      </c>
      <c r="E162" s="296">
        <v>0</v>
      </c>
    </row>
    <row r="163" spans="1:5" x14ac:dyDescent="0.25">
      <c r="A163" s="1741" t="s">
        <v>940</v>
      </c>
      <c r="B163" s="1526" t="s">
        <v>941</v>
      </c>
      <c r="C163" s="90" t="s">
        <v>128</v>
      </c>
      <c r="D163" s="296">
        <f>D164+D165+D166</f>
        <v>1275.9699999999998</v>
      </c>
      <c r="E163" s="296">
        <f>E164+E165+E166</f>
        <v>1275.9699999999998</v>
      </c>
    </row>
    <row r="164" spans="1:5" x14ac:dyDescent="0.25">
      <c r="A164" s="1626"/>
      <c r="B164" s="1560"/>
      <c r="C164" s="90" t="s">
        <v>435</v>
      </c>
      <c r="D164" s="296">
        <v>1070.08</v>
      </c>
      <c r="E164" s="296">
        <v>1070.08</v>
      </c>
    </row>
    <row r="165" spans="1:5" x14ac:dyDescent="0.25">
      <c r="A165" s="1626"/>
      <c r="B165" s="1560"/>
      <c r="C165" s="90" t="s">
        <v>436</v>
      </c>
      <c r="D165" s="296">
        <v>203.83</v>
      </c>
      <c r="E165" s="296">
        <v>203.83</v>
      </c>
    </row>
    <row r="166" spans="1:5" ht="31.5" customHeight="1" x14ac:dyDescent="0.25">
      <c r="A166" s="1627"/>
      <c r="B166" s="1560"/>
      <c r="C166" s="90" t="s">
        <v>698</v>
      </c>
      <c r="D166" s="296">
        <v>2.06</v>
      </c>
      <c r="E166" s="296">
        <v>2.06</v>
      </c>
    </row>
    <row r="167" spans="1:5" x14ac:dyDescent="0.25">
      <c r="A167" s="1735" t="s">
        <v>63</v>
      </c>
      <c r="B167" s="1542" t="s">
        <v>248</v>
      </c>
      <c r="C167" s="735" t="s">
        <v>128</v>
      </c>
      <c r="D167" s="968">
        <f>D168+D169+D170</f>
        <v>37561.4</v>
      </c>
      <c r="E167" s="968">
        <f>E168+E169+E170</f>
        <v>25464.880000000001</v>
      </c>
    </row>
    <row r="168" spans="1:5" x14ac:dyDescent="0.25">
      <c r="A168" s="1736"/>
      <c r="B168" s="1538"/>
      <c r="C168" s="735" t="s">
        <v>435</v>
      </c>
      <c r="D168" s="974">
        <f>D176</f>
        <v>0</v>
      </c>
      <c r="E168" s="974">
        <f>E176</f>
        <v>0</v>
      </c>
    </row>
    <row r="169" spans="1:5" x14ac:dyDescent="0.25">
      <c r="A169" s="1736"/>
      <c r="B169" s="1538"/>
      <c r="C169" s="735" t="s">
        <v>436</v>
      </c>
      <c r="D169" s="968">
        <f>D177</f>
        <v>0</v>
      </c>
      <c r="E169" s="968">
        <f>+E177</f>
        <v>0</v>
      </c>
    </row>
    <row r="170" spans="1:5" x14ac:dyDescent="0.25">
      <c r="A170" s="1737"/>
      <c r="B170" s="1539"/>
      <c r="C170" s="735" t="s">
        <v>698</v>
      </c>
      <c r="D170" s="968">
        <f>D171+D172+D173+D174+D178+D179+D180+D181+D182+D183</f>
        <v>37561.4</v>
      </c>
      <c r="E170" s="968">
        <f>E171+E172+E173+E183</f>
        <v>25464.880000000001</v>
      </c>
    </row>
    <row r="171" spans="1:5" ht="30" x14ac:dyDescent="0.25">
      <c r="A171" s="599" t="s">
        <v>249</v>
      </c>
      <c r="B171" s="281" t="s">
        <v>250</v>
      </c>
      <c r="C171" s="90" t="s">
        <v>698</v>
      </c>
      <c r="D171" s="296">
        <v>28312.05</v>
      </c>
      <c r="E171" s="296">
        <v>19030.11</v>
      </c>
    </row>
    <row r="172" spans="1:5" x14ac:dyDescent="0.25">
      <c r="A172" s="599" t="s">
        <v>252</v>
      </c>
      <c r="B172" s="281" t="s">
        <v>253</v>
      </c>
      <c r="C172" s="90" t="s">
        <v>698</v>
      </c>
      <c r="D172" s="296">
        <v>3500</v>
      </c>
      <c r="E172" s="296">
        <v>3112.79</v>
      </c>
    </row>
    <row r="173" spans="1:5" x14ac:dyDescent="0.25">
      <c r="A173" s="599" t="s">
        <v>255</v>
      </c>
      <c r="B173" s="281" t="s">
        <v>681</v>
      </c>
      <c r="C173" s="90" t="s">
        <v>698</v>
      </c>
      <c r="D173" s="296">
        <v>5749.35</v>
      </c>
      <c r="E173" s="296">
        <v>3321.98</v>
      </c>
    </row>
    <row r="174" spans="1:5" x14ac:dyDescent="0.25">
      <c r="A174" s="599" t="s">
        <v>257</v>
      </c>
      <c r="B174" s="279" t="s">
        <v>258</v>
      </c>
      <c r="C174" s="90" t="s">
        <v>698</v>
      </c>
      <c r="D174" s="296">
        <v>0</v>
      </c>
      <c r="E174" s="296">
        <v>0</v>
      </c>
    </row>
    <row r="175" spans="1:5" x14ac:dyDescent="0.25">
      <c r="A175" s="1699" t="s">
        <v>260</v>
      </c>
      <c r="B175" s="1333" t="s">
        <v>243</v>
      </c>
      <c r="C175" s="90" t="s">
        <v>128</v>
      </c>
      <c r="D175" s="296">
        <v>0</v>
      </c>
      <c r="E175" s="296">
        <v>0</v>
      </c>
    </row>
    <row r="176" spans="1:5" x14ac:dyDescent="0.25">
      <c r="A176" s="1700"/>
      <c r="B176" s="1531"/>
      <c r="C176" s="90" t="s">
        <v>435</v>
      </c>
      <c r="D176" s="296">
        <v>0</v>
      </c>
      <c r="E176" s="296">
        <v>0</v>
      </c>
    </row>
    <row r="177" spans="1:5" x14ac:dyDescent="0.25">
      <c r="A177" s="1700"/>
      <c r="B177" s="1531"/>
      <c r="C177" s="90" t="s">
        <v>436</v>
      </c>
      <c r="D177" s="296">
        <v>0</v>
      </c>
      <c r="E177" s="296">
        <v>0</v>
      </c>
    </row>
    <row r="178" spans="1:5" x14ac:dyDescent="0.25">
      <c r="A178" s="1701"/>
      <c r="B178" s="1675"/>
      <c r="C178" s="90" t="s">
        <v>698</v>
      </c>
      <c r="D178" s="296">
        <v>0</v>
      </c>
      <c r="E178" s="296">
        <v>0</v>
      </c>
    </row>
    <row r="179" spans="1:5" ht="30" x14ac:dyDescent="0.25">
      <c r="A179" s="596" t="s">
        <v>262</v>
      </c>
      <c r="B179" s="281" t="s">
        <v>263</v>
      </c>
      <c r="C179" s="90" t="s">
        <v>698</v>
      </c>
      <c r="D179" s="296">
        <v>0</v>
      </c>
      <c r="E179" s="296">
        <v>0</v>
      </c>
    </row>
    <row r="180" spans="1:5" ht="30" x14ac:dyDescent="0.25">
      <c r="A180" s="596" t="s">
        <v>266</v>
      </c>
      <c r="B180" s="281" t="s">
        <v>699</v>
      </c>
      <c r="C180" s="683" t="s">
        <v>698</v>
      </c>
      <c r="D180" s="296">
        <v>0</v>
      </c>
      <c r="E180" s="296">
        <v>0</v>
      </c>
    </row>
    <row r="181" spans="1:5" ht="30" x14ac:dyDescent="0.25">
      <c r="A181" s="596" t="s">
        <v>272</v>
      </c>
      <c r="B181" s="281" t="s">
        <v>273</v>
      </c>
      <c r="C181" s="90" t="s">
        <v>698</v>
      </c>
      <c r="D181" s="296">
        <v>0</v>
      </c>
      <c r="E181" s="296">
        <v>0</v>
      </c>
    </row>
    <row r="182" spans="1:5" ht="30" x14ac:dyDescent="0.25">
      <c r="A182" s="596" t="s">
        <v>275</v>
      </c>
      <c r="B182" s="281" t="s">
        <v>276</v>
      </c>
      <c r="C182" s="90" t="s">
        <v>698</v>
      </c>
      <c r="D182" s="296">
        <v>0</v>
      </c>
      <c r="E182" s="296">
        <v>0</v>
      </c>
    </row>
    <row r="183" spans="1:5" ht="30" x14ac:dyDescent="0.25">
      <c r="A183" s="596" t="s">
        <v>277</v>
      </c>
      <c r="B183" s="281" t="s">
        <v>246</v>
      </c>
      <c r="C183" s="90" t="s">
        <v>698</v>
      </c>
      <c r="D183" s="296">
        <v>0</v>
      </c>
      <c r="E183" s="296">
        <v>0</v>
      </c>
    </row>
    <row r="184" spans="1:5" ht="42.75" x14ac:dyDescent="0.25">
      <c r="A184" s="913" t="s">
        <v>98</v>
      </c>
      <c r="B184" s="735" t="s">
        <v>280</v>
      </c>
      <c r="C184" s="735" t="s">
        <v>698</v>
      </c>
      <c r="D184" s="968">
        <f>D185+D186+D187</f>
        <v>29281.27</v>
      </c>
      <c r="E184" s="968">
        <f>E185+E186+E187</f>
        <v>19675.71</v>
      </c>
    </row>
    <row r="185" spans="1:5" ht="30" x14ac:dyDescent="0.25">
      <c r="A185" s="596" t="s">
        <v>282</v>
      </c>
      <c r="B185" s="90" t="s">
        <v>126</v>
      </c>
      <c r="C185" s="90" t="s">
        <v>698</v>
      </c>
      <c r="D185" s="296">
        <v>28599.87</v>
      </c>
      <c r="E185" s="296">
        <v>19335.57</v>
      </c>
    </row>
    <row r="186" spans="1:5" x14ac:dyDescent="0.25">
      <c r="A186" s="596" t="s">
        <v>283</v>
      </c>
      <c r="B186" s="90" t="s">
        <v>681</v>
      </c>
      <c r="C186" s="90" t="s">
        <v>698</v>
      </c>
      <c r="D186" s="295">
        <v>681.4</v>
      </c>
      <c r="E186" s="295">
        <v>340.14</v>
      </c>
    </row>
    <row r="187" spans="1:5" ht="30" x14ac:dyDescent="0.25">
      <c r="A187" s="596" t="s">
        <v>285</v>
      </c>
      <c r="B187" s="281" t="s">
        <v>246</v>
      </c>
      <c r="C187" s="90" t="s">
        <v>698</v>
      </c>
      <c r="D187" s="296">
        <v>0</v>
      </c>
      <c r="E187" s="296">
        <v>0</v>
      </c>
    </row>
    <row r="188" spans="1:5" x14ac:dyDescent="0.25">
      <c r="A188" s="913" t="s">
        <v>121</v>
      </c>
      <c r="B188" s="870" t="s">
        <v>288</v>
      </c>
      <c r="C188" s="735" t="s">
        <v>698</v>
      </c>
      <c r="D188" s="968">
        <f>D189+D190+D191</f>
        <v>425</v>
      </c>
      <c r="E188" s="968">
        <f>E189+E190+E191</f>
        <v>375.83000000000004</v>
      </c>
    </row>
    <row r="189" spans="1:5" x14ac:dyDescent="0.25">
      <c r="A189" s="969" t="s">
        <v>289</v>
      </c>
      <c r="B189" s="928" t="s">
        <v>290</v>
      </c>
      <c r="C189" s="849" t="s">
        <v>698</v>
      </c>
      <c r="D189" s="970">
        <v>0</v>
      </c>
      <c r="E189" s="970">
        <v>0</v>
      </c>
    </row>
    <row r="190" spans="1:5" ht="30" x14ac:dyDescent="0.25">
      <c r="A190" s="969" t="s">
        <v>292</v>
      </c>
      <c r="B190" s="928" t="s">
        <v>293</v>
      </c>
      <c r="C190" s="849" t="s">
        <v>698</v>
      </c>
      <c r="D190" s="970">
        <v>125</v>
      </c>
      <c r="E190" s="970">
        <v>125</v>
      </c>
    </row>
    <row r="191" spans="1:5" x14ac:dyDescent="0.25">
      <c r="A191" s="969" t="s">
        <v>295</v>
      </c>
      <c r="B191" s="928" t="s">
        <v>296</v>
      </c>
      <c r="C191" s="849" t="s">
        <v>698</v>
      </c>
      <c r="D191" s="970">
        <v>300</v>
      </c>
      <c r="E191" s="970">
        <v>250.83</v>
      </c>
    </row>
    <row r="192" spans="1:5" x14ac:dyDescent="0.25">
      <c r="A192" s="913" t="s">
        <v>468</v>
      </c>
      <c r="B192" s="870" t="s">
        <v>299</v>
      </c>
      <c r="C192" s="735" t="s">
        <v>698</v>
      </c>
      <c r="D192" s="968">
        <f>D193</f>
        <v>0</v>
      </c>
      <c r="E192" s="968">
        <f>E193</f>
        <v>0</v>
      </c>
    </row>
    <row r="193" spans="1:5" ht="30" x14ac:dyDescent="0.25">
      <c r="A193" s="973" t="s">
        <v>563</v>
      </c>
      <c r="B193" s="933" t="s">
        <v>942</v>
      </c>
      <c r="C193" s="849" t="s">
        <v>698</v>
      </c>
      <c r="D193" s="970">
        <v>0</v>
      </c>
      <c r="E193" s="970">
        <v>0</v>
      </c>
    </row>
    <row r="194" spans="1:5" x14ac:dyDescent="0.25">
      <c r="A194" s="1697" t="s">
        <v>943</v>
      </c>
      <c r="B194" s="1542" t="s">
        <v>302</v>
      </c>
      <c r="C194" s="974" t="s">
        <v>700</v>
      </c>
      <c r="D194" s="968">
        <f>D195+D196+D197</f>
        <v>91.46</v>
      </c>
      <c r="E194" s="968">
        <f>E195+E196+E197</f>
        <v>91.46</v>
      </c>
    </row>
    <row r="195" spans="1:5" ht="15" customHeight="1" x14ac:dyDescent="0.25">
      <c r="A195" s="1698"/>
      <c r="B195" s="1696"/>
      <c r="C195" s="735" t="s">
        <v>435</v>
      </c>
      <c r="D195" s="968">
        <v>0</v>
      </c>
      <c r="E195" s="968">
        <v>0</v>
      </c>
    </row>
    <row r="196" spans="1:5" x14ac:dyDescent="0.25">
      <c r="A196" s="1698"/>
      <c r="B196" s="1696"/>
      <c r="C196" s="735" t="s">
        <v>436</v>
      </c>
      <c r="D196" s="968">
        <f>D200+D203</f>
        <v>0</v>
      </c>
      <c r="E196" s="968">
        <f>E200+E203</f>
        <v>0</v>
      </c>
    </row>
    <row r="197" spans="1:5" x14ac:dyDescent="0.25">
      <c r="A197" s="1698"/>
      <c r="B197" s="1696"/>
      <c r="C197" s="735" t="s">
        <v>698</v>
      </c>
      <c r="D197" s="968">
        <f>D198+D201+D204+D205</f>
        <v>91.46</v>
      </c>
      <c r="E197" s="968">
        <f>E198+E201+E204+E205</f>
        <v>91.46</v>
      </c>
    </row>
    <row r="198" spans="1:5" ht="30" x14ac:dyDescent="0.25">
      <c r="A198" s="596" t="s">
        <v>303</v>
      </c>
      <c r="B198" s="281" t="s">
        <v>304</v>
      </c>
      <c r="C198" s="90" t="s">
        <v>698</v>
      </c>
      <c r="D198" s="296">
        <v>91.46</v>
      </c>
      <c r="E198" s="296">
        <v>91.46</v>
      </c>
    </row>
    <row r="199" spans="1:5" ht="15" customHeight="1" x14ac:dyDescent="0.25">
      <c r="A199" s="1699" t="s">
        <v>305</v>
      </c>
      <c r="B199" s="1333" t="s">
        <v>306</v>
      </c>
      <c r="C199" s="295" t="s">
        <v>700</v>
      </c>
      <c r="D199" s="296">
        <v>0</v>
      </c>
      <c r="E199" s="296">
        <v>0</v>
      </c>
    </row>
    <row r="200" spans="1:5" x14ac:dyDescent="0.25">
      <c r="A200" s="1700"/>
      <c r="B200" s="1531"/>
      <c r="C200" s="90" t="s">
        <v>436</v>
      </c>
      <c r="D200" s="296">
        <v>0</v>
      </c>
      <c r="E200" s="296">
        <v>0</v>
      </c>
    </row>
    <row r="201" spans="1:5" x14ac:dyDescent="0.25">
      <c r="A201" s="1701"/>
      <c r="B201" s="1675"/>
      <c r="C201" s="90" t="s">
        <v>698</v>
      </c>
      <c r="D201" s="296">
        <v>0</v>
      </c>
      <c r="E201" s="296">
        <v>0</v>
      </c>
    </row>
    <row r="202" spans="1:5" ht="15" customHeight="1" x14ac:dyDescent="0.25">
      <c r="A202" s="1699" t="s">
        <v>309</v>
      </c>
      <c r="B202" s="1333" t="s">
        <v>310</v>
      </c>
      <c r="C202" s="295" t="s">
        <v>700</v>
      </c>
      <c r="D202" s="296">
        <v>0</v>
      </c>
      <c r="E202" s="296">
        <v>0</v>
      </c>
    </row>
    <row r="203" spans="1:5" x14ac:dyDescent="0.25">
      <c r="A203" s="1700"/>
      <c r="B203" s="1531"/>
      <c r="C203" s="90" t="s">
        <v>436</v>
      </c>
      <c r="D203" s="296">
        <v>0</v>
      </c>
      <c r="E203" s="296">
        <v>0</v>
      </c>
    </row>
    <row r="204" spans="1:5" x14ac:dyDescent="0.25">
      <c r="A204" s="1701"/>
      <c r="B204" s="1675"/>
      <c r="C204" s="90" t="s">
        <v>698</v>
      </c>
      <c r="D204" s="296">
        <v>0</v>
      </c>
      <c r="E204" s="296">
        <v>0</v>
      </c>
    </row>
    <row r="205" spans="1:5" ht="30" x14ac:dyDescent="0.25">
      <c r="A205" s="655" t="s">
        <v>944</v>
      </c>
      <c r="B205" s="644" t="s">
        <v>945</v>
      </c>
      <c r="C205" s="90" t="s">
        <v>698</v>
      </c>
      <c r="D205" s="296">
        <v>0</v>
      </c>
      <c r="E205" s="296">
        <v>0</v>
      </c>
    </row>
    <row r="206" spans="1:5" ht="28.5" x14ac:dyDescent="0.25">
      <c r="A206" s="913" t="s">
        <v>946</v>
      </c>
      <c r="B206" s="870" t="s">
        <v>314</v>
      </c>
      <c r="C206" s="735" t="s">
        <v>698</v>
      </c>
      <c r="D206" s="968">
        <v>0</v>
      </c>
      <c r="E206" s="968">
        <v>0</v>
      </c>
    </row>
    <row r="207" spans="1:5" x14ac:dyDescent="0.25">
      <c r="A207" s="913" t="s">
        <v>947</v>
      </c>
      <c r="B207" s="870" t="s">
        <v>948</v>
      </c>
      <c r="C207" s="735" t="s">
        <v>698</v>
      </c>
      <c r="D207" s="968">
        <f>D208</f>
        <v>749.9</v>
      </c>
      <c r="E207" s="968">
        <f>E208</f>
        <v>749.9</v>
      </c>
    </row>
    <row r="208" spans="1:5" x14ac:dyDescent="0.25">
      <c r="A208" s="969" t="s">
        <v>949</v>
      </c>
      <c r="B208" s="928" t="s">
        <v>950</v>
      </c>
      <c r="C208" s="849" t="s">
        <v>698</v>
      </c>
      <c r="D208" s="970">
        <v>749.9</v>
      </c>
      <c r="E208" s="970">
        <v>749.9</v>
      </c>
    </row>
    <row r="209" spans="1:7" x14ac:dyDescent="0.25">
      <c r="A209" s="913" t="s">
        <v>951</v>
      </c>
      <c r="B209" s="870" t="s">
        <v>952</v>
      </c>
      <c r="C209" s="735"/>
      <c r="D209" s="968">
        <f>D210+D213</f>
        <v>133749.55000000002</v>
      </c>
      <c r="E209" s="968">
        <f>E210+E213</f>
        <v>102652.87</v>
      </c>
    </row>
    <row r="210" spans="1:7" x14ac:dyDescent="0.25">
      <c r="A210" s="1678" t="s">
        <v>953</v>
      </c>
      <c r="B210" s="1344" t="s">
        <v>269</v>
      </c>
      <c r="C210" s="849" t="s">
        <v>128</v>
      </c>
      <c r="D210" s="970">
        <f>D211+D212</f>
        <v>73198.320000000007</v>
      </c>
      <c r="E210" s="970">
        <f>E211+E212</f>
        <v>57715.66</v>
      </c>
    </row>
    <row r="211" spans="1:7" x14ac:dyDescent="0.25">
      <c r="A211" s="1679"/>
      <c r="B211" s="1677"/>
      <c r="C211" s="849" t="s">
        <v>436</v>
      </c>
      <c r="D211" s="970">
        <v>72832.33</v>
      </c>
      <c r="E211" s="970">
        <v>57426.11</v>
      </c>
    </row>
    <row r="212" spans="1:7" x14ac:dyDescent="0.25">
      <c r="A212" s="1680"/>
      <c r="B212" s="1345"/>
      <c r="C212" s="849" t="s">
        <v>698</v>
      </c>
      <c r="D212" s="970">
        <v>365.99</v>
      </c>
      <c r="E212" s="970">
        <v>289.55</v>
      </c>
    </row>
    <row r="213" spans="1:7" ht="15" customHeight="1" x14ac:dyDescent="0.25">
      <c r="A213" s="1681" t="s">
        <v>954</v>
      </c>
      <c r="B213" s="1344" t="s">
        <v>271</v>
      </c>
      <c r="C213" s="849" t="s">
        <v>128</v>
      </c>
      <c r="D213" s="970">
        <f>D214+D215</f>
        <v>60551.23</v>
      </c>
      <c r="E213" s="970">
        <f>E214+E215</f>
        <v>44937.21</v>
      </c>
    </row>
    <row r="214" spans="1:7" x14ac:dyDescent="0.25">
      <c r="A214" s="1682"/>
      <c r="B214" s="1677"/>
      <c r="C214" s="849" t="s">
        <v>436</v>
      </c>
      <c r="D214" s="970">
        <v>60248.480000000003</v>
      </c>
      <c r="E214" s="970">
        <v>44709.34</v>
      </c>
    </row>
    <row r="215" spans="1:7" x14ac:dyDescent="0.25">
      <c r="A215" s="1683"/>
      <c r="B215" s="1345"/>
      <c r="C215" s="849" t="s">
        <v>698</v>
      </c>
      <c r="D215" s="970">
        <v>302.75</v>
      </c>
      <c r="E215" s="970">
        <v>227.87</v>
      </c>
    </row>
    <row r="216" spans="1:7" x14ac:dyDescent="0.25">
      <c r="A216" s="971" t="s">
        <v>955</v>
      </c>
      <c r="B216" s="972" t="s">
        <v>956</v>
      </c>
      <c r="C216" s="735" t="s">
        <v>698</v>
      </c>
      <c r="D216" s="968">
        <f>D217</f>
        <v>4500</v>
      </c>
      <c r="E216" s="968">
        <f>E217</f>
        <v>4500</v>
      </c>
    </row>
    <row r="217" spans="1:7" x14ac:dyDescent="0.25">
      <c r="A217" s="596" t="s">
        <v>957</v>
      </c>
      <c r="B217" s="562" t="s">
        <v>956</v>
      </c>
      <c r="C217" s="90" t="s">
        <v>698</v>
      </c>
      <c r="D217" s="296">
        <v>4500</v>
      </c>
      <c r="E217" s="296">
        <v>4500</v>
      </c>
    </row>
    <row r="218" spans="1:7" s="2032" customFormat="1" ht="19.5" customHeight="1" x14ac:dyDescent="0.25">
      <c r="A218" s="2031" t="s">
        <v>765</v>
      </c>
    </row>
    <row r="219" spans="1:7" s="1948" customFormat="1" ht="75" x14ac:dyDescent="0.25">
      <c r="A219" s="2033"/>
      <c r="B219" s="804" t="s">
        <v>691</v>
      </c>
      <c r="C219" s="804" t="s">
        <v>692</v>
      </c>
      <c r="D219" s="804" t="s">
        <v>1220</v>
      </c>
      <c r="E219" s="804" t="s">
        <v>693</v>
      </c>
      <c r="F219" s="2024"/>
      <c r="G219" s="2034"/>
    </row>
    <row r="220" spans="1:7" x14ac:dyDescent="0.25">
      <c r="A220" s="1702"/>
      <c r="B220" s="1692" t="s">
        <v>697</v>
      </c>
      <c r="C220" s="964" t="s">
        <v>128</v>
      </c>
      <c r="D220" s="965">
        <f>D221+D222+D223</f>
        <v>130188.64</v>
      </c>
      <c r="E220" s="965">
        <f>E221+E222+E223</f>
        <v>50700.400000000009</v>
      </c>
    </row>
    <row r="221" spans="1:7" x14ac:dyDescent="0.25">
      <c r="A221" s="1703"/>
      <c r="B221" s="1693"/>
      <c r="C221" s="964" t="s">
        <v>694</v>
      </c>
      <c r="D221" s="966">
        <f>D225+D285+D330+D366</f>
        <v>0</v>
      </c>
      <c r="E221" s="966">
        <f>E225+E285+E330+E366</f>
        <v>0</v>
      </c>
    </row>
    <row r="222" spans="1:7" x14ac:dyDescent="0.25">
      <c r="A222" s="1703"/>
      <c r="B222" s="1693"/>
      <c r="C222" s="964" t="s">
        <v>695</v>
      </c>
      <c r="D222" s="965">
        <f>D226+D286+D331+D367+D371+D379</f>
        <v>122871.99</v>
      </c>
      <c r="E222" s="965">
        <f>E226+E286+E331+E367+E371+E379</f>
        <v>46141.570000000007</v>
      </c>
    </row>
    <row r="223" spans="1:7" x14ac:dyDescent="0.25">
      <c r="A223" s="1704"/>
      <c r="B223" s="1694"/>
      <c r="C223" s="964" t="s">
        <v>696</v>
      </c>
      <c r="D223" s="965">
        <f>D227+D287+D332+D368+D372+D380</f>
        <v>7316.65</v>
      </c>
      <c r="E223" s="965">
        <f>E227+E287+E332+E368+E372+E380</f>
        <v>4558.8300000000008</v>
      </c>
    </row>
    <row r="224" spans="1:7" x14ac:dyDescent="0.25">
      <c r="A224" s="1618">
        <v>1</v>
      </c>
      <c r="B224" s="1620" t="s">
        <v>318</v>
      </c>
      <c r="C224" s="848" t="s">
        <v>128</v>
      </c>
      <c r="D224" s="967">
        <f>D225+D226+D227</f>
        <v>7745.18</v>
      </c>
      <c r="E224" s="936">
        <f>E225+E226+E227</f>
        <v>6715.0700000000006</v>
      </c>
      <c r="F224"/>
      <c r="G224"/>
    </row>
    <row r="225" spans="1:7" x14ac:dyDescent="0.25">
      <c r="A225" s="1618"/>
      <c r="B225" s="1620"/>
      <c r="C225" s="848" t="s">
        <v>703</v>
      </c>
      <c r="D225" s="936">
        <f>D257+D269+D285+D289</f>
        <v>0</v>
      </c>
      <c r="E225" s="936">
        <f>E257+E269+E285+E289</f>
        <v>0</v>
      </c>
      <c r="F225"/>
      <c r="G225"/>
    </row>
    <row r="226" spans="1:7" x14ac:dyDescent="0.25">
      <c r="A226" s="1618"/>
      <c r="B226" s="1620"/>
      <c r="C226" s="848" t="s">
        <v>695</v>
      </c>
      <c r="D226" s="936">
        <f>D258+D270+D274</f>
        <v>4873.2700000000004</v>
      </c>
      <c r="E226" s="936">
        <f>E258+E270+E274</f>
        <v>4873.2700000000004</v>
      </c>
      <c r="F226"/>
      <c r="G226"/>
    </row>
    <row r="227" spans="1:7" x14ac:dyDescent="0.25">
      <c r="A227" s="1618"/>
      <c r="B227" s="1620"/>
      <c r="C227" s="848" t="s">
        <v>696</v>
      </c>
      <c r="D227" s="936">
        <f>D231+D259+D271+D275</f>
        <v>2871.9100000000003</v>
      </c>
      <c r="E227" s="936">
        <f>E231+E259+E271+E275</f>
        <v>1841.8000000000002</v>
      </c>
      <c r="F227"/>
      <c r="G227"/>
    </row>
    <row r="228" spans="1:7" x14ac:dyDescent="0.25">
      <c r="A228" s="1618" t="s">
        <v>646</v>
      </c>
      <c r="B228" s="1620" t="s">
        <v>995</v>
      </c>
      <c r="C228" s="848" t="s">
        <v>128</v>
      </c>
      <c r="D228" s="959">
        <f>D229+D230+D231</f>
        <v>600</v>
      </c>
      <c r="E228" s="959">
        <f>E229+E230+E231</f>
        <v>467.2</v>
      </c>
      <c r="F228"/>
      <c r="G228"/>
    </row>
    <row r="229" spans="1:7" x14ac:dyDescent="0.25">
      <c r="A229" s="1618"/>
      <c r="B229" s="1620"/>
      <c r="C229" s="848" t="s">
        <v>703</v>
      </c>
      <c r="D229" s="959">
        <f>D233+D237+D241+D245+D249+D253</f>
        <v>0</v>
      </c>
      <c r="E229" s="959">
        <f>E233+E237+E241+E245+E249+E253</f>
        <v>0</v>
      </c>
      <c r="F229"/>
      <c r="G229"/>
    </row>
    <row r="230" spans="1:7" x14ac:dyDescent="0.25">
      <c r="A230" s="1618"/>
      <c r="B230" s="1620"/>
      <c r="C230" s="848" t="s">
        <v>695</v>
      </c>
      <c r="D230" s="959">
        <f>D234+D238+D242+D246+D250+D254</f>
        <v>0</v>
      </c>
      <c r="E230" s="959">
        <f t="shared" ref="E230" si="0">E234+E238+E242+E246+E250+E254</f>
        <v>0</v>
      </c>
      <c r="F230"/>
      <c r="G230"/>
    </row>
    <row r="231" spans="1:7" x14ac:dyDescent="0.25">
      <c r="A231" s="1618"/>
      <c r="B231" s="1620"/>
      <c r="C231" s="848" t="s">
        <v>696</v>
      </c>
      <c r="D231" s="959">
        <f>D235+D239+D243+D247+D251+D255</f>
        <v>600</v>
      </c>
      <c r="E231" s="959">
        <f>E235+E239+E243+E247+E251+E255</f>
        <v>467.2</v>
      </c>
      <c r="F231" s="304"/>
      <c r="G231" s="304"/>
    </row>
    <row r="232" spans="1:7" x14ac:dyDescent="0.25">
      <c r="A232" s="1615" t="s">
        <v>322</v>
      </c>
      <c r="B232" s="1616" t="s">
        <v>323</v>
      </c>
      <c r="C232" s="287" t="s">
        <v>128</v>
      </c>
      <c r="D232" s="303">
        <f>D233+D234+D235</f>
        <v>600</v>
      </c>
      <c r="E232" s="303">
        <f>E233+E234+E235</f>
        <v>467.2</v>
      </c>
      <c r="F232" s="304"/>
      <c r="G232" s="304"/>
    </row>
    <row r="233" spans="1:7" x14ac:dyDescent="0.25">
      <c r="A233" s="1615"/>
      <c r="B233" s="1616"/>
      <c r="C233" s="287" t="s">
        <v>703</v>
      </c>
      <c r="D233" s="303">
        <v>0</v>
      </c>
      <c r="E233" s="303">
        <v>0</v>
      </c>
      <c r="F233" s="304"/>
      <c r="G233" s="304"/>
    </row>
    <row r="234" spans="1:7" x14ac:dyDescent="0.25">
      <c r="A234" s="1615"/>
      <c r="B234" s="1616"/>
      <c r="C234" s="287" t="s">
        <v>695</v>
      </c>
      <c r="D234" s="303">
        <v>0</v>
      </c>
      <c r="E234" s="303">
        <v>0</v>
      </c>
      <c r="F234" s="304"/>
      <c r="G234" s="304"/>
    </row>
    <row r="235" spans="1:7" x14ac:dyDescent="0.25">
      <c r="A235" s="1615"/>
      <c r="B235" s="1616"/>
      <c r="C235" s="287" t="s">
        <v>696</v>
      </c>
      <c r="D235" s="303">
        <v>600</v>
      </c>
      <c r="E235" s="303">
        <v>467.2</v>
      </c>
      <c r="F235" s="304"/>
      <c r="G235" s="304"/>
    </row>
    <row r="236" spans="1:7" x14ac:dyDescent="0.25">
      <c r="A236" s="1615" t="s">
        <v>324</v>
      </c>
      <c r="B236" s="1616" t="s">
        <v>325</v>
      </c>
      <c r="C236" s="287" t="s">
        <v>128</v>
      </c>
      <c r="D236" s="303">
        <f>D237+D238+D239</f>
        <v>0</v>
      </c>
      <c r="E236" s="303">
        <f>E237+E238+E239</f>
        <v>0</v>
      </c>
      <c r="F236" s="304"/>
      <c r="G236" s="304"/>
    </row>
    <row r="237" spans="1:7" x14ac:dyDescent="0.25">
      <c r="A237" s="1615"/>
      <c r="B237" s="1616"/>
      <c r="C237" s="287" t="s">
        <v>703</v>
      </c>
      <c r="D237" s="303">
        <v>0</v>
      </c>
      <c r="E237" s="303">
        <v>0</v>
      </c>
      <c r="F237" s="304"/>
      <c r="G237" s="304"/>
    </row>
    <row r="238" spans="1:7" x14ac:dyDescent="0.25">
      <c r="A238" s="1615"/>
      <c r="B238" s="1616"/>
      <c r="C238" s="287" t="s">
        <v>695</v>
      </c>
      <c r="D238" s="303">
        <v>0</v>
      </c>
      <c r="E238" s="303">
        <v>0</v>
      </c>
      <c r="F238"/>
      <c r="G238"/>
    </row>
    <row r="239" spans="1:7" x14ac:dyDescent="0.25">
      <c r="A239" s="1615"/>
      <c r="B239" s="1616"/>
      <c r="C239" s="287" t="s">
        <v>696</v>
      </c>
      <c r="D239" s="303">
        <v>0</v>
      </c>
      <c r="E239" s="303">
        <v>0</v>
      </c>
      <c r="F239"/>
      <c r="G239"/>
    </row>
    <row r="240" spans="1:7" x14ac:dyDescent="0.25">
      <c r="A240" s="1615" t="s">
        <v>326</v>
      </c>
      <c r="B240" s="1616" t="s">
        <v>327</v>
      </c>
      <c r="C240" s="287" t="s">
        <v>128</v>
      </c>
      <c r="D240" s="303">
        <f>D241+D242+D243</f>
        <v>0</v>
      </c>
      <c r="E240" s="303">
        <f>E241+E242+E243</f>
        <v>0</v>
      </c>
      <c r="F240"/>
      <c r="G240"/>
    </row>
    <row r="241" spans="1:7" x14ac:dyDescent="0.25">
      <c r="A241" s="1615"/>
      <c r="B241" s="1616"/>
      <c r="C241" s="287" t="s">
        <v>703</v>
      </c>
      <c r="D241" s="303">
        <v>0</v>
      </c>
      <c r="E241" s="303">
        <v>0</v>
      </c>
      <c r="F241"/>
      <c r="G241"/>
    </row>
    <row r="242" spans="1:7" x14ac:dyDescent="0.25">
      <c r="A242" s="1615"/>
      <c r="B242" s="1616"/>
      <c r="C242" s="287" t="s">
        <v>695</v>
      </c>
      <c r="D242" s="303">
        <v>0</v>
      </c>
      <c r="E242" s="303">
        <v>0</v>
      </c>
      <c r="F242"/>
      <c r="G242"/>
    </row>
    <row r="243" spans="1:7" x14ac:dyDescent="0.25">
      <c r="A243" s="1615"/>
      <c r="B243" s="1616"/>
      <c r="C243" s="287" t="s">
        <v>696</v>
      </c>
      <c r="D243" s="303">
        <v>0</v>
      </c>
      <c r="E243" s="303">
        <v>0</v>
      </c>
      <c r="F243"/>
      <c r="G243"/>
    </row>
    <row r="244" spans="1:7" x14ac:dyDescent="0.25">
      <c r="A244" s="1615" t="s">
        <v>328</v>
      </c>
      <c r="B244" s="1616" t="s">
        <v>329</v>
      </c>
      <c r="C244" s="287" t="s">
        <v>128</v>
      </c>
      <c r="D244" s="303">
        <f>D245+D246+D247</f>
        <v>0</v>
      </c>
      <c r="E244" s="303">
        <f>E245+E246+E247</f>
        <v>0</v>
      </c>
      <c r="F244"/>
      <c r="G244"/>
    </row>
    <row r="245" spans="1:7" x14ac:dyDescent="0.25">
      <c r="A245" s="1615"/>
      <c r="B245" s="1616"/>
      <c r="C245" s="287" t="s">
        <v>703</v>
      </c>
      <c r="D245" s="303">
        <v>0</v>
      </c>
      <c r="E245" s="303">
        <v>0</v>
      </c>
      <c r="F245"/>
      <c r="G245"/>
    </row>
    <row r="246" spans="1:7" x14ac:dyDescent="0.25">
      <c r="A246" s="1615"/>
      <c r="B246" s="1616"/>
      <c r="C246" s="287" t="s">
        <v>695</v>
      </c>
      <c r="D246" s="303">
        <v>0</v>
      </c>
      <c r="E246" s="303">
        <v>0</v>
      </c>
      <c r="F246"/>
      <c r="G246"/>
    </row>
    <row r="247" spans="1:7" x14ac:dyDescent="0.25">
      <c r="A247" s="1615"/>
      <c r="B247" s="1616"/>
      <c r="C247" s="287" t="s">
        <v>696</v>
      </c>
      <c r="D247" s="303">
        <v>0</v>
      </c>
      <c r="E247" s="303">
        <v>0</v>
      </c>
      <c r="F247"/>
      <c r="G247"/>
    </row>
    <row r="248" spans="1:7" x14ac:dyDescent="0.25">
      <c r="A248" s="1615" t="s">
        <v>330</v>
      </c>
      <c r="B248" s="1616" t="s">
        <v>331</v>
      </c>
      <c r="C248" s="287" t="s">
        <v>128</v>
      </c>
      <c r="D248" s="303">
        <f>D249+D250+D251</f>
        <v>0</v>
      </c>
      <c r="E248" s="303">
        <f>E249+E250+E251</f>
        <v>0</v>
      </c>
      <c r="F248"/>
      <c r="G248"/>
    </row>
    <row r="249" spans="1:7" x14ac:dyDescent="0.25">
      <c r="A249" s="1615"/>
      <c r="B249" s="1616"/>
      <c r="C249" s="287" t="s">
        <v>703</v>
      </c>
      <c r="D249" s="303">
        <v>0</v>
      </c>
      <c r="E249" s="303">
        <v>0</v>
      </c>
      <c r="F249"/>
      <c r="G249"/>
    </row>
    <row r="250" spans="1:7" x14ac:dyDescent="0.25">
      <c r="A250" s="1615"/>
      <c r="B250" s="1616"/>
      <c r="C250" s="287" t="s">
        <v>695</v>
      </c>
      <c r="D250" s="303">
        <v>0</v>
      </c>
      <c r="E250" s="303">
        <v>0</v>
      </c>
      <c r="F250"/>
      <c r="G250"/>
    </row>
    <row r="251" spans="1:7" ht="24" customHeight="1" x14ac:dyDescent="0.25">
      <c r="A251" s="1615"/>
      <c r="B251" s="1616"/>
      <c r="C251" s="287" t="s">
        <v>696</v>
      </c>
      <c r="D251" s="303">
        <v>0</v>
      </c>
      <c r="E251" s="303">
        <v>0</v>
      </c>
      <c r="F251" s="304"/>
      <c r="G251" s="304"/>
    </row>
    <row r="252" spans="1:7" x14ac:dyDescent="0.25">
      <c r="A252" s="1615" t="s">
        <v>332</v>
      </c>
      <c r="B252" s="1616" t="s">
        <v>333</v>
      </c>
      <c r="C252" s="287" t="s">
        <v>128</v>
      </c>
      <c r="D252" s="303">
        <f>D253+D254+D255</f>
        <v>0</v>
      </c>
      <c r="E252" s="303">
        <f>E253+E254+E255</f>
        <v>0</v>
      </c>
      <c r="F252" s="304"/>
      <c r="G252" s="304"/>
    </row>
    <row r="253" spans="1:7" x14ac:dyDescent="0.25">
      <c r="A253" s="1615"/>
      <c r="B253" s="1616"/>
      <c r="C253" s="287" t="s">
        <v>703</v>
      </c>
      <c r="D253" s="303">
        <v>0</v>
      </c>
      <c r="E253" s="303">
        <v>0</v>
      </c>
      <c r="F253" s="304"/>
      <c r="G253" s="304"/>
    </row>
    <row r="254" spans="1:7" x14ac:dyDescent="0.25">
      <c r="A254" s="1615"/>
      <c r="B254" s="1616"/>
      <c r="C254" s="287" t="s">
        <v>695</v>
      </c>
      <c r="D254" s="303">
        <v>0</v>
      </c>
      <c r="E254" s="303">
        <v>0</v>
      </c>
      <c r="F254" s="304"/>
      <c r="G254" s="304"/>
    </row>
    <row r="255" spans="1:7" x14ac:dyDescent="0.25">
      <c r="A255" s="1615"/>
      <c r="B255" s="1616"/>
      <c r="C255" s="287" t="s">
        <v>696</v>
      </c>
      <c r="D255" s="303">
        <v>0</v>
      </c>
      <c r="E255" s="303">
        <v>0</v>
      </c>
      <c r="F255" s="304"/>
      <c r="G255" s="304"/>
    </row>
    <row r="256" spans="1:7" x14ac:dyDescent="0.25">
      <c r="A256" s="1618" t="s">
        <v>648</v>
      </c>
      <c r="B256" s="1620" t="s">
        <v>334</v>
      </c>
      <c r="C256" s="848" t="s">
        <v>128</v>
      </c>
      <c r="D256" s="959">
        <f>D257+D258+D259</f>
        <v>1876.17</v>
      </c>
      <c r="E256" s="959">
        <f>E257+E258+E259</f>
        <v>1274.67</v>
      </c>
      <c r="F256" s="304"/>
      <c r="G256" s="304"/>
    </row>
    <row r="257" spans="1:8" x14ac:dyDescent="0.25">
      <c r="A257" s="1618"/>
      <c r="B257" s="1620"/>
      <c r="C257" s="848" t="s">
        <v>703</v>
      </c>
      <c r="D257" s="959">
        <v>0</v>
      </c>
      <c r="E257" s="959">
        <v>0</v>
      </c>
      <c r="F257" s="304"/>
      <c r="G257" s="304"/>
    </row>
    <row r="258" spans="1:8" x14ac:dyDescent="0.25">
      <c r="A258" s="1618"/>
      <c r="B258" s="1620"/>
      <c r="C258" s="848" t="s">
        <v>695</v>
      </c>
      <c r="D258" s="959">
        <v>0</v>
      </c>
      <c r="E258" s="959">
        <v>0</v>
      </c>
      <c r="F258" s="304"/>
      <c r="G258" s="304"/>
    </row>
    <row r="259" spans="1:8" x14ac:dyDescent="0.25">
      <c r="A259" s="1618"/>
      <c r="B259" s="1620"/>
      <c r="C259" s="848" t="s">
        <v>696</v>
      </c>
      <c r="D259" s="959">
        <f>D263+D267</f>
        <v>1876.17</v>
      </c>
      <c r="E259" s="959">
        <f>E263+E267</f>
        <v>1274.67</v>
      </c>
      <c r="F259" s="304"/>
      <c r="G259" s="304"/>
    </row>
    <row r="260" spans="1:8" s="677" customFormat="1" ht="15" customHeight="1" x14ac:dyDescent="0.25">
      <c r="A260" s="1772" t="s">
        <v>651</v>
      </c>
      <c r="B260" s="1771" t="s">
        <v>334</v>
      </c>
      <c r="C260" s="963" t="s">
        <v>128</v>
      </c>
      <c r="D260" s="671">
        <f>D261+D262+D263</f>
        <v>601.5</v>
      </c>
      <c r="E260" s="671">
        <v>0</v>
      </c>
      <c r="F260" s="304"/>
      <c r="G260" s="304"/>
    </row>
    <row r="261" spans="1:8" s="677" customFormat="1" x14ac:dyDescent="0.25">
      <c r="A261" s="1773"/>
      <c r="B261" s="1771"/>
      <c r="C261" s="963" t="s">
        <v>703</v>
      </c>
      <c r="D261" s="671">
        <v>0</v>
      </c>
      <c r="E261" s="671">
        <v>0</v>
      </c>
      <c r="F261" s="304"/>
      <c r="G261" s="304"/>
    </row>
    <row r="262" spans="1:8" s="677" customFormat="1" x14ac:dyDescent="0.25">
      <c r="A262" s="1773"/>
      <c r="B262" s="1771"/>
      <c r="C262" s="963" t="s">
        <v>695</v>
      </c>
      <c r="D262" s="671">
        <v>0</v>
      </c>
      <c r="E262" s="671">
        <v>0</v>
      </c>
      <c r="F262" s="304"/>
      <c r="G262" s="304"/>
    </row>
    <row r="263" spans="1:8" s="677" customFormat="1" x14ac:dyDescent="0.25">
      <c r="A263" s="1774"/>
      <c r="B263" s="1771"/>
      <c r="C263" s="963" t="s">
        <v>696</v>
      </c>
      <c r="D263" s="671">
        <v>601.5</v>
      </c>
      <c r="E263" s="671">
        <v>0</v>
      </c>
      <c r="F263" s="304"/>
      <c r="G263" s="304"/>
    </row>
    <row r="264" spans="1:8" s="677" customFormat="1" x14ac:dyDescent="0.25">
      <c r="A264" s="1775" t="s">
        <v>652</v>
      </c>
      <c r="B264" s="1771" t="s">
        <v>1107</v>
      </c>
      <c r="C264" s="963" t="s">
        <v>128</v>
      </c>
      <c r="D264" s="671">
        <f>D265+D266+D267</f>
        <v>1274.67</v>
      </c>
      <c r="E264" s="671">
        <f>E265+E266+E267</f>
        <v>1274.67</v>
      </c>
      <c r="F264" s="304"/>
      <c r="G264" s="304"/>
    </row>
    <row r="265" spans="1:8" s="677" customFormat="1" x14ac:dyDescent="0.25">
      <c r="A265" s="1623"/>
      <c r="B265" s="1771"/>
      <c r="C265" s="963" t="s">
        <v>703</v>
      </c>
      <c r="D265" s="671">
        <v>0</v>
      </c>
      <c r="E265" s="671">
        <v>0</v>
      </c>
      <c r="F265" s="304"/>
      <c r="G265" s="304"/>
    </row>
    <row r="266" spans="1:8" s="677" customFormat="1" x14ac:dyDescent="0.25">
      <c r="A266" s="1623"/>
      <c r="B266" s="1771"/>
      <c r="C266" s="963" t="s">
        <v>695</v>
      </c>
      <c r="D266" s="671">
        <v>0</v>
      </c>
      <c r="E266" s="671">
        <v>0</v>
      </c>
      <c r="F266" s="304"/>
      <c r="G266" s="304"/>
    </row>
    <row r="267" spans="1:8" s="677" customFormat="1" x14ac:dyDescent="0.25">
      <c r="A267" s="1624"/>
      <c r="B267" s="1771"/>
      <c r="C267" s="963" t="s">
        <v>696</v>
      </c>
      <c r="D267" s="671">
        <v>1274.67</v>
      </c>
      <c r="E267" s="671">
        <v>1274.67</v>
      </c>
      <c r="F267" s="304"/>
      <c r="G267" s="304"/>
    </row>
    <row r="268" spans="1:8" x14ac:dyDescent="0.25">
      <c r="A268" s="1618" t="s">
        <v>649</v>
      </c>
      <c r="B268" s="1620" t="s">
        <v>336</v>
      </c>
      <c r="C268" s="848" t="s">
        <v>128</v>
      </c>
      <c r="D268" s="959">
        <f>D269+D270+D271</f>
        <v>346.51</v>
      </c>
      <c r="E268" s="959">
        <f>E269+E270+E271</f>
        <v>50.7</v>
      </c>
      <c r="F268" s="304"/>
      <c r="G268" s="304"/>
    </row>
    <row r="269" spans="1:8" x14ac:dyDescent="0.25">
      <c r="A269" s="1618"/>
      <c r="B269" s="1620"/>
      <c r="C269" s="848" t="s">
        <v>703</v>
      </c>
      <c r="D269" s="959">
        <v>0</v>
      </c>
      <c r="E269" s="959">
        <v>0</v>
      </c>
      <c r="F269" s="304"/>
      <c r="G269" s="304"/>
    </row>
    <row r="270" spans="1:8" x14ac:dyDescent="0.25">
      <c r="A270" s="1618"/>
      <c r="B270" s="1620"/>
      <c r="C270" s="848" t="s">
        <v>695</v>
      </c>
      <c r="D270" s="959">
        <v>0</v>
      </c>
      <c r="E270" s="959">
        <v>0</v>
      </c>
      <c r="F270" s="304"/>
      <c r="G270" s="304"/>
    </row>
    <row r="271" spans="1:8" x14ac:dyDescent="0.25">
      <c r="A271" s="1618"/>
      <c r="B271" s="1620"/>
      <c r="C271" s="848" t="s">
        <v>696</v>
      </c>
      <c r="D271" s="959">
        <v>346.51</v>
      </c>
      <c r="E271" s="959">
        <v>50.7</v>
      </c>
      <c r="F271" s="304"/>
      <c r="G271" s="304"/>
    </row>
    <row r="272" spans="1:8" ht="15" customHeight="1" x14ac:dyDescent="0.25">
      <c r="A272" s="1618" t="s">
        <v>650</v>
      </c>
      <c r="B272" s="1620" t="s">
        <v>978</v>
      </c>
      <c r="C272" s="848" t="s">
        <v>128</v>
      </c>
      <c r="D272" s="959">
        <f>D273+D274+D275</f>
        <v>4922.5</v>
      </c>
      <c r="E272" s="959">
        <f>+E273+E274+E275</f>
        <v>4922.5</v>
      </c>
      <c r="F272" s="672">
        <f t="shared" ref="F272:G272" si="1">F273+F274+F275</f>
        <v>0</v>
      </c>
      <c r="G272" s="673">
        <f t="shared" si="1"/>
        <v>0</v>
      </c>
      <c r="H272" s="675"/>
    </row>
    <row r="273" spans="1:8" x14ac:dyDescent="0.25">
      <c r="A273" s="1618"/>
      <c r="B273" s="1620"/>
      <c r="C273" s="848" t="s">
        <v>703</v>
      </c>
      <c r="D273" s="959">
        <f>D277+D281</f>
        <v>0</v>
      </c>
      <c r="E273" s="959">
        <f t="shared" ref="E273:E275" si="2">E277+E281</f>
        <v>0</v>
      </c>
      <c r="F273" s="672">
        <f t="shared" ref="F273:G275" si="3">F285+F289</f>
        <v>0</v>
      </c>
      <c r="G273" s="673">
        <f t="shared" si="3"/>
        <v>0</v>
      </c>
      <c r="H273" s="675"/>
    </row>
    <row r="274" spans="1:8" x14ac:dyDescent="0.25">
      <c r="A274" s="1618"/>
      <c r="B274" s="1620"/>
      <c r="C274" s="848" t="s">
        <v>695</v>
      </c>
      <c r="D274" s="959">
        <f>D278+D282</f>
        <v>4873.2700000000004</v>
      </c>
      <c r="E274" s="959">
        <f t="shared" si="2"/>
        <v>4873.2700000000004</v>
      </c>
      <c r="F274" s="672">
        <f t="shared" si="3"/>
        <v>0</v>
      </c>
      <c r="G274" s="673">
        <f t="shared" si="3"/>
        <v>0</v>
      </c>
      <c r="H274" s="675"/>
    </row>
    <row r="275" spans="1:8" x14ac:dyDescent="0.25">
      <c r="A275" s="1618"/>
      <c r="B275" s="1620"/>
      <c r="C275" s="848" t="s">
        <v>696</v>
      </c>
      <c r="D275" s="959">
        <f>D279+D283</f>
        <v>49.230000000000004</v>
      </c>
      <c r="E275" s="959">
        <f t="shared" si="2"/>
        <v>49.230000000000004</v>
      </c>
      <c r="F275" s="672">
        <f t="shared" si="3"/>
        <v>0</v>
      </c>
      <c r="G275" s="673">
        <f t="shared" si="3"/>
        <v>0</v>
      </c>
      <c r="H275" s="675"/>
    </row>
    <row r="276" spans="1:8" x14ac:dyDescent="0.25">
      <c r="A276" s="1656" t="s">
        <v>996</v>
      </c>
      <c r="B276" s="1663" t="s">
        <v>997</v>
      </c>
      <c r="C276" s="640" t="str">
        <f>'[3]Форма 8'!C55</f>
        <v>Всего</v>
      </c>
      <c r="D276" s="671">
        <f>D277+D278+D279</f>
        <v>2940.7</v>
      </c>
      <c r="E276" s="671">
        <f>E277+E278+E279</f>
        <v>2940.7</v>
      </c>
      <c r="F276" s="674"/>
      <c r="G276" s="674"/>
      <c r="H276" s="675"/>
    </row>
    <row r="277" spans="1:8" x14ac:dyDescent="0.25">
      <c r="A277" s="1656"/>
      <c r="B277" s="1663"/>
      <c r="C277" s="640" t="str">
        <f>'[3]Форма 8'!C56</f>
        <v>федеральный бюджет</v>
      </c>
      <c r="D277" s="671">
        <f>'[3]Форма 8'!D56</f>
        <v>0</v>
      </c>
      <c r="E277" s="671">
        <f>'[3]Форма 8'!E56</f>
        <v>0</v>
      </c>
      <c r="F277" s="674"/>
      <c r="G277" s="674"/>
      <c r="H277" s="675"/>
    </row>
    <row r="278" spans="1:8" x14ac:dyDescent="0.25">
      <c r="A278" s="1656"/>
      <c r="B278" s="1663"/>
      <c r="C278" s="640" t="str">
        <f>'[3]Форма 8'!C57</f>
        <v>краевой бюджет</v>
      </c>
      <c r="D278" s="671">
        <v>2911.29</v>
      </c>
      <c r="E278" s="671">
        <v>2911.29</v>
      </c>
      <c r="F278" s="674"/>
      <c r="G278" s="674"/>
      <c r="H278" s="675"/>
    </row>
    <row r="279" spans="1:8" x14ac:dyDescent="0.25">
      <c r="A279" s="1656"/>
      <c r="B279" s="1663"/>
      <c r="C279" s="640" t="str">
        <f>'[3]Форма 8'!C58</f>
        <v>бюджет ЧМО</v>
      </c>
      <c r="D279" s="671">
        <v>29.41</v>
      </c>
      <c r="E279" s="671">
        <v>29.41</v>
      </c>
      <c r="F279" s="674"/>
      <c r="G279" s="674"/>
      <c r="H279" s="675"/>
    </row>
    <row r="280" spans="1:8" ht="15" customHeight="1" x14ac:dyDescent="0.25">
      <c r="A280" s="1655" t="s">
        <v>998</v>
      </c>
      <c r="B280" s="1663" t="s">
        <v>999</v>
      </c>
      <c r="C280" s="640" t="str">
        <f>'[3]Форма 8'!C59</f>
        <v>Всего</v>
      </c>
      <c r="D280" s="671">
        <f>D281+D282+D283</f>
        <v>1981.8</v>
      </c>
      <c r="E280" s="671">
        <f>E281+E282+E283</f>
        <v>1981.8</v>
      </c>
      <c r="F280" s="674"/>
      <c r="G280" s="674"/>
      <c r="H280" s="675"/>
    </row>
    <row r="281" spans="1:8" x14ac:dyDescent="0.25">
      <c r="A281" s="1656"/>
      <c r="B281" s="1663"/>
      <c r="C281" s="640" t="str">
        <f>'[3]Форма 8'!C60</f>
        <v>федеральный бюджет</v>
      </c>
      <c r="D281" s="671">
        <f>'[3]Форма 8'!D60</f>
        <v>0</v>
      </c>
      <c r="E281" s="671">
        <f>'[3]Форма 8'!E60</f>
        <v>0</v>
      </c>
      <c r="F281" s="674"/>
      <c r="G281" s="674"/>
      <c r="H281" s="675"/>
    </row>
    <row r="282" spans="1:8" x14ac:dyDescent="0.25">
      <c r="A282" s="1656"/>
      <c r="B282" s="1663"/>
      <c r="C282" s="640" t="str">
        <f>'[3]Форма 8'!C61</f>
        <v>краевой бюджет</v>
      </c>
      <c r="D282" s="671">
        <v>1961.98</v>
      </c>
      <c r="E282" s="671">
        <v>1961.98</v>
      </c>
      <c r="F282" s="674"/>
      <c r="G282" s="674"/>
      <c r="H282" s="675"/>
    </row>
    <row r="283" spans="1:8" x14ac:dyDescent="0.25">
      <c r="A283" s="1656"/>
      <c r="B283" s="1663"/>
      <c r="C283" s="640" t="str">
        <f>'[3]Форма 8'!C62</f>
        <v>бюджет ЧМО</v>
      </c>
      <c r="D283" s="671">
        <v>19.82</v>
      </c>
      <c r="E283" s="671">
        <v>19.82</v>
      </c>
      <c r="F283" s="674"/>
      <c r="G283" s="674"/>
      <c r="H283" s="675"/>
    </row>
    <row r="284" spans="1:8" x14ac:dyDescent="0.25">
      <c r="A284" s="1618" t="s">
        <v>63</v>
      </c>
      <c r="B284" s="1620" t="s">
        <v>338</v>
      </c>
      <c r="C284" s="848" t="s">
        <v>128</v>
      </c>
      <c r="D284" s="959">
        <f>D285+D286+D287</f>
        <v>2339.89</v>
      </c>
      <c r="E284" s="959">
        <f>E285+E286+E287</f>
        <v>1154.1500000000001</v>
      </c>
      <c r="F284" s="304"/>
      <c r="G284" s="304"/>
    </row>
    <row r="285" spans="1:8" x14ac:dyDescent="0.25">
      <c r="A285" s="1618"/>
      <c r="B285" s="1620"/>
      <c r="C285" s="848" t="s">
        <v>703</v>
      </c>
      <c r="D285" s="959">
        <f t="shared" ref="D285:E287" si="4">D289+D305+D313+D321+D326</f>
        <v>0</v>
      </c>
      <c r="E285" s="959">
        <f t="shared" si="4"/>
        <v>0</v>
      </c>
      <c r="F285" s="304"/>
      <c r="G285" s="304"/>
    </row>
    <row r="286" spans="1:8" x14ac:dyDescent="0.25">
      <c r="A286" s="1618"/>
      <c r="B286" s="1620"/>
      <c r="C286" s="848" t="s">
        <v>695</v>
      </c>
      <c r="D286" s="959">
        <f t="shared" si="4"/>
        <v>0</v>
      </c>
      <c r="E286" s="959">
        <f t="shared" si="4"/>
        <v>0</v>
      </c>
      <c r="F286" s="304"/>
      <c r="G286" s="304"/>
    </row>
    <row r="287" spans="1:8" x14ac:dyDescent="0.25">
      <c r="A287" s="1618"/>
      <c r="B287" s="1620"/>
      <c r="C287" s="848" t="s">
        <v>696</v>
      </c>
      <c r="D287" s="959">
        <f t="shared" si="4"/>
        <v>2339.89</v>
      </c>
      <c r="E287" s="959">
        <f t="shared" si="4"/>
        <v>1154.1500000000001</v>
      </c>
      <c r="F287" s="304"/>
      <c r="G287" s="304"/>
    </row>
    <row r="288" spans="1:8" x14ac:dyDescent="0.25">
      <c r="A288" s="1618" t="s">
        <v>7</v>
      </c>
      <c r="B288" s="1620" t="s">
        <v>339</v>
      </c>
      <c r="C288" s="848" t="s">
        <v>128</v>
      </c>
      <c r="D288" s="959">
        <f>D289+D290+D291</f>
        <v>1260</v>
      </c>
      <c r="E288" s="959">
        <f>E289+E290+E291</f>
        <v>392.95</v>
      </c>
      <c r="F288" s="304"/>
      <c r="G288" s="304"/>
    </row>
    <row r="289" spans="1:7" x14ac:dyDescent="0.25">
      <c r="A289" s="1618"/>
      <c r="B289" s="1620"/>
      <c r="C289" s="848" t="s">
        <v>703</v>
      </c>
      <c r="D289" s="959">
        <f>D293+D297</f>
        <v>0</v>
      </c>
      <c r="E289" s="959">
        <f>E293+E297</f>
        <v>0</v>
      </c>
      <c r="F289" s="304"/>
      <c r="G289" s="304"/>
    </row>
    <row r="290" spans="1:7" x14ac:dyDescent="0.25">
      <c r="A290" s="1618"/>
      <c r="B290" s="1620"/>
      <c r="C290" s="848" t="s">
        <v>695</v>
      </c>
      <c r="D290" s="959">
        <f>D306+D314+D322+D327</f>
        <v>0</v>
      </c>
      <c r="E290" s="959">
        <f>E294+E298</f>
        <v>0</v>
      </c>
      <c r="F290" s="304"/>
      <c r="G290" s="304"/>
    </row>
    <row r="291" spans="1:7" x14ac:dyDescent="0.25">
      <c r="A291" s="1618"/>
      <c r="B291" s="1620"/>
      <c r="C291" s="848" t="s">
        <v>696</v>
      </c>
      <c r="D291" s="959">
        <f>D295+D299+D303</f>
        <v>1260</v>
      </c>
      <c r="E291" s="959">
        <f>E295+E299+E303</f>
        <v>392.95</v>
      </c>
      <c r="F291" s="304"/>
      <c r="G291" s="304"/>
    </row>
    <row r="292" spans="1:7" x14ac:dyDescent="0.25">
      <c r="A292" s="1615" t="s">
        <v>341</v>
      </c>
      <c r="B292" s="1616" t="s">
        <v>342</v>
      </c>
      <c r="C292" s="287" t="s">
        <v>128</v>
      </c>
      <c r="D292" s="303">
        <f>D293+D294+D295</f>
        <v>700</v>
      </c>
      <c r="E292" s="303">
        <f>E293+E294+E295</f>
        <v>232.95</v>
      </c>
      <c r="F292"/>
      <c r="G292"/>
    </row>
    <row r="293" spans="1:7" x14ac:dyDescent="0.25">
      <c r="A293" s="1615"/>
      <c r="B293" s="1616"/>
      <c r="C293" s="287" t="s">
        <v>703</v>
      </c>
      <c r="D293" s="303">
        <v>0</v>
      </c>
      <c r="E293" s="303">
        <v>0</v>
      </c>
      <c r="F293"/>
      <c r="G293"/>
    </row>
    <row r="294" spans="1:7" x14ac:dyDescent="0.25">
      <c r="A294" s="1615"/>
      <c r="B294" s="1616"/>
      <c r="C294" s="287" t="s">
        <v>695</v>
      </c>
      <c r="D294" s="303">
        <v>0</v>
      </c>
      <c r="E294" s="303">
        <v>0</v>
      </c>
      <c r="F294"/>
      <c r="G294"/>
    </row>
    <row r="295" spans="1:7" x14ac:dyDescent="0.25">
      <c r="A295" s="1615"/>
      <c r="B295" s="1616"/>
      <c r="C295" s="287" t="s">
        <v>696</v>
      </c>
      <c r="D295" s="303">
        <v>700</v>
      </c>
      <c r="E295" s="303">
        <v>232.95</v>
      </c>
      <c r="F295"/>
      <c r="G295"/>
    </row>
    <row r="296" spans="1:7" x14ac:dyDescent="0.25">
      <c r="A296" s="1662" t="s">
        <v>343</v>
      </c>
      <c r="B296" s="1616" t="s">
        <v>344</v>
      </c>
      <c r="C296" s="287" t="s">
        <v>128</v>
      </c>
      <c r="D296" s="303">
        <f>D297+D298+D299</f>
        <v>400</v>
      </c>
      <c r="E296" s="303">
        <f>E297+E298+E299</f>
        <v>0</v>
      </c>
      <c r="F296"/>
      <c r="G296"/>
    </row>
    <row r="297" spans="1:7" x14ac:dyDescent="0.25">
      <c r="A297" s="1316"/>
      <c r="B297" s="1616"/>
      <c r="C297" s="287" t="s">
        <v>703</v>
      </c>
      <c r="D297" s="303">
        <v>0</v>
      </c>
      <c r="E297" s="303">
        <v>0</v>
      </c>
      <c r="F297"/>
      <c r="G297"/>
    </row>
    <row r="298" spans="1:7" x14ac:dyDescent="0.25">
      <c r="A298" s="1316"/>
      <c r="B298" s="1616"/>
      <c r="C298" s="287" t="s">
        <v>695</v>
      </c>
      <c r="D298" s="303">
        <v>0</v>
      </c>
      <c r="E298" s="303">
        <v>0</v>
      </c>
      <c r="F298"/>
      <c r="G298"/>
    </row>
    <row r="299" spans="1:7" x14ac:dyDescent="0.25">
      <c r="A299" s="1317"/>
      <c r="B299" s="1616"/>
      <c r="C299" s="287" t="s">
        <v>696</v>
      </c>
      <c r="D299" s="303">
        <v>400</v>
      </c>
      <c r="E299" s="303">
        <v>0</v>
      </c>
      <c r="F299"/>
      <c r="G299"/>
    </row>
    <row r="300" spans="1:7" s="677" customFormat="1" x14ac:dyDescent="0.25">
      <c r="A300" s="1667" t="s">
        <v>821</v>
      </c>
      <c r="B300" s="1616" t="s">
        <v>1108</v>
      </c>
      <c r="C300" s="1007" t="s">
        <v>128</v>
      </c>
      <c r="D300" s="681">
        <f>D301+D302+D303</f>
        <v>160</v>
      </c>
      <c r="E300" s="681">
        <f>E301+E302+E303</f>
        <v>160</v>
      </c>
      <c r="F300" s="676"/>
      <c r="G300" s="676"/>
    </row>
    <row r="301" spans="1:7" s="677" customFormat="1" x14ac:dyDescent="0.25">
      <c r="A301" s="1313"/>
      <c r="B301" s="1616"/>
      <c r="C301" s="1007" t="s">
        <v>703</v>
      </c>
      <c r="D301" s="681">
        <v>0</v>
      </c>
      <c r="E301" s="681">
        <v>0</v>
      </c>
      <c r="F301" s="676"/>
      <c r="G301" s="676"/>
    </row>
    <row r="302" spans="1:7" s="677" customFormat="1" x14ac:dyDescent="0.25">
      <c r="A302" s="1313"/>
      <c r="B302" s="1616"/>
      <c r="C302" s="1007" t="s">
        <v>695</v>
      </c>
      <c r="D302" s="681">
        <v>0</v>
      </c>
      <c r="E302" s="681">
        <v>0</v>
      </c>
      <c r="F302" s="676"/>
      <c r="G302" s="676"/>
    </row>
    <row r="303" spans="1:7" s="677" customFormat="1" x14ac:dyDescent="0.25">
      <c r="A303" s="1314"/>
      <c r="B303" s="1616"/>
      <c r="C303" s="1007" t="s">
        <v>696</v>
      </c>
      <c r="D303" s="681">
        <v>160</v>
      </c>
      <c r="E303" s="681">
        <v>160</v>
      </c>
      <c r="F303" s="676"/>
      <c r="G303" s="676"/>
    </row>
    <row r="304" spans="1:7" x14ac:dyDescent="0.25">
      <c r="A304" s="1618" t="s">
        <v>1</v>
      </c>
      <c r="B304" s="1620" t="s">
        <v>704</v>
      </c>
      <c r="C304" s="848" t="s">
        <v>128</v>
      </c>
      <c r="D304" s="959">
        <f>D305+D306+D307</f>
        <v>50</v>
      </c>
      <c r="E304" s="959">
        <f>E305+E306+E307</f>
        <v>0</v>
      </c>
      <c r="F304"/>
      <c r="G304"/>
    </row>
    <row r="305" spans="1:7" x14ac:dyDescent="0.25">
      <c r="A305" s="1618"/>
      <c r="B305" s="1620"/>
      <c r="C305" s="848" t="s">
        <v>703</v>
      </c>
      <c r="D305" s="959">
        <f t="shared" ref="D305:E307" si="5">D309</f>
        <v>0</v>
      </c>
      <c r="E305" s="959">
        <f t="shared" si="5"/>
        <v>0</v>
      </c>
      <c r="F305"/>
      <c r="G305"/>
    </row>
    <row r="306" spans="1:7" x14ac:dyDescent="0.25">
      <c r="A306" s="1618"/>
      <c r="B306" s="1620"/>
      <c r="C306" s="848" t="s">
        <v>695</v>
      </c>
      <c r="D306" s="959">
        <f t="shared" si="5"/>
        <v>0</v>
      </c>
      <c r="E306" s="959">
        <f t="shared" si="5"/>
        <v>0</v>
      </c>
      <c r="F306"/>
      <c r="G306"/>
    </row>
    <row r="307" spans="1:7" x14ac:dyDescent="0.25">
      <c r="A307" s="1618"/>
      <c r="B307" s="1620"/>
      <c r="C307" s="848" t="s">
        <v>696</v>
      </c>
      <c r="D307" s="959">
        <f>D311</f>
        <v>50</v>
      </c>
      <c r="E307" s="959">
        <f t="shared" si="5"/>
        <v>0</v>
      </c>
      <c r="F307" s="302">
        <f>F311</f>
        <v>0</v>
      </c>
      <c r="G307" s="686">
        <f>G311</f>
        <v>0</v>
      </c>
    </row>
    <row r="308" spans="1:7" x14ac:dyDescent="0.25">
      <c r="A308" s="1780" t="s">
        <v>347</v>
      </c>
      <c r="B308" s="1771" t="s">
        <v>348</v>
      </c>
      <c r="C308" s="963" t="s">
        <v>128</v>
      </c>
      <c r="D308" s="671">
        <f>D309+D310+D311</f>
        <v>50</v>
      </c>
      <c r="E308" s="671">
        <f>E309+E310+E311</f>
        <v>0</v>
      </c>
      <c r="F308"/>
      <c r="G308"/>
    </row>
    <row r="309" spans="1:7" x14ac:dyDescent="0.25">
      <c r="A309" s="1780"/>
      <c r="B309" s="1771"/>
      <c r="C309" s="963" t="s">
        <v>703</v>
      </c>
      <c r="D309" s="671">
        <v>0</v>
      </c>
      <c r="E309" s="671">
        <v>0</v>
      </c>
      <c r="F309"/>
      <c r="G309"/>
    </row>
    <row r="310" spans="1:7" x14ac:dyDescent="0.25">
      <c r="A310" s="1780"/>
      <c r="B310" s="1771"/>
      <c r="C310" s="963" t="s">
        <v>695</v>
      </c>
      <c r="D310" s="671">
        <v>0</v>
      </c>
      <c r="E310" s="671">
        <v>0</v>
      </c>
      <c r="F310"/>
      <c r="G310"/>
    </row>
    <row r="311" spans="1:7" x14ac:dyDescent="0.25">
      <c r="A311" s="1780"/>
      <c r="B311" s="1771"/>
      <c r="C311" s="963" t="s">
        <v>696</v>
      </c>
      <c r="D311" s="671">
        <v>50</v>
      </c>
      <c r="E311" s="671">
        <v>0</v>
      </c>
      <c r="F311"/>
      <c r="G311"/>
    </row>
    <row r="312" spans="1:7" x14ac:dyDescent="0.25">
      <c r="A312" s="1618" t="s">
        <v>6</v>
      </c>
      <c r="B312" s="1620" t="s">
        <v>349</v>
      </c>
      <c r="C312" s="848" t="s">
        <v>128</v>
      </c>
      <c r="D312" s="959">
        <f>D313+D314+D315</f>
        <v>100</v>
      </c>
      <c r="E312" s="959">
        <f>E313+E314+E315</f>
        <v>0</v>
      </c>
      <c r="F312"/>
      <c r="G312"/>
    </row>
    <row r="313" spans="1:7" x14ac:dyDescent="0.25">
      <c r="A313" s="1618"/>
      <c r="B313" s="1620"/>
      <c r="C313" s="848" t="s">
        <v>703</v>
      </c>
      <c r="D313" s="959">
        <f t="shared" ref="D313:E315" si="6">D317</f>
        <v>0</v>
      </c>
      <c r="E313" s="959">
        <f t="shared" si="6"/>
        <v>0</v>
      </c>
      <c r="F313"/>
      <c r="G313"/>
    </row>
    <row r="314" spans="1:7" x14ac:dyDescent="0.25">
      <c r="A314" s="1618"/>
      <c r="B314" s="1620"/>
      <c r="C314" s="848" t="s">
        <v>695</v>
      </c>
      <c r="D314" s="959">
        <f t="shared" si="6"/>
        <v>0</v>
      </c>
      <c r="E314" s="959">
        <f t="shared" si="6"/>
        <v>0</v>
      </c>
      <c r="F314"/>
      <c r="G314"/>
    </row>
    <row r="315" spans="1:7" x14ac:dyDescent="0.25">
      <c r="A315" s="1618"/>
      <c r="B315" s="1620"/>
      <c r="C315" s="848" t="s">
        <v>696</v>
      </c>
      <c r="D315" s="959">
        <f t="shared" si="6"/>
        <v>100</v>
      </c>
      <c r="E315" s="959">
        <f t="shared" si="6"/>
        <v>0</v>
      </c>
      <c r="F315"/>
      <c r="G315"/>
    </row>
    <row r="316" spans="1:7" x14ac:dyDescent="0.25">
      <c r="A316" s="1615" t="s">
        <v>351</v>
      </c>
      <c r="B316" s="1616" t="s">
        <v>352</v>
      </c>
      <c r="C316" s="287" t="s">
        <v>128</v>
      </c>
      <c r="D316" s="303">
        <f>D317+D318+D319</f>
        <v>100</v>
      </c>
      <c r="E316" s="303">
        <f>E317+E318+E319</f>
        <v>0</v>
      </c>
      <c r="F316"/>
      <c r="G316"/>
    </row>
    <row r="317" spans="1:7" x14ac:dyDescent="0.25">
      <c r="A317" s="1615"/>
      <c r="B317" s="1616"/>
      <c r="C317" s="287" t="s">
        <v>703</v>
      </c>
      <c r="D317" s="303">
        <v>0</v>
      </c>
      <c r="E317" s="303">
        <v>0</v>
      </c>
      <c r="F317"/>
      <c r="G317"/>
    </row>
    <row r="318" spans="1:7" x14ac:dyDescent="0.25">
      <c r="A318" s="1615"/>
      <c r="B318" s="1616"/>
      <c r="C318" s="287" t="s">
        <v>695</v>
      </c>
      <c r="D318" s="303">
        <v>0</v>
      </c>
      <c r="E318" s="303">
        <v>0</v>
      </c>
      <c r="F318" s="304"/>
      <c r="G318" s="304"/>
    </row>
    <row r="319" spans="1:7" x14ac:dyDescent="0.25">
      <c r="A319" s="1615"/>
      <c r="B319" s="1617"/>
      <c r="C319" s="287" t="s">
        <v>696</v>
      </c>
      <c r="D319" s="303">
        <v>100</v>
      </c>
      <c r="E319" s="303">
        <v>0</v>
      </c>
      <c r="F319" s="304"/>
      <c r="G319" s="304"/>
    </row>
    <row r="320" spans="1:7" ht="24" x14ac:dyDescent="0.25">
      <c r="A320" s="1621" t="s">
        <v>90</v>
      </c>
      <c r="B320" s="960" t="s">
        <v>353</v>
      </c>
      <c r="C320" s="848" t="s">
        <v>128</v>
      </c>
      <c r="D320" s="959">
        <f>D321+D322+D323</f>
        <v>929.89</v>
      </c>
      <c r="E320" s="959">
        <f>E321+E322+E323</f>
        <v>761.2</v>
      </c>
      <c r="F320" s="304"/>
      <c r="G320" s="304"/>
    </row>
    <row r="321" spans="1:7" x14ac:dyDescent="0.25">
      <c r="A321" s="1621"/>
      <c r="B321" s="961" t="s">
        <v>355</v>
      </c>
      <c r="C321" s="848" t="s">
        <v>703</v>
      </c>
      <c r="D321" s="959">
        <v>0</v>
      </c>
      <c r="E321" s="959">
        <v>0</v>
      </c>
      <c r="F321" s="304"/>
      <c r="G321" s="304"/>
    </row>
    <row r="322" spans="1:7" x14ac:dyDescent="0.25">
      <c r="A322" s="1621"/>
      <c r="B322" s="961" t="s">
        <v>356</v>
      </c>
      <c r="C322" s="848" t="s">
        <v>695</v>
      </c>
      <c r="D322" s="959">
        <v>0</v>
      </c>
      <c r="E322" s="959">
        <v>0</v>
      </c>
      <c r="F322" s="304"/>
      <c r="G322" s="304"/>
    </row>
    <row r="323" spans="1:7" x14ac:dyDescent="0.25">
      <c r="A323" s="1621"/>
      <c r="B323" s="961" t="s">
        <v>357</v>
      </c>
      <c r="C323" s="1776" t="s">
        <v>696</v>
      </c>
      <c r="D323" s="1778">
        <v>929.89</v>
      </c>
      <c r="E323" s="1778">
        <v>761.2</v>
      </c>
      <c r="F323" s="304"/>
      <c r="G323" s="304"/>
    </row>
    <row r="324" spans="1:7" x14ac:dyDescent="0.25">
      <c r="A324" s="1621"/>
      <c r="B324" s="962" t="s">
        <v>358</v>
      </c>
      <c r="C324" s="1777"/>
      <c r="D324" s="1779"/>
      <c r="E324" s="1779"/>
      <c r="F324" s="304"/>
      <c r="G324" s="304"/>
    </row>
    <row r="325" spans="1:7" x14ac:dyDescent="0.25">
      <c r="A325" s="1618" t="s">
        <v>94</v>
      </c>
      <c r="B325" s="1619" t="s">
        <v>359</v>
      </c>
      <c r="C325" s="848" t="s">
        <v>128</v>
      </c>
      <c r="D325" s="959">
        <f>D326+D327+D328</f>
        <v>0</v>
      </c>
      <c r="E325" s="959">
        <f>E326+E327+E328</f>
        <v>0</v>
      </c>
      <c r="F325" s="304"/>
      <c r="G325" s="304"/>
    </row>
    <row r="326" spans="1:7" x14ac:dyDescent="0.25">
      <c r="A326" s="1618"/>
      <c r="B326" s="1620"/>
      <c r="C326" s="848" t="s">
        <v>703</v>
      </c>
      <c r="D326" s="959">
        <v>0</v>
      </c>
      <c r="E326" s="959">
        <v>0</v>
      </c>
      <c r="F326" s="304"/>
      <c r="G326" s="304"/>
    </row>
    <row r="327" spans="1:7" x14ac:dyDescent="0.25">
      <c r="A327" s="1618"/>
      <c r="B327" s="1620"/>
      <c r="C327" s="848" t="s">
        <v>695</v>
      </c>
      <c r="D327" s="959">
        <v>0</v>
      </c>
      <c r="E327" s="959">
        <v>0</v>
      </c>
      <c r="F327" s="304"/>
      <c r="G327" s="304"/>
    </row>
    <row r="328" spans="1:7" x14ac:dyDescent="0.25">
      <c r="A328" s="1618"/>
      <c r="B328" s="1620"/>
      <c r="C328" s="848" t="s">
        <v>696</v>
      </c>
      <c r="D328" s="959">
        <v>0</v>
      </c>
      <c r="E328" s="959">
        <v>0</v>
      </c>
      <c r="F328" s="304"/>
      <c r="G328" s="304"/>
    </row>
    <row r="329" spans="1:7" x14ac:dyDescent="0.25">
      <c r="A329" s="1618" t="s">
        <v>98</v>
      </c>
      <c r="B329" s="1620" t="s">
        <v>361</v>
      </c>
      <c r="C329" s="848" t="s">
        <v>128</v>
      </c>
      <c r="D329" s="959">
        <f>D330+D331+D332</f>
        <v>150</v>
      </c>
      <c r="E329" s="959">
        <f>E330+E331+E332</f>
        <v>0</v>
      </c>
      <c r="F329"/>
      <c r="G329"/>
    </row>
    <row r="330" spans="1:7" x14ac:dyDescent="0.25">
      <c r="A330" s="1618"/>
      <c r="B330" s="1620"/>
      <c r="C330" s="848" t="s">
        <v>703</v>
      </c>
      <c r="D330" s="959">
        <f t="shared" ref="D330:E332" si="7">D334+D346</f>
        <v>0</v>
      </c>
      <c r="E330" s="959">
        <f t="shared" si="7"/>
        <v>0</v>
      </c>
      <c r="F330"/>
      <c r="G330"/>
    </row>
    <row r="331" spans="1:7" x14ac:dyDescent="0.25">
      <c r="A331" s="1618"/>
      <c r="B331" s="1620"/>
      <c r="C331" s="848" t="s">
        <v>695</v>
      </c>
      <c r="D331" s="959">
        <f t="shared" si="7"/>
        <v>0</v>
      </c>
      <c r="E331" s="959">
        <f t="shared" si="7"/>
        <v>0</v>
      </c>
      <c r="F331"/>
      <c r="G331"/>
    </row>
    <row r="332" spans="1:7" x14ac:dyDescent="0.25">
      <c r="A332" s="1618"/>
      <c r="B332" s="1620"/>
      <c r="C332" s="848" t="s">
        <v>696</v>
      </c>
      <c r="D332" s="959">
        <f>D336+D348</f>
        <v>150</v>
      </c>
      <c r="E332" s="959">
        <f t="shared" si="7"/>
        <v>0</v>
      </c>
      <c r="F332"/>
      <c r="G332"/>
    </row>
    <row r="333" spans="1:7" x14ac:dyDescent="0.25">
      <c r="A333" s="1780" t="s">
        <v>13</v>
      </c>
      <c r="B333" s="1771" t="s">
        <v>362</v>
      </c>
      <c r="C333" s="963" t="s">
        <v>128</v>
      </c>
      <c r="D333" s="671">
        <f>D334+D335+D336</f>
        <v>100</v>
      </c>
      <c r="E333" s="671">
        <f>E334+E335+E336</f>
        <v>0</v>
      </c>
      <c r="F333"/>
      <c r="G333"/>
    </row>
    <row r="334" spans="1:7" x14ac:dyDescent="0.25">
      <c r="A334" s="1780"/>
      <c r="B334" s="1771"/>
      <c r="C334" s="963" t="s">
        <v>703</v>
      </c>
      <c r="D334" s="671">
        <f>D338+D342</f>
        <v>0</v>
      </c>
      <c r="E334" s="671">
        <f t="shared" ref="D334:E336" si="8">E338+E342</f>
        <v>0</v>
      </c>
      <c r="F334"/>
      <c r="G334"/>
    </row>
    <row r="335" spans="1:7" x14ac:dyDescent="0.25">
      <c r="A335" s="1780"/>
      <c r="B335" s="1771"/>
      <c r="C335" s="963" t="s">
        <v>695</v>
      </c>
      <c r="D335" s="671">
        <f t="shared" si="8"/>
        <v>0</v>
      </c>
      <c r="E335" s="671">
        <f t="shared" si="8"/>
        <v>0</v>
      </c>
      <c r="F335"/>
      <c r="G335"/>
    </row>
    <row r="336" spans="1:7" x14ac:dyDescent="0.25">
      <c r="A336" s="1780"/>
      <c r="B336" s="1771"/>
      <c r="C336" s="963" t="s">
        <v>696</v>
      </c>
      <c r="D336" s="671">
        <f>D340+D344</f>
        <v>100</v>
      </c>
      <c r="E336" s="671">
        <f t="shared" si="8"/>
        <v>0</v>
      </c>
      <c r="F336"/>
      <c r="G336"/>
    </row>
    <row r="337" spans="1:7" x14ac:dyDescent="0.25">
      <c r="A337" s="1615" t="s">
        <v>363</v>
      </c>
      <c r="B337" s="1616" t="s">
        <v>364</v>
      </c>
      <c r="C337" s="287" t="s">
        <v>128</v>
      </c>
      <c r="D337" s="303">
        <f>D338+D339+D340</f>
        <v>50</v>
      </c>
      <c r="E337" s="303">
        <f>E338+E339+E340</f>
        <v>0</v>
      </c>
      <c r="F337"/>
      <c r="G337"/>
    </row>
    <row r="338" spans="1:7" x14ac:dyDescent="0.25">
      <c r="A338" s="1615"/>
      <c r="B338" s="1616"/>
      <c r="C338" s="287" t="s">
        <v>703</v>
      </c>
      <c r="D338" s="303">
        <v>0</v>
      </c>
      <c r="E338" s="303">
        <v>0</v>
      </c>
      <c r="F338"/>
      <c r="G338"/>
    </row>
    <row r="339" spans="1:7" x14ac:dyDescent="0.25">
      <c r="A339" s="1615"/>
      <c r="B339" s="1616"/>
      <c r="C339" s="287" t="s">
        <v>695</v>
      </c>
      <c r="D339" s="303">
        <v>0</v>
      </c>
      <c r="E339" s="303">
        <v>0</v>
      </c>
      <c r="F339"/>
      <c r="G339"/>
    </row>
    <row r="340" spans="1:7" x14ac:dyDescent="0.25">
      <c r="A340" s="1615"/>
      <c r="B340" s="1616"/>
      <c r="C340" s="287" t="s">
        <v>696</v>
      </c>
      <c r="D340" s="303">
        <v>50</v>
      </c>
      <c r="E340" s="303">
        <v>0</v>
      </c>
      <c r="F340"/>
      <c r="G340"/>
    </row>
    <row r="341" spans="1:7" x14ac:dyDescent="0.25">
      <c r="A341" s="1615" t="s">
        <v>365</v>
      </c>
      <c r="B341" s="1616" t="s">
        <v>366</v>
      </c>
      <c r="C341" s="287" t="s">
        <v>128</v>
      </c>
      <c r="D341" s="303">
        <f>D342+D343+D344</f>
        <v>50</v>
      </c>
      <c r="E341" s="303">
        <f>E342+E343+E344</f>
        <v>0</v>
      </c>
      <c r="F341"/>
      <c r="G341"/>
    </row>
    <row r="342" spans="1:7" x14ac:dyDescent="0.25">
      <c r="A342" s="1615"/>
      <c r="B342" s="1616"/>
      <c r="C342" s="287" t="s">
        <v>703</v>
      </c>
      <c r="D342" s="303">
        <v>0</v>
      </c>
      <c r="E342" s="303">
        <v>0</v>
      </c>
      <c r="F342"/>
      <c r="G342"/>
    </row>
    <row r="343" spans="1:7" x14ac:dyDescent="0.25">
      <c r="A343" s="1615"/>
      <c r="B343" s="1616"/>
      <c r="C343" s="287" t="s">
        <v>695</v>
      </c>
      <c r="D343" s="303">
        <v>0</v>
      </c>
      <c r="E343" s="303">
        <v>0</v>
      </c>
      <c r="F343"/>
      <c r="G343"/>
    </row>
    <row r="344" spans="1:7" x14ac:dyDescent="0.25">
      <c r="A344" s="1615"/>
      <c r="B344" s="1616"/>
      <c r="C344" s="287" t="s">
        <v>696</v>
      </c>
      <c r="D344" s="303">
        <v>50</v>
      </c>
      <c r="E344" s="303">
        <v>0</v>
      </c>
      <c r="F344"/>
      <c r="G344"/>
    </row>
    <row r="345" spans="1:7" x14ac:dyDescent="0.25">
      <c r="A345" s="1618" t="s">
        <v>15</v>
      </c>
      <c r="B345" s="1620" t="s">
        <v>1000</v>
      </c>
      <c r="C345" s="848" t="s">
        <v>128</v>
      </c>
      <c r="D345" s="959">
        <f>D346+D347+D348</f>
        <v>50</v>
      </c>
      <c r="E345" s="959">
        <f>E346+E347+E348</f>
        <v>0</v>
      </c>
      <c r="F345"/>
      <c r="G345"/>
    </row>
    <row r="346" spans="1:7" x14ac:dyDescent="0.25">
      <c r="A346" s="1618"/>
      <c r="B346" s="1620"/>
      <c r="C346" s="848" t="s">
        <v>703</v>
      </c>
      <c r="D346" s="959">
        <f>D350+D354+D358</f>
        <v>0</v>
      </c>
      <c r="E346" s="959">
        <f>E350+E354+E358</f>
        <v>0</v>
      </c>
      <c r="F346"/>
      <c r="G346"/>
    </row>
    <row r="347" spans="1:7" x14ac:dyDescent="0.25">
      <c r="A347" s="1618"/>
      <c r="B347" s="1620"/>
      <c r="C347" s="848" t="s">
        <v>695</v>
      </c>
      <c r="D347" s="959">
        <f>D351+D355+D359</f>
        <v>0</v>
      </c>
      <c r="E347" s="959">
        <f>E351+E355+E359</f>
        <v>0</v>
      </c>
      <c r="F347"/>
      <c r="G347"/>
    </row>
    <row r="348" spans="1:7" x14ac:dyDescent="0.25">
      <c r="A348" s="1618"/>
      <c r="B348" s="1620"/>
      <c r="C348" s="848" t="s">
        <v>696</v>
      </c>
      <c r="D348" s="959">
        <f>D352+D356+D360</f>
        <v>50</v>
      </c>
      <c r="E348" s="959">
        <v>0</v>
      </c>
      <c r="F348"/>
      <c r="G348"/>
    </row>
    <row r="349" spans="1:7" x14ac:dyDescent="0.25">
      <c r="A349" s="1615" t="s">
        <v>368</v>
      </c>
      <c r="B349" s="1616" t="s">
        <v>369</v>
      </c>
      <c r="C349" s="287" t="s">
        <v>128</v>
      </c>
      <c r="D349" s="303">
        <f>D350+D351+D352</f>
        <v>50</v>
      </c>
      <c r="E349" s="303">
        <f>E350+E351+E352</f>
        <v>0</v>
      </c>
      <c r="F349"/>
      <c r="G349"/>
    </row>
    <row r="350" spans="1:7" x14ac:dyDescent="0.25">
      <c r="A350" s="1615"/>
      <c r="B350" s="1616"/>
      <c r="C350" s="287" t="s">
        <v>703</v>
      </c>
      <c r="D350" s="303">
        <v>0</v>
      </c>
      <c r="E350" s="303">
        <v>0</v>
      </c>
      <c r="F350"/>
      <c r="G350"/>
    </row>
    <row r="351" spans="1:7" x14ac:dyDescent="0.25">
      <c r="A351" s="1615"/>
      <c r="B351" s="1616"/>
      <c r="C351" s="287" t="s">
        <v>695</v>
      </c>
      <c r="D351" s="303">
        <v>0</v>
      </c>
      <c r="E351" s="303">
        <v>0</v>
      </c>
      <c r="F351"/>
      <c r="G351"/>
    </row>
    <row r="352" spans="1:7" x14ac:dyDescent="0.25">
      <c r="A352" s="1615"/>
      <c r="B352" s="1616"/>
      <c r="C352" s="287" t="s">
        <v>696</v>
      </c>
      <c r="D352" s="303">
        <v>50</v>
      </c>
      <c r="E352" s="303">
        <v>0</v>
      </c>
      <c r="F352"/>
      <c r="G352"/>
    </row>
    <row r="353" spans="1:7" x14ac:dyDescent="0.25">
      <c r="A353" s="1615" t="s">
        <v>371</v>
      </c>
      <c r="B353" s="1616" t="s">
        <v>372</v>
      </c>
      <c r="C353" s="287" t="s">
        <v>128</v>
      </c>
      <c r="D353" s="303">
        <f>D354+D355+D356</f>
        <v>0</v>
      </c>
      <c r="E353" s="303">
        <f>E354+E355+E356</f>
        <v>0</v>
      </c>
      <c r="F353"/>
      <c r="G353"/>
    </row>
    <row r="354" spans="1:7" x14ac:dyDescent="0.25">
      <c r="A354" s="1615"/>
      <c r="B354" s="1616"/>
      <c r="C354" s="287" t="s">
        <v>703</v>
      </c>
      <c r="D354" s="303">
        <v>0</v>
      </c>
      <c r="E354" s="303">
        <v>0</v>
      </c>
      <c r="F354"/>
      <c r="G354"/>
    </row>
    <row r="355" spans="1:7" x14ac:dyDescent="0.25">
      <c r="A355" s="1615"/>
      <c r="B355" s="1616"/>
      <c r="C355" s="287" t="s">
        <v>695</v>
      </c>
      <c r="D355" s="303">
        <v>0</v>
      </c>
      <c r="E355" s="303">
        <v>0</v>
      </c>
      <c r="F355"/>
      <c r="G355"/>
    </row>
    <row r="356" spans="1:7" x14ac:dyDescent="0.25">
      <c r="A356" s="1615"/>
      <c r="B356" s="1616"/>
      <c r="C356" s="287" t="s">
        <v>696</v>
      </c>
      <c r="D356" s="303">
        <v>0</v>
      </c>
      <c r="E356" s="303">
        <v>0</v>
      </c>
      <c r="F356"/>
      <c r="G356"/>
    </row>
    <row r="357" spans="1:7" x14ac:dyDescent="0.25">
      <c r="A357" s="1615" t="s">
        <v>373</v>
      </c>
      <c r="B357" s="1616" t="s">
        <v>374</v>
      </c>
      <c r="C357" s="287" t="s">
        <v>128</v>
      </c>
      <c r="D357" s="303">
        <f>D358+D359+D360</f>
        <v>0</v>
      </c>
      <c r="E357" s="303">
        <f>E358+E359+E360</f>
        <v>0</v>
      </c>
      <c r="F357"/>
      <c r="G357"/>
    </row>
    <row r="358" spans="1:7" x14ac:dyDescent="0.25">
      <c r="A358" s="1615"/>
      <c r="B358" s="1616"/>
      <c r="C358" s="287" t="s">
        <v>703</v>
      </c>
      <c r="D358" s="303">
        <v>0</v>
      </c>
      <c r="E358" s="303">
        <v>0</v>
      </c>
      <c r="F358"/>
      <c r="G358"/>
    </row>
    <row r="359" spans="1:7" x14ac:dyDescent="0.25">
      <c r="A359" s="1615"/>
      <c r="B359" s="1616"/>
      <c r="C359" s="287" t="s">
        <v>695</v>
      </c>
      <c r="D359" s="303">
        <v>0</v>
      </c>
      <c r="E359" s="303">
        <v>0</v>
      </c>
      <c r="F359"/>
      <c r="G359"/>
    </row>
    <row r="360" spans="1:7" x14ac:dyDescent="0.25">
      <c r="A360" s="1615"/>
      <c r="B360" s="1616"/>
      <c r="C360" s="287" t="s">
        <v>696</v>
      </c>
      <c r="D360" s="303">
        <v>0</v>
      </c>
      <c r="E360" s="303">
        <v>0</v>
      </c>
      <c r="F360"/>
      <c r="G360"/>
    </row>
    <row r="361" spans="1:7" s="677" customFormat="1" ht="15" customHeight="1" x14ac:dyDescent="0.25">
      <c r="A361" s="1656" t="s">
        <v>702</v>
      </c>
      <c r="B361" s="1663" t="s">
        <v>1001</v>
      </c>
      <c r="C361" s="680" t="str">
        <f>'[3]Форма 8'!C137</f>
        <v>Всего</v>
      </c>
      <c r="D361" s="681">
        <f>D362+D363+D364</f>
        <v>0</v>
      </c>
      <c r="E361" s="681">
        <f>'[3]Форма 8'!E137</f>
        <v>0</v>
      </c>
      <c r="F361" s="676"/>
      <c r="G361" s="676"/>
    </row>
    <row r="362" spans="1:7" s="677" customFormat="1" x14ac:dyDescent="0.25">
      <c r="A362" s="1656"/>
      <c r="B362" s="1663"/>
      <c r="C362" s="680" t="str">
        <f>'[3]Форма 8'!C138</f>
        <v>федеральный бюджет</v>
      </c>
      <c r="D362" s="681">
        <f>'[3]Форма 8'!D138</f>
        <v>0</v>
      </c>
      <c r="E362" s="681">
        <f>'[3]Форма 8'!E138</f>
        <v>0</v>
      </c>
      <c r="F362" s="676"/>
      <c r="G362" s="676"/>
    </row>
    <row r="363" spans="1:7" s="677" customFormat="1" x14ac:dyDescent="0.25">
      <c r="A363" s="1656"/>
      <c r="B363" s="1663"/>
      <c r="C363" s="680" t="str">
        <f>'[3]Форма 8'!C139</f>
        <v>краевой бюджет</v>
      </c>
      <c r="D363" s="681">
        <f>'[3]Форма 8'!D139</f>
        <v>0</v>
      </c>
      <c r="E363" s="681">
        <f>'[3]Форма 8'!E139</f>
        <v>0</v>
      </c>
      <c r="F363" s="676"/>
      <c r="G363" s="676"/>
    </row>
    <row r="364" spans="1:7" s="677" customFormat="1" x14ac:dyDescent="0.25">
      <c r="A364" s="1656"/>
      <c r="B364" s="1663"/>
      <c r="C364" s="680" t="str">
        <f>'[3]Форма 8'!C140</f>
        <v>бюджет ЧМО</v>
      </c>
      <c r="D364" s="681">
        <f>'[3]Форма 8'!D140</f>
        <v>0</v>
      </c>
      <c r="E364" s="681">
        <f>'[3]Форма 8'!E140</f>
        <v>0</v>
      </c>
      <c r="F364" s="676"/>
      <c r="G364" s="676"/>
    </row>
    <row r="365" spans="1:7" x14ac:dyDescent="0.25">
      <c r="A365" s="1781" t="s">
        <v>121</v>
      </c>
      <c r="B365" s="1782" t="s">
        <v>993</v>
      </c>
      <c r="C365" s="848" t="s">
        <v>128</v>
      </c>
      <c r="D365" s="959">
        <f>D366+D367+D368</f>
        <v>350</v>
      </c>
      <c r="E365" s="959">
        <f>E366+E367+E368</f>
        <v>350</v>
      </c>
      <c r="F365"/>
      <c r="G365"/>
    </row>
    <row r="366" spans="1:7" x14ac:dyDescent="0.25">
      <c r="A366" s="1781"/>
      <c r="B366" s="1782"/>
      <c r="C366" s="848" t="s">
        <v>703</v>
      </c>
      <c r="D366" s="959">
        <f>D382+D386+D390+D394+D398+D402</f>
        <v>0</v>
      </c>
      <c r="E366" s="959">
        <f>E382+E386+E390+E394+E398+E402+E406</f>
        <v>0</v>
      </c>
      <c r="F366"/>
      <c r="G366"/>
    </row>
    <row r="367" spans="1:7" x14ac:dyDescent="0.25">
      <c r="A367" s="1781"/>
      <c r="B367" s="1782"/>
      <c r="C367" s="848" t="s">
        <v>695</v>
      </c>
      <c r="D367" s="959">
        <v>0</v>
      </c>
      <c r="E367" s="959">
        <v>0</v>
      </c>
      <c r="F367"/>
      <c r="G367"/>
    </row>
    <row r="368" spans="1:7" x14ac:dyDescent="0.25">
      <c r="A368" s="1781"/>
      <c r="B368" s="1782"/>
      <c r="C368" s="848" t="s">
        <v>696</v>
      </c>
      <c r="D368" s="959">
        <v>350</v>
      </c>
      <c r="E368" s="959">
        <v>350</v>
      </c>
      <c r="F368"/>
      <c r="G368"/>
    </row>
    <row r="369" spans="1:7" s="677" customFormat="1" x14ac:dyDescent="0.25">
      <c r="A369" s="1788" t="s">
        <v>468</v>
      </c>
      <c r="B369" s="1785" t="s">
        <v>1109</v>
      </c>
      <c r="C369" s="1012" t="s">
        <v>128</v>
      </c>
      <c r="D369" s="959">
        <f>D370+D371+D372</f>
        <v>998.58</v>
      </c>
      <c r="E369" s="959">
        <f>E370+E371+E372</f>
        <v>998.58</v>
      </c>
      <c r="F369" s="676"/>
      <c r="G369" s="676"/>
    </row>
    <row r="370" spans="1:7" s="677" customFormat="1" x14ac:dyDescent="0.25">
      <c r="A370" s="1789"/>
      <c r="B370" s="1786"/>
      <c r="C370" s="1012" t="s">
        <v>703</v>
      </c>
      <c r="D370" s="959">
        <v>0</v>
      </c>
      <c r="E370" s="959">
        <v>0</v>
      </c>
      <c r="F370" s="676"/>
      <c r="G370" s="676"/>
    </row>
    <row r="371" spans="1:7" s="677" customFormat="1" x14ac:dyDescent="0.25">
      <c r="A371" s="1789"/>
      <c r="B371" s="1786"/>
      <c r="C371" s="1012" t="s">
        <v>695</v>
      </c>
      <c r="D371" s="959">
        <v>0</v>
      </c>
      <c r="E371" s="959">
        <v>0</v>
      </c>
      <c r="F371" s="676"/>
      <c r="G371" s="676"/>
    </row>
    <row r="372" spans="1:7" s="677" customFormat="1" x14ac:dyDescent="0.25">
      <c r="A372" s="1790"/>
      <c r="B372" s="1787"/>
      <c r="C372" s="1012" t="s">
        <v>696</v>
      </c>
      <c r="D372" s="959">
        <f>D376</f>
        <v>998.58</v>
      </c>
      <c r="E372" s="959">
        <f>E376</f>
        <v>998.58</v>
      </c>
      <c r="F372" s="676"/>
      <c r="G372" s="676"/>
    </row>
    <row r="373" spans="1:7" s="677" customFormat="1" x14ac:dyDescent="0.25">
      <c r="A373" s="1791" t="s">
        <v>1110</v>
      </c>
      <c r="B373" s="1791" t="s">
        <v>1111</v>
      </c>
      <c r="C373" s="1012" t="s">
        <v>128</v>
      </c>
      <c r="D373" s="959">
        <f>D374+D375+D376</f>
        <v>998.58</v>
      </c>
      <c r="E373" s="959">
        <f>E374+E375+E376</f>
        <v>998.58</v>
      </c>
      <c r="F373" s="676"/>
      <c r="G373" s="676"/>
    </row>
    <row r="374" spans="1:7" s="677" customFormat="1" x14ac:dyDescent="0.25">
      <c r="A374" s="1792"/>
      <c r="B374" s="1792"/>
      <c r="C374" s="1012" t="s">
        <v>703</v>
      </c>
      <c r="D374" s="959">
        <v>0</v>
      </c>
      <c r="E374" s="959">
        <v>0</v>
      </c>
      <c r="F374" s="676"/>
      <c r="G374" s="676"/>
    </row>
    <row r="375" spans="1:7" s="677" customFormat="1" x14ac:dyDescent="0.25">
      <c r="A375" s="1792"/>
      <c r="B375" s="1792"/>
      <c r="C375" s="1012" t="s">
        <v>695</v>
      </c>
      <c r="D375" s="959">
        <v>0</v>
      </c>
      <c r="E375" s="959">
        <v>0</v>
      </c>
      <c r="F375" s="676"/>
      <c r="G375" s="676"/>
    </row>
    <row r="376" spans="1:7" s="677" customFormat="1" x14ac:dyDescent="0.25">
      <c r="A376" s="1793"/>
      <c r="B376" s="1793"/>
      <c r="C376" s="1012" t="s">
        <v>696</v>
      </c>
      <c r="D376" s="959">
        <v>998.58</v>
      </c>
      <c r="E376" s="959">
        <v>998.58</v>
      </c>
      <c r="F376" s="676"/>
      <c r="G376" s="676"/>
    </row>
    <row r="377" spans="1:7" s="677" customFormat="1" x14ac:dyDescent="0.25">
      <c r="A377" s="1794" t="s">
        <v>943</v>
      </c>
      <c r="B377" s="1794" t="s">
        <v>375</v>
      </c>
      <c r="C377" s="1012" t="s">
        <v>128</v>
      </c>
      <c r="D377" s="959">
        <f>D378+D379+D380</f>
        <v>118604.99</v>
      </c>
      <c r="E377" s="959">
        <f>E378+E379+E380</f>
        <v>41482.600000000006</v>
      </c>
      <c r="F377" s="676"/>
      <c r="G377" s="676"/>
    </row>
    <row r="378" spans="1:7" s="677" customFormat="1" x14ac:dyDescent="0.25">
      <c r="A378" s="1795"/>
      <c r="B378" s="1795"/>
      <c r="C378" s="1012" t="s">
        <v>703</v>
      </c>
      <c r="D378" s="959">
        <f>D382+D386+D390+D394+D398+D402+D406</f>
        <v>0</v>
      </c>
      <c r="E378" s="959">
        <f>E382+E386+E390+E394+E398+E402+E406</f>
        <v>0</v>
      </c>
      <c r="F378" s="676"/>
      <c r="G378" s="676"/>
    </row>
    <row r="379" spans="1:7" s="677" customFormat="1" x14ac:dyDescent="0.25">
      <c r="A379" s="1795"/>
      <c r="B379" s="1795"/>
      <c r="C379" s="1012" t="s">
        <v>695</v>
      </c>
      <c r="D379" s="959">
        <f>D383+D387+D391+D395+D399+D403+D407</f>
        <v>117998.72</v>
      </c>
      <c r="E379" s="959">
        <f>E383+E387+E391+E395+E399+E403+E407</f>
        <v>41268.300000000003</v>
      </c>
      <c r="F379" s="676"/>
      <c r="G379" s="676"/>
    </row>
    <row r="380" spans="1:7" s="677" customFormat="1" x14ac:dyDescent="0.25">
      <c r="A380" s="1796"/>
      <c r="B380" s="1796"/>
      <c r="C380" s="1012" t="s">
        <v>696</v>
      </c>
      <c r="D380" s="959">
        <f>D388+D392+D396+D400+D404+D408</f>
        <v>606.27</v>
      </c>
      <c r="E380" s="959">
        <f>E384+E388+E392+E396+E400+E404+E408</f>
        <v>214.3</v>
      </c>
      <c r="F380" s="676"/>
      <c r="G380" s="676"/>
    </row>
    <row r="381" spans="1:7" x14ac:dyDescent="0.25">
      <c r="A381" s="1783" t="s">
        <v>1112</v>
      </c>
      <c r="B381" s="1784" t="s">
        <v>376</v>
      </c>
      <c r="C381" s="754" t="s">
        <v>128</v>
      </c>
      <c r="D381" s="755">
        <v>0</v>
      </c>
      <c r="E381" s="755">
        <f>E382+E383+E384</f>
        <v>0</v>
      </c>
      <c r="F381"/>
      <c r="G381"/>
    </row>
    <row r="382" spans="1:7" x14ac:dyDescent="0.25">
      <c r="A382" s="1783"/>
      <c r="B382" s="1784"/>
      <c r="C382" s="754" t="s">
        <v>703</v>
      </c>
      <c r="D382" s="755">
        <v>0</v>
      </c>
      <c r="E382" s="755">
        <v>0</v>
      </c>
      <c r="F382"/>
      <c r="G382"/>
    </row>
    <row r="383" spans="1:7" x14ac:dyDescent="0.25">
      <c r="A383" s="1783"/>
      <c r="B383" s="1784"/>
      <c r="C383" s="754" t="s">
        <v>695</v>
      </c>
      <c r="D383" s="755">
        <v>0</v>
      </c>
      <c r="E383" s="755">
        <v>0</v>
      </c>
      <c r="F383"/>
      <c r="G383"/>
    </row>
    <row r="384" spans="1:7" x14ac:dyDescent="0.25">
      <c r="A384" s="1783"/>
      <c r="B384" s="1784"/>
      <c r="C384" s="754" t="s">
        <v>696</v>
      </c>
      <c r="D384" s="755">
        <v>0</v>
      </c>
      <c r="E384" s="755">
        <v>0</v>
      </c>
      <c r="F384"/>
      <c r="G384"/>
    </row>
    <row r="385" spans="1:7" x14ac:dyDescent="0.25">
      <c r="A385" s="1615" t="s">
        <v>1113</v>
      </c>
      <c r="B385" s="1616" t="s">
        <v>378</v>
      </c>
      <c r="C385" s="287" t="s">
        <v>128</v>
      </c>
      <c r="D385" s="303">
        <f>D386+D387+D388</f>
        <v>115954.99</v>
      </c>
      <c r="E385" s="303">
        <f>E386+E387+E388</f>
        <v>40103.03</v>
      </c>
      <c r="F385"/>
      <c r="G385"/>
    </row>
    <row r="386" spans="1:7" x14ac:dyDescent="0.25">
      <c r="A386" s="1615"/>
      <c r="B386" s="1616"/>
      <c r="C386" s="287" t="s">
        <v>703</v>
      </c>
      <c r="D386" s="303">
        <v>0</v>
      </c>
      <c r="E386" s="303">
        <v>0</v>
      </c>
      <c r="F386"/>
      <c r="G386"/>
    </row>
    <row r="387" spans="1:7" x14ac:dyDescent="0.25">
      <c r="A387" s="1615"/>
      <c r="B387" s="1616"/>
      <c r="C387" s="287" t="s">
        <v>695</v>
      </c>
      <c r="D387" s="303">
        <v>115375.22</v>
      </c>
      <c r="E387" s="303">
        <v>39902.519999999997</v>
      </c>
      <c r="F387"/>
      <c r="G387"/>
    </row>
    <row r="388" spans="1:7" x14ac:dyDescent="0.25">
      <c r="A388" s="1615"/>
      <c r="B388" s="1616"/>
      <c r="C388" s="287" t="s">
        <v>696</v>
      </c>
      <c r="D388" s="303">
        <v>579.77</v>
      </c>
      <c r="E388" s="303">
        <v>200.51</v>
      </c>
      <c r="F388"/>
      <c r="G388"/>
    </row>
    <row r="389" spans="1:7" x14ac:dyDescent="0.25">
      <c r="A389" s="1615" t="s">
        <v>1114</v>
      </c>
      <c r="B389" s="1616" t="s">
        <v>381</v>
      </c>
      <c r="C389" s="287" t="s">
        <v>128</v>
      </c>
      <c r="D389" s="303">
        <f>D390+D391+D392</f>
        <v>145</v>
      </c>
      <c r="E389" s="303">
        <f>E390+E391+E392</f>
        <v>118.05000000000001</v>
      </c>
      <c r="F389"/>
      <c r="G389"/>
    </row>
    <row r="390" spans="1:7" x14ac:dyDescent="0.25">
      <c r="A390" s="1615"/>
      <c r="B390" s="1616"/>
      <c r="C390" s="287" t="s">
        <v>703</v>
      </c>
      <c r="D390" s="303">
        <v>0</v>
      </c>
      <c r="E390" s="303">
        <v>0</v>
      </c>
      <c r="F390"/>
      <c r="G390"/>
    </row>
    <row r="391" spans="1:7" x14ac:dyDescent="0.25">
      <c r="A391" s="1615"/>
      <c r="B391" s="1616"/>
      <c r="C391" s="287" t="s">
        <v>695</v>
      </c>
      <c r="D391" s="303">
        <v>143.55000000000001</v>
      </c>
      <c r="E391" s="303">
        <v>116.87</v>
      </c>
      <c r="F391"/>
      <c r="G391"/>
    </row>
    <row r="392" spans="1:7" x14ac:dyDescent="0.25">
      <c r="A392" s="1615"/>
      <c r="B392" s="1616"/>
      <c r="C392" s="287" t="s">
        <v>696</v>
      </c>
      <c r="D392" s="303">
        <v>1.45</v>
      </c>
      <c r="E392" s="303">
        <v>1.18</v>
      </c>
      <c r="F392"/>
      <c r="G392"/>
    </row>
    <row r="393" spans="1:7" x14ac:dyDescent="0.25">
      <c r="A393" s="1615" t="s">
        <v>1115</v>
      </c>
      <c r="B393" s="1616" t="s">
        <v>384</v>
      </c>
      <c r="C393" s="287" t="s">
        <v>128</v>
      </c>
      <c r="D393" s="303">
        <f>D394+D395+D396</f>
        <v>0</v>
      </c>
      <c r="E393" s="303">
        <f>E394+E395+E396</f>
        <v>0</v>
      </c>
      <c r="F393"/>
      <c r="G393"/>
    </row>
    <row r="394" spans="1:7" x14ac:dyDescent="0.25">
      <c r="A394" s="1615"/>
      <c r="B394" s="1616"/>
      <c r="C394" s="287" t="s">
        <v>703</v>
      </c>
      <c r="D394" s="303">
        <v>0</v>
      </c>
      <c r="E394" s="303">
        <v>0</v>
      </c>
      <c r="F394"/>
      <c r="G394"/>
    </row>
    <row r="395" spans="1:7" x14ac:dyDescent="0.25">
      <c r="A395" s="1615"/>
      <c r="B395" s="1616"/>
      <c r="C395" s="287" t="s">
        <v>695</v>
      </c>
      <c r="D395" s="303">
        <v>0</v>
      </c>
      <c r="E395" s="303">
        <v>0</v>
      </c>
      <c r="F395"/>
      <c r="G395"/>
    </row>
    <row r="396" spans="1:7" x14ac:dyDescent="0.25">
      <c r="A396" s="1615"/>
      <c r="B396" s="1616"/>
      <c r="C396" s="287" t="s">
        <v>696</v>
      </c>
      <c r="D396" s="303">
        <v>0</v>
      </c>
      <c r="E396" s="303">
        <v>0</v>
      </c>
      <c r="F396"/>
      <c r="G396"/>
    </row>
    <row r="397" spans="1:7" x14ac:dyDescent="0.25">
      <c r="A397" s="1615" t="s">
        <v>1116</v>
      </c>
      <c r="B397" s="1616" t="s">
        <v>387</v>
      </c>
      <c r="C397" s="287" t="s">
        <v>128</v>
      </c>
      <c r="D397" s="303">
        <f>D398+D399+D400</f>
        <v>0</v>
      </c>
      <c r="E397" s="303">
        <f>E398+E399+E400</f>
        <v>0</v>
      </c>
      <c r="F397"/>
      <c r="G397"/>
    </row>
    <row r="398" spans="1:7" x14ac:dyDescent="0.25">
      <c r="A398" s="1615"/>
      <c r="B398" s="1616"/>
      <c r="C398" s="287" t="s">
        <v>703</v>
      </c>
      <c r="D398" s="303">
        <v>0</v>
      </c>
      <c r="E398" s="303">
        <v>0</v>
      </c>
      <c r="F398"/>
      <c r="G398"/>
    </row>
    <row r="399" spans="1:7" x14ac:dyDescent="0.25">
      <c r="A399" s="1615"/>
      <c r="B399" s="1616"/>
      <c r="C399" s="287" t="s">
        <v>695</v>
      </c>
      <c r="D399" s="303">
        <v>0</v>
      </c>
      <c r="E399" s="303">
        <v>0</v>
      </c>
      <c r="F399"/>
      <c r="G399"/>
    </row>
    <row r="400" spans="1:7" x14ac:dyDescent="0.25">
      <c r="A400" s="1615"/>
      <c r="B400" s="1616"/>
      <c r="C400" s="287" t="s">
        <v>696</v>
      </c>
      <c r="D400" s="303">
        <v>0</v>
      </c>
      <c r="E400" s="303">
        <v>0</v>
      </c>
      <c r="F400"/>
      <c r="G400"/>
    </row>
    <row r="401" spans="1:7" x14ac:dyDescent="0.25">
      <c r="A401" s="1615" t="s">
        <v>1117</v>
      </c>
      <c r="B401" s="1615" t="s">
        <v>389</v>
      </c>
      <c r="C401" s="90" t="s">
        <v>128</v>
      </c>
      <c r="D401" s="303">
        <f>D402+D403+D404</f>
        <v>0</v>
      </c>
      <c r="E401" s="303">
        <f>E402+E403+E404</f>
        <v>0</v>
      </c>
      <c r="F401"/>
      <c r="G401"/>
    </row>
    <row r="402" spans="1:7" x14ac:dyDescent="0.25">
      <c r="A402" s="1615"/>
      <c r="B402" s="1615"/>
      <c r="C402" s="90" t="s">
        <v>703</v>
      </c>
      <c r="D402" s="303">
        <v>0</v>
      </c>
      <c r="E402" s="303">
        <v>0</v>
      </c>
      <c r="F402"/>
      <c r="G402"/>
    </row>
    <row r="403" spans="1:7" x14ac:dyDescent="0.25">
      <c r="A403" s="1615"/>
      <c r="B403" s="1615"/>
      <c r="C403" s="90" t="s">
        <v>695</v>
      </c>
      <c r="D403" s="303">
        <v>0</v>
      </c>
      <c r="E403" s="303">
        <v>0</v>
      </c>
      <c r="F403"/>
      <c r="G403"/>
    </row>
    <row r="404" spans="1:7" x14ac:dyDescent="0.25">
      <c r="A404" s="1615"/>
      <c r="B404" s="1615"/>
      <c r="C404" s="90" t="s">
        <v>696</v>
      </c>
      <c r="D404" s="303">
        <v>0</v>
      </c>
      <c r="E404" s="303">
        <v>0</v>
      </c>
      <c r="F404"/>
      <c r="G404"/>
    </row>
    <row r="405" spans="1:7" s="677" customFormat="1" ht="15" customHeight="1" x14ac:dyDescent="0.25">
      <c r="A405" s="1656" t="s">
        <v>1118</v>
      </c>
      <c r="B405" s="1656" t="s">
        <v>1002</v>
      </c>
      <c r="C405" s="683" t="s">
        <v>128</v>
      </c>
      <c r="D405" s="681">
        <f>D406+D407+D408</f>
        <v>2505</v>
      </c>
      <c r="E405" s="681">
        <f>E406+E407+E408</f>
        <v>1261.52</v>
      </c>
      <c r="F405" s="676"/>
      <c r="G405" s="676"/>
    </row>
    <row r="406" spans="1:7" s="677" customFormat="1" x14ac:dyDescent="0.25">
      <c r="A406" s="1656"/>
      <c r="B406" s="1656"/>
      <c r="C406" s="683" t="s">
        <v>703</v>
      </c>
      <c r="D406" s="681">
        <v>0</v>
      </c>
      <c r="E406" s="681">
        <v>0</v>
      </c>
      <c r="F406" s="676"/>
      <c r="G406" s="676"/>
    </row>
    <row r="407" spans="1:7" s="677" customFormat="1" x14ac:dyDescent="0.25">
      <c r="A407" s="1656"/>
      <c r="B407" s="1656"/>
      <c r="C407" s="683" t="s">
        <v>695</v>
      </c>
      <c r="D407" s="681">
        <v>2479.9499999999998</v>
      </c>
      <c r="E407" s="681">
        <v>1248.9100000000001</v>
      </c>
      <c r="F407" s="676"/>
      <c r="G407" s="676"/>
    </row>
    <row r="408" spans="1:7" s="677" customFormat="1" x14ac:dyDescent="0.25">
      <c r="A408" s="1656"/>
      <c r="B408" s="1656"/>
      <c r="C408" s="683" t="s">
        <v>696</v>
      </c>
      <c r="D408" s="681">
        <v>25.05</v>
      </c>
      <c r="E408" s="681">
        <v>12.61</v>
      </c>
      <c r="F408" s="676"/>
      <c r="G408" s="676"/>
    </row>
    <row r="409" spans="1:7" x14ac:dyDescent="0.25">
      <c r="A409" s="1948"/>
      <c r="B409" s="2023" t="s">
        <v>766</v>
      </c>
      <c r="C409" s="2023"/>
      <c r="D409" s="2023"/>
      <c r="E409" s="2023"/>
      <c r="F409" s="2023"/>
    </row>
    <row r="410" spans="1:7" ht="75" x14ac:dyDescent="0.25">
      <c r="A410" s="1905" t="s">
        <v>644</v>
      </c>
      <c r="B410" s="1905" t="s">
        <v>691</v>
      </c>
      <c r="C410" s="1905" t="s">
        <v>692</v>
      </c>
      <c r="D410" s="1905" t="s">
        <v>1103</v>
      </c>
      <c r="E410" s="1905" t="s">
        <v>705</v>
      </c>
      <c r="F410" s="2024"/>
    </row>
    <row r="411" spans="1:7" x14ac:dyDescent="0.25">
      <c r="A411" s="1341" t="s">
        <v>315</v>
      </c>
      <c r="B411" s="1343"/>
      <c r="C411" s="1974" t="s">
        <v>128</v>
      </c>
      <c r="D411" s="2025">
        <f>D412+D413+D414</f>
        <v>457</v>
      </c>
      <c r="E411" s="2025">
        <f>E412+E413+E414</f>
        <v>210.74</v>
      </c>
      <c r="F411" s="2024"/>
    </row>
    <row r="412" spans="1:7" x14ac:dyDescent="0.25">
      <c r="A412" s="2026"/>
      <c r="B412" s="2027"/>
      <c r="C412" s="1974" t="s">
        <v>435</v>
      </c>
      <c r="D412" s="2025">
        <f>D416+D440+D452</f>
        <v>0</v>
      </c>
      <c r="E412" s="2028">
        <f>E416+E440</f>
        <v>0</v>
      </c>
      <c r="F412" s="2024"/>
    </row>
    <row r="413" spans="1:7" x14ac:dyDescent="0.25">
      <c r="A413" s="2026"/>
      <c r="B413" s="2027"/>
      <c r="C413" s="1974" t="s">
        <v>436</v>
      </c>
      <c r="D413" s="2025">
        <f>D417+D441+D453</f>
        <v>0</v>
      </c>
      <c r="E413" s="2028">
        <f>E417+E441</f>
        <v>0</v>
      </c>
      <c r="F413" s="2024"/>
    </row>
    <row r="414" spans="1:7" x14ac:dyDescent="0.25">
      <c r="A414" s="2029"/>
      <c r="B414" s="2030"/>
      <c r="C414" s="1974" t="s">
        <v>698</v>
      </c>
      <c r="D414" s="2025">
        <f>D418+D442+D454</f>
        <v>457</v>
      </c>
      <c r="E414" s="2025">
        <f>E418+E442+E454</f>
        <v>210.74</v>
      </c>
      <c r="F414" s="2024"/>
    </row>
    <row r="415" spans="1:7" x14ac:dyDescent="0.25">
      <c r="A415" s="1806">
        <v>1</v>
      </c>
      <c r="B415" s="1882" t="s">
        <v>392</v>
      </c>
      <c r="C415" s="306" t="s">
        <v>128</v>
      </c>
      <c r="D415" s="305">
        <f>D416+D417+D418</f>
        <v>110</v>
      </c>
      <c r="E415" s="318">
        <v>0</v>
      </c>
    </row>
    <row r="416" spans="1:7" x14ac:dyDescent="0.25">
      <c r="A416" s="1807"/>
      <c r="B416" s="1883"/>
      <c r="C416" s="306" t="s">
        <v>435</v>
      </c>
      <c r="D416" s="305">
        <f>D420+D424+D428+D432+D436</f>
        <v>0</v>
      </c>
      <c r="E416" s="318">
        <f>E420+E424+E428</f>
        <v>0</v>
      </c>
    </row>
    <row r="417" spans="1:5" x14ac:dyDescent="0.25">
      <c r="A417" s="1807"/>
      <c r="B417" s="1883"/>
      <c r="C417" s="306" t="s">
        <v>436</v>
      </c>
      <c r="D417" s="305">
        <f>D421+D425+D429+D433+D437</f>
        <v>0</v>
      </c>
      <c r="E417" s="318">
        <f>E421+E425+E429</f>
        <v>0</v>
      </c>
    </row>
    <row r="418" spans="1:5" x14ac:dyDescent="0.25">
      <c r="A418" s="1808"/>
      <c r="B418" s="1884"/>
      <c r="C418" s="306" t="s">
        <v>698</v>
      </c>
      <c r="D418" s="305">
        <f>D422+D426+D430+D434+D438</f>
        <v>110</v>
      </c>
      <c r="E418" s="318">
        <f>E422+E426+E430+E434+E438</f>
        <v>102.74000000000001</v>
      </c>
    </row>
    <row r="419" spans="1:5" x14ac:dyDescent="0.25">
      <c r="A419" s="1803" t="s">
        <v>646</v>
      </c>
      <c r="B419" s="1800" t="s">
        <v>393</v>
      </c>
      <c r="C419" s="297" t="s">
        <v>128</v>
      </c>
      <c r="D419" s="305">
        <f>D420+D421+D422</f>
        <v>70</v>
      </c>
      <c r="E419" s="1031">
        <f>E420+E421+E422</f>
        <v>62.74</v>
      </c>
    </row>
    <row r="420" spans="1:5" x14ac:dyDescent="0.25">
      <c r="A420" s="1804"/>
      <c r="B420" s="1801"/>
      <c r="C420" s="297" t="s">
        <v>703</v>
      </c>
      <c r="D420" s="305">
        <v>0</v>
      </c>
      <c r="E420" s="1031">
        <v>0</v>
      </c>
    </row>
    <row r="421" spans="1:5" x14ac:dyDescent="0.25">
      <c r="A421" s="1804"/>
      <c r="B421" s="1801"/>
      <c r="C421" s="297" t="s">
        <v>695</v>
      </c>
      <c r="D421" s="305">
        <v>0</v>
      </c>
      <c r="E421" s="1031">
        <v>0</v>
      </c>
    </row>
    <row r="422" spans="1:5" x14ac:dyDescent="0.25">
      <c r="A422" s="1805"/>
      <c r="B422" s="1802"/>
      <c r="C422" s="297" t="s">
        <v>696</v>
      </c>
      <c r="D422" s="305">
        <v>70</v>
      </c>
      <c r="E422" s="1031">
        <v>62.74</v>
      </c>
    </row>
    <row r="423" spans="1:5" x14ac:dyDescent="0.25">
      <c r="A423" s="1803" t="s">
        <v>648</v>
      </c>
      <c r="B423" s="1800" t="s">
        <v>394</v>
      </c>
      <c r="C423" s="297" t="s">
        <v>128</v>
      </c>
      <c r="D423" s="305">
        <f>D424+D425+D426</f>
        <v>15</v>
      </c>
      <c r="E423" s="1031">
        <f>E424+E425+E426</f>
        <v>15</v>
      </c>
    </row>
    <row r="424" spans="1:5" x14ac:dyDescent="0.25">
      <c r="A424" s="1804"/>
      <c r="B424" s="1801"/>
      <c r="C424" s="297" t="s">
        <v>703</v>
      </c>
      <c r="D424" s="305">
        <v>0</v>
      </c>
      <c r="E424" s="1031">
        <v>0</v>
      </c>
    </row>
    <row r="425" spans="1:5" x14ac:dyDescent="0.25">
      <c r="A425" s="1804"/>
      <c r="B425" s="1801"/>
      <c r="C425" s="297" t="s">
        <v>695</v>
      </c>
      <c r="D425" s="305">
        <v>0</v>
      </c>
      <c r="E425" s="1031">
        <v>0</v>
      </c>
    </row>
    <row r="426" spans="1:5" x14ac:dyDescent="0.25">
      <c r="A426" s="1805"/>
      <c r="B426" s="1802"/>
      <c r="C426" s="297" t="s">
        <v>696</v>
      </c>
      <c r="D426" s="305">
        <v>15</v>
      </c>
      <c r="E426" s="305">
        <v>15</v>
      </c>
    </row>
    <row r="427" spans="1:5" x14ac:dyDescent="0.25">
      <c r="A427" s="1803" t="s">
        <v>649</v>
      </c>
      <c r="B427" s="1800" t="s">
        <v>395</v>
      </c>
      <c r="C427" s="297" t="s">
        <v>128</v>
      </c>
      <c r="D427" s="305">
        <f>D428+D429+D430</f>
        <v>20</v>
      </c>
      <c r="E427" s="1031">
        <f>E428+E429+E430</f>
        <v>20</v>
      </c>
    </row>
    <row r="428" spans="1:5" x14ac:dyDescent="0.25">
      <c r="A428" s="1804"/>
      <c r="B428" s="1801"/>
      <c r="C428" s="297" t="s">
        <v>703</v>
      </c>
      <c r="D428" s="305">
        <v>0</v>
      </c>
      <c r="E428" s="1031">
        <v>0</v>
      </c>
    </row>
    <row r="429" spans="1:5" x14ac:dyDescent="0.25">
      <c r="A429" s="1804"/>
      <c r="B429" s="1801"/>
      <c r="C429" s="297" t="s">
        <v>695</v>
      </c>
      <c r="D429" s="305">
        <v>0</v>
      </c>
      <c r="E429" s="1031">
        <v>0</v>
      </c>
    </row>
    <row r="430" spans="1:5" x14ac:dyDescent="0.25">
      <c r="A430" s="1805"/>
      <c r="B430" s="1802"/>
      <c r="C430" s="297" t="s">
        <v>696</v>
      </c>
      <c r="D430" s="305">
        <v>20</v>
      </c>
      <c r="E430" s="305">
        <v>20</v>
      </c>
    </row>
    <row r="431" spans="1:5" x14ac:dyDescent="0.25">
      <c r="A431" s="1803" t="s">
        <v>650</v>
      </c>
      <c r="B431" s="1874" t="s">
        <v>396</v>
      </c>
      <c r="C431" s="297" t="s">
        <v>128</v>
      </c>
      <c r="D431" s="305">
        <f>D432+D433+D434</f>
        <v>5</v>
      </c>
      <c r="E431" s="1031">
        <f>E432+E433+E434</f>
        <v>5</v>
      </c>
    </row>
    <row r="432" spans="1:5" x14ac:dyDescent="0.25">
      <c r="A432" s="1804"/>
      <c r="B432" s="1874"/>
      <c r="C432" s="297" t="s">
        <v>703</v>
      </c>
      <c r="D432" s="305">
        <v>0</v>
      </c>
      <c r="E432" s="1031">
        <v>0</v>
      </c>
    </row>
    <row r="433" spans="1:5" x14ac:dyDescent="0.25">
      <c r="A433" s="1804"/>
      <c r="B433" s="1874"/>
      <c r="C433" s="297" t="s">
        <v>695</v>
      </c>
      <c r="D433" s="305">
        <v>0</v>
      </c>
      <c r="E433" s="1031">
        <v>0</v>
      </c>
    </row>
    <row r="434" spans="1:5" x14ac:dyDescent="0.25">
      <c r="A434" s="1805"/>
      <c r="B434" s="1874"/>
      <c r="C434" s="297" t="s">
        <v>696</v>
      </c>
      <c r="D434" s="305">
        <v>5</v>
      </c>
      <c r="E434" s="305">
        <v>5</v>
      </c>
    </row>
    <row r="435" spans="1:5" x14ac:dyDescent="0.25">
      <c r="A435" s="1803" t="s">
        <v>397</v>
      </c>
      <c r="B435" s="1874" t="s">
        <v>398</v>
      </c>
      <c r="C435" s="297" t="s">
        <v>128</v>
      </c>
      <c r="D435" s="305">
        <f>D436+D437+D438</f>
        <v>0</v>
      </c>
      <c r="E435" s="1031">
        <f>E436+E437+E438</f>
        <v>0</v>
      </c>
    </row>
    <row r="436" spans="1:5" x14ac:dyDescent="0.25">
      <c r="A436" s="1804"/>
      <c r="B436" s="1874"/>
      <c r="C436" s="297" t="s">
        <v>703</v>
      </c>
      <c r="D436" s="305">
        <v>0</v>
      </c>
      <c r="E436" s="1031">
        <v>0</v>
      </c>
    </row>
    <row r="437" spans="1:5" x14ac:dyDescent="0.25">
      <c r="A437" s="1804"/>
      <c r="B437" s="1874"/>
      <c r="C437" s="297" t="s">
        <v>695</v>
      </c>
      <c r="D437" s="305">
        <v>0</v>
      </c>
      <c r="E437" s="1031">
        <v>0</v>
      </c>
    </row>
    <row r="438" spans="1:5" ht="24.75" customHeight="1" x14ac:dyDescent="0.25">
      <c r="A438" s="1805"/>
      <c r="B438" s="1874"/>
      <c r="C438" s="297" t="s">
        <v>696</v>
      </c>
      <c r="D438" s="305">
        <v>0</v>
      </c>
      <c r="E438" s="1031">
        <v>0</v>
      </c>
    </row>
    <row r="439" spans="1:5" x14ac:dyDescent="0.25">
      <c r="A439" s="1806" t="s">
        <v>63</v>
      </c>
      <c r="B439" s="1664" t="s">
        <v>399</v>
      </c>
      <c r="C439" s="682" t="s">
        <v>706</v>
      </c>
      <c r="D439" s="687">
        <f>D440+D441+D442</f>
        <v>35</v>
      </c>
      <c r="E439" s="1032">
        <v>0</v>
      </c>
    </row>
    <row r="440" spans="1:5" x14ac:dyDescent="0.25">
      <c r="A440" s="1807"/>
      <c r="B440" s="1665"/>
      <c r="C440" s="682" t="s">
        <v>703</v>
      </c>
      <c r="D440" s="687">
        <f>D444+D448+D452</f>
        <v>0</v>
      </c>
      <c r="E440" s="1032">
        <v>0</v>
      </c>
    </row>
    <row r="441" spans="1:5" x14ac:dyDescent="0.25">
      <c r="A441" s="1807"/>
      <c r="B441" s="1665"/>
      <c r="C441" s="682" t="s">
        <v>695</v>
      </c>
      <c r="D441" s="687">
        <f>D445+D449+D453</f>
        <v>0</v>
      </c>
      <c r="E441" s="1032">
        <v>0</v>
      </c>
    </row>
    <row r="442" spans="1:5" x14ac:dyDescent="0.25">
      <c r="A442" s="1808"/>
      <c r="B442" s="1666"/>
      <c r="C442" s="682" t="s">
        <v>696</v>
      </c>
      <c r="D442" s="687">
        <f>D446+D450</f>
        <v>35</v>
      </c>
      <c r="E442" s="1032">
        <v>0</v>
      </c>
    </row>
    <row r="443" spans="1:5" x14ac:dyDescent="0.25">
      <c r="A443" s="1803" t="s">
        <v>7</v>
      </c>
      <c r="B443" s="1800" t="s">
        <v>707</v>
      </c>
      <c r="C443" s="297" t="s">
        <v>128</v>
      </c>
      <c r="D443" s="305">
        <f>D444+D445+D446</f>
        <v>5</v>
      </c>
      <c r="E443" s="305">
        <f>E444+E445+E446</f>
        <v>5</v>
      </c>
    </row>
    <row r="444" spans="1:5" x14ac:dyDescent="0.25">
      <c r="A444" s="1804"/>
      <c r="B444" s="1801"/>
      <c r="C444" s="297" t="s">
        <v>703</v>
      </c>
      <c r="D444" s="305">
        <v>0</v>
      </c>
      <c r="E444" s="1031">
        <v>0</v>
      </c>
    </row>
    <row r="445" spans="1:5" x14ac:dyDescent="0.25">
      <c r="A445" s="1804"/>
      <c r="B445" s="1801"/>
      <c r="C445" s="297" t="s">
        <v>695</v>
      </c>
      <c r="D445" s="305">
        <v>0</v>
      </c>
      <c r="E445" s="1031">
        <v>0</v>
      </c>
    </row>
    <row r="446" spans="1:5" x14ac:dyDescent="0.25">
      <c r="A446" s="1805"/>
      <c r="B446" s="1802"/>
      <c r="C446" s="297" t="s">
        <v>696</v>
      </c>
      <c r="D446" s="305">
        <v>5</v>
      </c>
      <c r="E446" s="305">
        <v>5</v>
      </c>
    </row>
    <row r="447" spans="1:5" x14ac:dyDescent="0.25">
      <c r="A447" s="1803" t="s">
        <v>1</v>
      </c>
      <c r="B447" s="1800" t="s">
        <v>708</v>
      </c>
      <c r="C447" s="297" t="s">
        <v>128</v>
      </c>
      <c r="D447" s="305">
        <f>D448+D449+D450</f>
        <v>30</v>
      </c>
      <c r="E447" s="1031">
        <v>0</v>
      </c>
    </row>
    <row r="448" spans="1:5" x14ac:dyDescent="0.25">
      <c r="A448" s="1804"/>
      <c r="B448" s="1801"/>
      <c r="C448" s="297" t="s">
        <v>703</v>
      </c>
      <c r="D448" s="305">
        <v>0</v>
      </c>
      <c r="E448" s="1031">
        <v>0</v>
      </c>
    </row>
    <row r="449" spans="1:7" x14ac:dyDescent="0.25">
      <c r="A449" s="1804"/>
      <c r="B449" s="1801"/>
      <c r="C449" s="297" t="s">
        <v>695</v>
      </c>
      <c r="D449" s="305">
        <v>0</v>
      </c>
      <c r="E449" s="1031">
        <v>0</v>
      </c>
    </row>
    <row r="450" spans="1:7" x14ac:dyDescent="0.25">
      <c r="A450" s="1805"/>
      <c r="B450" s="1802"/>
      <c r="C450" s="297" t="s">
        <v>696</v>
      </c>
      <c r="D450" s="305">
        <v>30</v>
      </c>
      <c r="E450" s="1031">
        <v>0</v>
      </c>
    </row>
    <row r="451" spans="1:7" x14ac:dyDescent="0.25">
      <c r="A451" s="1806" t="s">
        <v>98</v>
      </c>
      <c r="B451" s="1664" t="s">
        <v>402</v>
      </c>
      <c r="C451" s="682" t="s">
        <v>128</v>
      </c>
      <c r="D451" s="687">
        <f>D452+D453+D454</f>
        <v>312</v>
      </c>
      <c r="E451" s="1032">
        <f>E452+E453+E454</f>
        <v>108</v>
      </c>
    </row>
    <row r="452" spans="1:7" x14ac:dyDescent="0.25">
      <c r="A452" s="1807"/>
      <c r="B452" s="1665"/>
      <c r="C452" s="682" t="s">
        <v>703</v>
      </c>
      <c r="D452" s="687">
        <f>D456+D460</f>
        <v>0</v>
      </c>
      <c r="E452" s="1032">
        <v>0</v>
      </c>
    </row>
    <row r="453" spans="1:7" x14ac:dyDescent="0.25">
      <c r="A453" s="1807"/>
      <c r="B453" s="1665"/>
      <c r="C453" s="682" t="s">
        <v>695</v>
      </c>
      <c r="D453" s="687">
        <f>D457+D461</f>
        <v>0</v>
      </c>
      <c r="E453" s="1032">
        <v>0</v>
      </c>
    </row>
    <row r="454" spans="1:7" x14ac:dyDescent="0.25">
      <c r="A454" s="1808"/>
      <c r="B454" s="1666"/>
      <c r="C454" s="682" t="s">
        <v>696</v>
      </c>
      <c r="D454" s="687">
        <f>D458+D462</f>
        <v>312</v>
      </c>
      <c r="E454" s="1032">
        <f>E458+E462</f>
        <v>108</v>
      </c>
    </row>
    <row r="455" spans="1:7" x14ac:dyDescent="0.25">
      <c r="A455" s="1803" t="s">
        <v>13</v>
      </c>
      <c r="B455" s="1800" t="s">
        <v>403</v>
      </c>
      <c r="C455" s="297" t="s">
        <v>128</v>
      </c>
      <c r="D455" s="305">
        <f>D456+D457+D458</f>
        <v>0</v>
      </c>
      <c r="E455" s="1031">
        <v>0</v>
      </c>
    </row>
    <row r="456" spans="1:7" x14ac:dyDescent="0.25">
      <c r="A456" s="1804"/>
      <c r="B456" s="1801"/>
      <c r="C456" s="297" t="s">
        <v>703</v>
      </c>
      <c r="D456" s="305">
        <v>0</v>
      </c>
      <c r="E456" s="1031">
        <v>0</v>
      </c>
    </row>
    <row r="457" spans="1:7" x14ac:dyDescent="0.25">
      <c r="A457" s="1804"/>
      <c r="B457" s="1801"/>
      <c r="C457" s="297" t="s">
        <v>695</v>
      </c>
      <c r="D457" s="305">
        <v>0</v>
      </c>
      <c r="E457" s="1031">
        <v>0</v>
      </c>
    </row>
    <row r="458" spans="1:7" x14ac:dyDescent="0.25">
      <c r="A458" s="1805"/>
      <c r="B458" s="1802"/>
      <c r="C458" s="297" t="s">
        <v>696</v>
      </c>
      <c r="D458" s="305">
        <v>0</v>
      </c>
      <c r="E458" s="1031">
        <v>0</v>
      </c>
    </row>
    <row r="459" spans="1:7" s="677" customFormat="1" x14ac:dyDescent="0.25">
      <c r="A459" s="1873" t="s">
        <v>283</v>
      </c>
      <c r="B459" s="1800" t="s">
        <v>1003</v>
      </c>
      <c r="C459" s="683" t="s">
        <v>128</v>
      </c>
      <c r="D459" s="305">
        <f>D462+D461+D460</f>
        <v>312</v>
      </c>
      <c r="E459" s="1031">
        <f>E460+E461+E462</f>
        <v>108</v>
      </c>
      <c r="F459" s="678"/>
      <c r="G459" s="18"/>
    </row>
    <row r="460" spans="1:7" s="677" customFormat="1" x14ac:dyDescent="0.25">
      <c r="A460" s="1316"/>
      <c r="B460" s="1316"/>
      <c r="C460" s="680" t="s">
        <v>703</v>
      </c>
      <c r="D460" s="305">
        <v>0</v>
      </c>
      <c r="E460" s="1031">
        <v>0</v>
      </c>
      <c r="F460" s="678"/>
      <c r="G460" s="18"/>
    </row>
    <row r="461" spans="1:7" s="677" customFormat="1" x14ac:dyDescent="0.25">
      <c r="A461" s="1316"/>
      <c r="B461" s="1316"/>
      <c r="C461" s="680" t="s">
        <v>695</v>
      </c>
      <c r="D461" s="305">
        <v>0</v>
      </c>
      <c r="E461" s="1031">
        <v>0</v>
      </c>
      <c r="F461" s="678"/>
      <c r="G461" s="18"/>
    </row>
    <row r="462" spans="1:7" s="677" customFormat="1" x14ac:dyDescent="0.25">
      <c r="A462" s="1317"/>
      <c r="B462" s="1317"/>
      <c r="C462" s="680" t="s">
        <v>696</v>
      </c>
      <c r="D462" s="305">
        <v>312</v>
      </c>
      <c r="E462" s="1031">
        <v>108</v>
      </c>
      <c r="F462" s="678"/>
      <c r="G462" s="18"/>
    </row>
    <row r="463" spans="1:7" ht="30.75" customHeight="1" thickBot="1" x14ac:dyDescent="0.3">
      <c r="A463" s="2002" t="s">
        <v>767</v>
      </c>
      <c r="B463" s="2003"/>
      <c r="C463" s="2003"/>
      <c r="D463" s="2003"/>
      <c r="E463" s="2003"/>
    </row>
    <row r="464" spans="1:7" x14ac:dyDescent="0.25">
      <c r="A464" s="2004" t="s">
        <v>711</v>
      </c>
      <c r="B464" s="2005"/>
      <c r="C464" s="2006" t="s">
        <v>777</v>
      </c>
      <c r="D464" s="2007">
        <f>D465+D466+D467</f>
        <v>2236.0300000000002</v>
      </c>
      <c r="E464" s="2008">
        <f>E465+E466+E467</f>
        <v>1328.51</v>
      </c>
    </row>
    <row r="465" spans="1:5" x14ac:dyDescent="0.25">
      <c r="A465" s="2005"/>
      <c r="B465" s="2005"/>
      <c r="C465" s="2009" t="s">
        <v>435</v>
      </c>
      <c r="D465" s="2010">
        <v>0</v>
      </c>
      <c r="E465" s="2011">
        <v>0</v>
      </c>
    </row>
    <row r="466" spans="1:5" x14ac:dyDescent="0.25">
      <c r="A466" s="2005"/>
      <c r="B466" s="2005"/>
      <c r="C466" s="2009" t="s">
        <v>436</v>
      </c>
      <c r="D466" s="2012">
        <f>D471+D484</f>
        <v>2096.0300000000002</v>
      </c>
      <c r="E466" s="2013">
        <f>E471+E485</f>
        <v>1304.97</v>
      </c>
    </row>
    <row r="467" spans="1:5" ht="15.75" thickBot="1" x14ac:dyDescent="0.3">
      <c r="A467" s="2005"/>
      <c r="B467" s="2005"/>
      <c r="C467" s="2014" t="s">
        <v>698</v>
      </c>
      <c r="D467" s="2015">
        <f>D472+D480</f>
        <v>140</v>
      </c>
      <c r="E467" s="2016">
        <f>E468+E469</f>
        <v>23.54</v>
      </c>
    </row>
    <row r="468" spans="1:5" x14ac:dyDescent="0.25">
      <c r="A468" s="2005"/>
      <c r="B468" s="2005"/>
      <c r="C468" s="2017" t="s">
        <v>709</v>
      </c>
      <c r="D468" s="2018">
        <f>D475+D479</f>
        <v>100</v>
      </c>
      <c r="E468" s="2019">
        <f>E475+E479</f>
        <v>20</v>
      </c>
    </row>
    <row r="469" spans="1:5" ht="15.75" thickBot="1" x14ac:dyDescent="0.3">
      <c r="A469" s="2005"/>
      <c r="B469" s="2005"/>
      <c r="C469" s="2020" t="s">
        <v>710</v>
      </c>
      <c r="D469" s="2021">
        <f>D474</f>
        <v>40</v>
      </c>
      <c r="E469" s="2022">
        <f>E474</f>
        <v>3.54</v>
      </c>
    </row>
    <row r="470" spans="1:5" x14ac:dyDescent="0.25">
      <c r="A470" s="1602">
        <v>1</v>
      </c>
      <c r="B470" s="1670" t="s">
        <v>411</v>
      </c>
      <c r="C470" s="312" t="s">
        <v>128</v>
      </c>
      <c r="D470" s="620">
        <f>D471+D472</f>
        <v>1321.66</v>
      </c>
      <c r="E470" s="601">
        <f>E471+E472</f>
        <v>799.42</v>
      </c>
    </row>
    <row r="471" spans="1:5" x14ac:dyDescent="0.25">
      <c r="A471" s="1595"/>
      <c r="B471" s="1670"/>
      <c r="C471" s="212" t="s">
        <v>407</v>
      </c>
      <c r="D471" s="602">
        <f>D478</f>
        <v>1271.6600000000001</v>
      </c>
      <c r="E471" s="601">
        <f>E478</f>
        <v>795.88</v>
      </c>
    </row>
    <row r="472" spans="1:5" ht="30" x14ac:dyDescent="0.25">
      <c r="A472" s="1595"/>
      <c r="B472" s="1670"/>
      <c r="C472" s="212" t="s">
        <v>408</v>
      </c>
      <c r="D472" s="602">
        <f>D473+D474</f>
        <v>50</v>
      </c>
      <c r="E472" s="621">
        <f>E473+E474</f>
        <v>3.54</v>
      </c>
    </row>
    <row r="473" spans="1:5" ht="30" x14ac:dyDescent="0.25">
      <c r="A473" s="1595"/>
      <c r="B473" s="1670"/>
      <c r="C473" s="152" t="s">
        <v>412</v>
      </c>
      <c r="D473" s="602">
        <f>D475</f>
        <v>10</v>
      </c>
      <c r="E473" s="621">
        <f>E475</f>
        <v>0</v>
      </c>
    </row>
    <row r="474" spans="1:5" ht="15.75" thickBot="1" x14ac:dyDescent="0.3">
      <c r="A474" s="1595"/>
      <c r="B474" s="1670"/>
      <c r="C474" s="313" t="s">
        <v>410</v>
      </c>
      <c r="D474" s="622">
        <f>D476+D477</f>
        <v>40</v>
      </c>
      <c r="E474" s="618">
        <f>E476+E477</f>
        <v>3.54</v>
      </c>
    </row>
    <row r="475" spans="1:5" ht="45.75" thickBot="1" x14ac:dyDescent="0.3">
      <c r="A475" s="596" t="s">
        <v>234</v>
      </c>
      <c r="B475" s="299" t="s">
        <v>413</v>
      </c>
      <c r="C475" s="152" t="s">
        <v>412</v>
      </c>
      <c r="D475" s="617">
        <v>10</v>
      </c>
      <c r="E475" s="601">
        <v>0</v>
      </c>
    </row>
    <row r="476" spans="1:5" ht="45.75" thickBot="1" x14ac:dyDescent="0.3">
      <c r="A476" s="596" t="s">
        <v>237</v>
      </c>
      <c r="B476" s="299" t="s">
        <v>415</v>
      </c>
      <c r="C476" s="313" t="s">
        <v>410</v>
      </c>
      <c r="D476" s="617">
        <v>10</v>
      </c>
      <c r="E476" s="618">
        <v>3.54</v>
      </c>
    </row>
    <row r="477" spans="1:5" ht="45.75" thickBot="1" x14ac:dyDescent="0.3">
      <c r="A477" s="596" t="s">
        <v>242</v>
      </c>
      <c r="B477" s="299" t="s">
        <v>416</v>
      </c>
      <c r="C477" s="313" t="s">
        <v>410</v>
      </c>
      <c r="D477" s="623">
        <v>30</v>
      </c>
      <c r="E477" s="624">
        <v>0</v>
      </c>
    </row>
    <row r="478" spans="1:5" ht="30.75" thickBot="1" x14ac:dyDescent="0.3">
      <c r="A478" s="596" t="s">
        <v>245</v>
      </c>
      <c r="B478" s="299" t="s">
        <v>417</v>
      </c>
      <c r="C478" s="212" t="s">
        <v>407</v>
      </c>
      <c r="D478" s="625">
        <v>1271.6600000000001</v>
      </c>
      <c r="E478" s="626">
        <v>795.88</v>
      </c>
    </row>
    <row r="479" spans="1:5" x14ac:dyDescent="0.25">
      <c r="A479" s="1602">
        <v>2</v>
      </c>
      <c r="B479" s="1614" t="s">
        <v>419</v>
      </c>
      <c r="C479" s="312" t="s">
        <v>420</v>
      </c>
      <c r="D479" s="627">
        <f>D480</f>
        <v>90</v>
      </c>
      <c r="E479" s="1269">
        <f>E480</f>
        <v>20</v>
      </c>
    </row>
    <row r="480" spans="1:5" ht="44.25" customHeight="1" thickBot="1" x14ac:dyDescent="0.3">
      <c r="A480" s="1595"/>
      <c r="B480" s="1614"/>
      <c r="C480" s="313" t="s">
        <v>412</v>
      </c>
      <c r="D480" s="619">
        <f>D481+D482+D483</f>
        <v>90</v>
      </c>
      <c r="E480" s="1077">
        <f>E481+E482+E483</f>
        <v>20</v>
      </c>
    </row>
    <row r="481" spans="1:7" ht="45" x14ac:dyDescent="0.25">
      <c r="A481" s="596" t="s">
        <v>249</v>
      </c>
      <c r="B481" s="316" t="s">
        <v>421</v>
      </c>
      <c r="C481" s="314" t="s">
        <v>412</v>
      </c>
      <c r="D481" s="628">
        <v>60</v>
      </c>
      <c r="E481" s="629">
        <v>0</v>
      </c>
    </row>
    <row r="482" spans="1:7" ht="30" x14ac:dyDescent="0.25">
      <c r="A482" s="596" t="s">
        <v>252</v>
      </c>
      <c r="B482" s="130" t="s">
        <v>423</v>
      </c>
      <c r="C482" s="152" t="s">
        <v>412</v>
      </c>
      <c r="D482" s="630">
        <v>10</v>
      </c>
      <c r="E482" s="631">
        <v>0</v>
      </c>
    </row>
    <row r="483" spans="1:7" ht="45.75" thickBot="1" x14ac:dyDescent="0.3">
      <c r="A483" s="596" t="s">
        <v>255</v>
      </c>
      <c r="B483" s="130" t="s">
        <v>424</v>
      </c>
      <c r="C483" s="155" t="s">
        <v>412</v>
      </c>
      <c r="D483" s="628">
        <v>20</v>
      </c>
      <c r="E483" s="1268">
        <v>20</v>
      </c>
    </row>
    <row r="484" spans="1:7" x14ac:dyDescent="0.25">
      <c r="A484" s="1668" t="s">
        <v>279</v>
      </c>
      <c r="B484" s="1614" t="s">
        <v>425</v>
      </c>
      <c r="C484" s="756" t="s">
        <v>128</v>
      </c>
      <c r="D484" s="757">
        <f>D485</f>
        <v>824.37</v>
      </c>
      <c r="E484" s="615">
        <f>E485</f>
        <v>509.09</v>
      </c>
    </row>
    <row r="485" spans="1:7" ht="58.5" customHeight="1" thickBot="1" x14ac:dyDescent="0.3">
      <c r="A485" s="1669"/>
      <c r="B485" s="1614"/>
      <c r="C485" s="758" t="s">
        <v>407</v>
      </c>
      <c r="D485" s="759">
        <f>D486</f>
        <v>824.37</v>
      </c>
      <c r="E485" s="760">
        <f>E486</f>
        <v>509.09</v>
      </c>
    </row>
    <row r="486" spans="1:7" ht="30.75" thickBot="1" x14ac:dyDescent="0.3">
      <c r="A486" s="596" t="s">
        <v>282</v>
      </c>
      <c r="B486" s="299" t="s">
        <v>426</v>
      </c>
      <c r="C486" s="315" t="s">
        <v>407</v>
      </c>
      <c r="D486" s="632">
        <v>824.37</v>
      </c>
      <c r="E486" s="633">
        <v>509.09</v>
      </c>
    </row>
    <row r="487" spans="1:7" ht="57" customHeight="1" x14ac:dyDescent="0.25">
      <c r="A487" s="1997" t="s">
        <v>768</v>
      </c>
      <c r="B487" s="1998"/>
      <c r="C487" s="1998"/>
      <c r="D487" s="1998"/>
      <c r="E487" s="1998"/>
    </row>
    <row r="488" spans="1:7" x14ac:dyDescent="0.25">
      <c r="A488" s="1999"/>
      <c r="B488" s="1645" t="s">
        <v>315</v>
      </c>
      <c r="C488" s="1272" t="s">
        <v>777</v>
      </c>
      <c r="D488" s="2000">
        <v>3060.61</v>
      </c>
      <c r="E488" s="2000">
        <f>E489+E490+E491</f>
        <v>691.20500000000004</v>
      </c>
      <c r="F488" s="317">
        <f>F489+F490+F491</f>
        <v>80.34</v>
      </c>
    </row>
    <row r="489" spans="1:7" x14ac:dyDescent="0.25">
      <c r="A489" s="2001"/>
      <c r="B489" s="1983"/>
      <c r="C489" s="1272" t="s">
        <v>435</v>
      </c>
      <c r="D489" s="2000">
        <f>D494+D523+D563</f>
        <v>0</v>
      </c>
      <c r="E489" s="2000">
        <v>0</v>
      </c>
      <c r="F489" s="317">
        <f>F494+F523+F563</f>
        <v>0</v>
      </c>
    </row>
    <row r="490" spans="1:7" x14ac:dyDescent="0.25">
      <c r="A490" s="2001"/>
      <c r="B490" s="1983"/>
      <c r="C490" s="1272" t="s">
        <v>436</v>
      </c>
      <c r="D490" s="2000">
        <v>0</v>
      </c>
      <c r="E490" s="2000">
        <v>0</v>
      </c>
      <c r="F490" s="317">
        <f>F495+F524+F564</f>
        <v>0</v>
      </c>
    </row>
    <row r="491" spans="1:7" x14ac:dyDescent="0.25">
      <c r="A491" s="2001"/>
      <c r="B491" s="1646"/>
      <c r="C491" s="1272" t="s">
        <v>698</v>
      </c>
      <c r="D491" s="2000">
        <v>3060.61</v>
      </c>
      <c r="E491" s="2000">
        <v>691.20500000000004</v>
      </c>
      <c r="F491" s="317">
        <f>F496+F525+F510+F517+F521+F526</f>
        <v>80.34</v>
      </c>
    </row>
    <row r="492" spans="1:7" s="677" customFormat="1" ht="57" x14ac:dyDescent="0.25">
      <c r="A492" s="1206" t="s">
        <v>647</v>
      </c>
      <c r="B492" s="1205" t="s">
        <v>1227</v>
      </c>
      <c r="C492" s="684"/>
      <c r="D492" s="1894">
        <v>1153.5</v>
      </c>
      <c r="E492" s="1894">
        <v>503.959</v>
      </c>
      <c r="F492" s="1286"/>
      <c r="G492" s="18"/>
    </row>
    <row r="493" spans="1:7" x14ac:dyDescent="0.25">
      <c r="A493" s="1630" t="s">
        <v>234</v>
      </c>
      <c r="B493" s="1526" t="s">
        <v>428</v>
      </c>
      <c r="C493" s="90" t="s">
        <v>128</v>
      </c>
      <c r="D493" s="1895">
        <f>D494+D495+D496</f>
        <v>1143.5</v>
      </c>
      <c r="E493" s="1895">
        <f>E494+E495+E496</f>
        <v>503.959</v>
      </c>
      <c r="F493" s="318"/>
      <c r="G493" s="318"/>
    </row>
    <row r="494" spans="1:7" x14ac:dyDescent="0.25">
      <c r="A494" s="1676"/>
      <c r="B494" s="1526"/>
      <c r="C494" s="90" t="s">
        <v>435</v>
      </c>
      <c r="D494" s="1895">
        <v>0</v>
      </c>
      <c r="E494" s="1895">
        <v>0</v>
      </c>
      <c r="F494" s="179"/>
      <c r="G494" s="179"/>
    </row>
    <row r="495" spans="1:7" x14ac:dyDescent="0.25">
      <c r="A495" s="1676"/>
      <c r="B495" s="1526"/>
      <c r="C495" s="90" t="s">
        <v>436</v>
      </c>
      <c r="D495" s="1895">
        <v>0</v>
      </c>
      <c r="E495" s="1895">
        <v>0</v>
      </c>
      <c r="F495" s="318"/>
      <c r="G495" s="318"/>
    </row>
    <row r="496" spans="1:7" x14ac:dyDescent="0.25">
      <c r="A496" s="1676"/>
      <c r="B496" s="1526"/>
      <c r="C496" s="90" t="s">
        <v>698</v>
      </c>
      <c r="D496" s="579">
        <v>1143.5</v>
      </c>
      <c r="E496" s="579">
        <v>503.959</v>
      </c>
      <c r="F496" s="179">
        <v>0</v>
      </c>
      <c r="G496" s="179">
        <v>0</v>
      </c>
    </row>
    <row r="497" spans="1:7" s="677" customFormat="1" ht="45" x14ac:dyDescent="0.25">
      <c r="A497" s="1287" t="s">
        <v>661</v>
      </c>
      <c r="B497" s="1201" t="s">
        <v>1007</v>
      </c>
      <c r="C497" s="683" t="s">
        <v>698</v>
      </c>
      <c r="D497" s="579">
        <v>834</v>
      </c>
      <c r="E497" s="579">
        <v>483.959</v>
      </c>
      <c r="F497" s="179"/>
      <c r="G497" s="179"/>
    </row>
    <row r="498" spans="1:7" s="677" customFormat="1" x14ac:dyDescent="0.25">
      <c r="A498" s="1612" t="s">
        <v>234</v>
      </c>
      <c r="B498" s="1650" t="s">
        <v>1005</v>
      </c>
      <c r="C498" s="683" t="s">
        <v>128</v>
      </c>
      <c r="D498" s="579">
        <f>D499+D500</f>
        <v>0</v>
      </c>
      <c r="E498" s="579">
        <f>E499+E500+E501</f>
        <v>303.93799999999999</v>
      </c>
      <c r="F498" s="179"/>
      <c r="G498" s="179"/>
    </row>
    <row r="499" spans="1:7" s="677" customFormat="1" x14ac:dyDescent="0.25">
      <c r="A499" s="1613"/>
      <c r="B499" s="1650"/>
      <c r="C499" s="683" t="s">
        <v>435</v>
      </c>
      <c r="D499" s="579">
        <v>0</v>
      </c>
      <c r="E499" s="579">
        <v>0</v>
      </c>
      <c r="F499" s="179"/>
      <c r="G499" s="179"/>
    </row>
    <row r="500" spans="1:7" s="677" customFormat="1" x14ac:dyDescent="0.25">
      <c r="A500" s="1613"/>
      <c r="B500" s="1650"/>
      <c r="C500" s="683" t="s">
        <v>436</v>
      </c>
      <c r="D500" s="579">
        <v>0</v>
      </c>
      <c r="E500" s="579">
        <v>0</v>
      </c>
      <c r="F500" s="179"/>
      <c r="G500" s="179"/>
    </row>
    <row r="501" spans="1:7" s="677" customFormat="1" x14ac:dyDescent="0.25">
      <c r="A501" s="1613"/>
      <c r="B501" s="1650"/>
      <c r="C501" s="683" t="s">
        <v>698</v>
      </c>
      <c r="D501" s="579">
        <v>0</v>
      </c>
      <c r="E501" s="579">
        <v>303.93799999999999</v>
      </c>
      <c r="F501" s="179"/>
      <c r="G501" s="179"/>
    </row>
    <row r="502" spans="1:7" s="677" customFormat="1" x14ac:dyDescent="0.25">
      <c r="A502" s="1612" t="s">
        <v>237</v>
      </c>
      <c r="B502" s="1526" t="s">
        <v>1004</v>
      </c>
      <c r="C502" s="683" t="s">
        <v>128</v>
      </c>
      <c r="D502" s="579">
        <v>0</v>
      </c>
      <c r="E502" s="579">
        <v>130.999</v>
      </c>
      <c r="F502" s="179"/>
      <c r="G502" s="179"/>
    </row>
    <row r="503" spans="1:7" s="677" customFormat="1" x14ac:dyDescent="0.25">
      <c r="A503" s="1613"/>
      <c r="B503" s="1560"/>
      <c r="C503" s="683" t="s">
        <v>435</v>
      </c>
      <c r="D503" s="579">
        <v>0</v>
      </c>
      <c r="E503" s="579">
        <v>0</v>
      </c>
      <c r="F503" s="179"/>
      <c r="G503" s="179"/>
    </row>
    <row r="504" spans="1:7" s="677" customFormat="1" x14ac:dyDescent="0.25">
      <c r="A504" s="1613"/>
      <c r="B504" s="1560"/>
      <c r="C504" s="683" t="s">
        <v>436</v>
      </c>
      <c r="D504" s="579">
        <v>0</v>
      </c>
      <c r="E504" s="579">
        <v>0</v>
      </c>
      <c r="F504" s="179"/>
      <c r="G504" s="179"/>
    </row>
    <row r="505" spans="1:7" s="677" customFormat="1" x14ac:dyDescent="0.25">
      <c r="A505" s="1613"/>
      <c r="B505" s="1560"/>
      <c r="C505" s="683" t="s">
        <v>698</v>
      </c>
      <c r="D505" s="579">
        <v>0</v>
      </c>
      <c r="E505" s="579">
        <v>130.999</v>
      </c>
      <c r="F505" s="179"/>
      <c r="G505" s="179"/>
    </row>
    <row r="506" spans="1:7" s="677" customFormat="1" x14ac:dyDescent="0.25">
      <c r="A506" s="1625" t="s">
        <v>242</v>
      </c>
      <c r="B506" s="1622" t="s">
        <v>1192</v>
      </c>
      <c r="C506" s="683" t="s">
        <v>128</v>
      </c>
      <c r="D506" s="579">
        <v>0</v>
      </c>
      <c r="E506" s="579">
        <f>E509+E508+E507</f>
        <v>49.02</v>
      </c>
      <c r="F506" s="179"/>
      <c r="G506" s="179"/>
    </row>
    <row r="507" spans="1:7" s="677" customFormat="1" x14ac:dyDescent="0.25">
      <c r="A507" s="1626"/>
      <c r="B507" s="1623"/>
      <c r="C507" s="683" t="s">
        <v>435</v>
      </c>
      <c r="D507" s="579">
        <v>0</v>
      </c>
      <c r="E507" s="579">
        <v>0</v>
      </c>
      <c r="F507" s="179"/>
      <c r="G507" s="179"/>
    </row>
    <row r="508" spans="1:7" s="677" customFormat="1" x14ac:dyDescent="0.25">
      <c r="A508" s="1626"/>
      <c r="B508" s="1623"/>
      <c r="C508" s="683" t="s">
        <v>436</v>
      </c>
      <c r="D508" s="579">
        <v>0</v>
      </c>
      <c r="E508" s="579">
        <v>0</v>
      </c>
      <c r="F508" s="179"/>
      <c r="G508" s="179"/>
    </row>
    <row r="509" spans="1:7" s="677" customFormat="1" x14ac:dyDescent="0.25">
      <c r="A509" s="1627"/>
      <c r="B509" s="1624"/>
      <c r="C509" s="683" t="s">
        <v>698</v>
      </c>
      <c r="D509" s="579">
        <v>0</v>
      </c>
      <c r="E509" s="579">
        <v>49.02</v>
      </c>
      <c r="F509" s="179"/>
      <c r="G509" s="179"/>
    </row>
    <row r="510" spans="1:7" x14ac:dyDescent="0.25">
      <c r="A510" s="1612" t="s">
        <v>418</v>
      </c>
      <c r="B510" s="1594" t="s">
        <v>1010</v>
      </c>
      <c r="C510" s="90" t="s">
        <v>128</v>
      </c>
      <c r="D510" s="579">
        <f>D511+D512+D513</f>
        <v>36.5</v>
      </c>
      <c r="E510" s="579">
        <v>0</v>
      </c>
      <c r="F510" s="176">
        <v>0</v>
      </c>
      <c r="G510" s="176">
        <v>0</v>
      </c>
    </row>
    <row r="511" spans="1:7" s="677" customFormat="1" x14ac:dyDescent="0.25">
      <c r="A511" s="1613"/>
      <c r="B511" s="1363"/>
      <c r="C511" s="683" t="s">
        <v>435</v>
      </c>
      <c r="D511" s="579">
        <v>0</v>
      </c>
      <c r="E511" s="579">
        <v>0</v>
      </c>
      <c r="F511" s="176"/>
      <c r="G511" s="176"/>
    </row>
    <row r="512" spans="1:7" s="677" customFormat="1" x14ac:dyDescent="0.25">
      <c r="A512" s="1613"/>
      <c r="B512" s="1363"/>
      <c r="C512" s="683" t="s">
        <v>436</v>
      </c>
      <c r="D512" s="579">
        <v>0</v>
      </c>
      <c r="E512" s="579">
        <v>0</v>
      </c>
      <c r="F512" s="176"/>
      <c r="G512" s="176"/>
    </row>
    <row r="513" spans="1:7" s="677" customFormat="1" x14ac:dyDescent="0.25">
      <c r="A513" s="1613"/>
      <c r="B513" s="1363"/>
      <c r="C513" s="683" t="s">
        <v>698</v>
      </c>
      <c r="D513" s="579">
        <v>36.5</v>
      </c>
      <c r="E513" s="579">
        <v>0</v>
      </c>
      <c r="F513" s="176"/>
      <c r="G513" s="176"/>
    </row>
    <row r="514" spans="1:7" x14ac:dyDescent="0.25">
      <c r="A514" s="1612" t="s">
        <v>279</v>
      </c>
      <c r="B514" s="1594" t="s">
        <v>1011</v>
      </c>
      <c r="C514" s="90" t="s">
        <v>128</v>
      </c>
      <c r="D514" s="579">
        <f>D515+D516+D517</f>
        <v>105</v>
      </c>
      <c r="E514" s="579">
        <v>0</v>
      </c>
      <c r="F514" s="179"/>
      <c r="G514" s="179"/>
    </row>
    <row r="515" spans="1:7" x14ac:dyDescent="0.25">
      <c r="A515" s="1613"/>
      <c r="B515" s="1594"/>
      <c r="C515" s="90" t="s">
        <v>435</v>
      </c>
      <c r="D515" s="579">
        <v>0</v>
      </c>
      <c r="E515" s="579">
        <v>0</v>
      </c>
      <c r="F515" s="176"/>
      <c r="G515" s="176"/>
    </row>
    <row r="516" spans="1:7" x14ac:dyDescent="0.25">
      <c r="A516" s="1613"/>
      <c r="B516" s="1594"/>
      <c r="C516" s="90" t="s">
        <v>436</v>
      </c>
      <c r="D516" s="579">
        <v>0</v>
      </c>
      <c r="E516" s="579">
        <v>0</v>
      </c>
      <c r="F516" s="176"/>
      <c r="G516" s="176"/>
    </row>
    <row r="517" spans="1:7" x14ac:dyDescent="0.25">
      <c r="A517" s="1613"/>
      <c r="B517" s="1594"/>
      <c r="C517" s="90" t="s">
        <v>698</v>
      </c>
      <c r="D517" s="579">
        <v>105</v>
      </c>
      <c r="E517" s="579">
        <v>0</v>
      </c>
      <c r="F517" s="179">
        <v>0</v>
      </c>
      <c r="G517" s="179">
        <v>0</v>
      </c>
    </row>
    <row r="518" spans="1:7" x14ac:dyDescent="0.25">
      <c r="A518" s="1612" t="s">
        <v>287</v>
      </c>
      <c r="B518" s="1594" t="s">
        <v>1012</v>
      </c>
      <c r="C518" s="90" t="s">
        <v>128</v>
      </c>
      <c r="D518" s="579">
        <f>D519+D520+D521</f>
        <v>90</v>
      </c>
      <c r="E518" s="579">
        <v>0</v>
      </c>
      <c r="F518" s="179"/>
      <c r="G518" s="179"/>
    </row>
    <row r="519" spans="1:7" x14ac:dyDescent="0.25">
      <c r="A519" s="1613"/>
      <c r="B519" s="1594"/>
      <c r="C519" s="90" t="s">
        <v>435</v>
      </c>
      <c r="D519" s="579">
        <v>0</v>
      </c>
      <c r="E519" s="579">
        <v>0</v>
      </c>
      <c r="F519" s="176"/>
      <c r="G519" s="176"/>
    </row>
    <row r="520" spans="1:7" x14ac:dyDescent="0.25">
      <c r="A520" s="1613"/>
      <c r="B520" s="1594"/>
      <c r="C520" s="90" t="s">
        <v>436</v>
      </c>
      <c r="D520" s="579">
        <v>0</v>
      </c>
      <c r="E520" s="579">
        <v>0</v>
      </c>
      <c r="F520" s="176"/>
      <c r="G520" s="176"/>
    </row>
    <row r="521" spans="1:7" x14ac:dyDescent="0.25">
      <c r="A521" s="1613"/>
      <c r="B521" s="1594"/>
      <c r="C521" s="90" t="s">
        <v>698</v>
      </c>
      <c r="D521" s="579">
        <v>90</v>
      </c>
      <c r="E521" s="579">
        <v>0</v>
      </c>
      <c r="F521" s="176">
        <v>0</v>
      </c>
      <c r="G521" s="176">
        <v>0</v>
      </c>
    </row>
    <row r="522" spans="1:7" x14ac:dyDescent="0.25">
      <c r="A522" s="1612" t="s">
        <v>298</v>
      </c>
      <c r="B522" s="1594" t="s">
        <v>1012</v>
      </c>
      <c r="C522" s="90" t="s">
        <v>128</v>
      </c>
      <c r="D522" s="579">
        <f>D523+D524+D525</f>
        <v>70</v>
      </c>
      <c r="E522" s="579">
        <f>E523+E524+E525</f>
        <v>20</v>
      </c>
      <c r="F522" s="179"/>
      <c r="G522" s="179"/>
    </row>
    <row r="523" spans="1:7" x14ac:dyDescent="0.25">
      <c r="A523" s="1613"/>
      <c r="B523" s="1594"/>
      <c r="C523" s="90" t="s">
        <v>435</v>
      </c>
      <c r="D523" s="579"/>
      <c r="E523" s="579">
        <v>0</v>
      </c>
      <c r="F523" s="179"/>
      <c r="G523" s="179"/>
    </row>
    <row r="524" spans="1:7" x14ac:dyDescent="0.25">
      <c r="A524" s="1613"/>
      <c r="B524" s="1594"/>
      <c r="C524" s="90" t="s">
        <v>436</v>
      </c>
      <c r="D524" s="579">
        <v>0</v>
      </c>
      <c r="E524" s="579">
        <v>0</v>
      </c>
      <c r="F524" s="179"/>
      <c r="G524" s="179"/>
    </row>
    <row r="525" spans="1:7" x14ac:dyDescent="0.25">
      <c r="A525" s="1613"/>
      <c r="B525" s="1594"/>
      <c r="C525" s="90" t="s">
        <v>698</v>
      </c>
      <c r="D525" s="579">
        <v>70</v>
      </c>
      <c r="E525" s="579">
        <v>20</v>
      </c>
      <c r="F525" s="179">
        <v>80.34</v>
      </c>
      <c r="G525" s="179">
        <v>0</v>
      </c>
    </row>
    <row r="526" spans="1:7" ht="59.25" customHeight="1" x14ac:dyDescent="0.25">
      <c r="A526" s="599" t="s">
        <v>563</v>
      </c>
      <c r="B526" s="130" t="s">
        <v>1228</v>
      </c>
      <c r="C526" s="90" t="s">
        <v>698</v>
      </c>
      <c r="D526" s="579">
        <v>0</v>
      </c>
      <c r="E526" s="579">
        <v>20</v>
      </c>
      <c r="F526" s="179">
        <v>0</v>
      </c>
      <c r="G526" s="179">
        <v>0</v>
      </c>
    </row>
    <row r="527" spans="1:7" s="677" customFormat="1" ht="59.25" customHeight="1" x14ac:dyDescent="0.25">
      <c r="A527" s="1203" t="s">
        <v>301</v>
      </c>
      <c r="B527" s="130" t="s">
        <v>1015</v>
      </c>
      <c r="C527" s="683" t="s">
        <v>698</v>
      </c>
      <c r="D527" s="579">
        <v>8</v>
      </c>
      <c r="E527" s="579">
        <v>0</v>
      </c>
      <c r="F527" s="1288"/>
      <c r="G527" s="1288"/>
    </row>
    <row r="528" spans="1:7" s="677" customFormat="1" ht="59.25" customHeight="1" x14ac:dyDescent="0.25">
      <c r="A528" s="1203" t="s">
        <v>313</v>
      </c>
      <c r="B528" s="130" t="s">
        <v>1229</v>
      </c>
      <c r="C528" s="683" t="s">
        <v>698</v>
      </c>
      <c r="D528" s="579">
        <v>10</v>
      </c>
      <c r="E528" s="579">
        <v>0</v>
      </c>
      <c r="F528" s="1288"/>
      <c r="G528" s="1288"/>
    </row>
    <row r="529" spans="1:7" s="677" customFormat="1" ht="59.25" customHeight="1" x14ac:dyDescent="0.25">
      <c r="A529" s="1203" t="s">
        <v>966</v>
      </c>
      <c r="B529" s="791" t="s">
        <v>1017</v>
      </c>
      <c r="C529" s="683" t="s">
        <v>698</v>
      </c>
      <c r="D529" s="579">
        <v>1907.11</v>
      </c>
      <c r="E529" s="579">
        <v>187.24600000000001</v>
      </c>
      <c r="F529" s="1288"/>
      <c r="G529" s="1288"/>
    </row>
    <row r="530" spans="1:7" s="677" customFormat="1" ht="59.25" customHeight="1" x14ac:dyDescent="0.25">
      <c r="A530" s="1203" t="s">
        <v>969</v>
      </c>
      <c r="B530" s="703" t="s">
        <v>1230</v>
      </c>
      <c r="C530" s="683" t="s">
        <v>698</v>
      </c>
      <c r="D530" s="579">
        <v>134</v>
      </c>
      <c r="E530" s="579">
        <v>0</v>
      </c>
      <c r="F530" s="1288"/>
      <c r="G530" s="1288"/>
    </row>
    <row r="531" spans="1:7" s="677" customFormat="1" ht="59.25" customHeight="1" x14ac:dyDescent="0.25">
      <c r="A531" s="1203" t="s">
        <v>169</v>
      </c>
      <c r="B531" s="703" t="s">
        <v>431</v>
      </c>
      <c r="C531" s="683" t="s">
        <v>698</v>
      </c>
      <c r="D531" s="579">
        <v>480</v>
      </c>
      <c r="E531" s="579">
        <v>0</v>
      </c>
      <c r="F531" s="1288"/>
      <c r="G531" s="1288"/>
    </row>
    <row r="532" spans="1:7" s="677" customFormat="1" ht="59.25" customHeight="1" x14ac:dyDescent="0.25">
      <c r="A532" s="1203" t="s">
        <v>320</v>
      </c>
      <c r="B532" s="703" t="s">
        <v>432</v>
      </c>
      <c r="C532" s="683" t="s">
        <v>698</v>
      </c>
      <c r="D532" s="579">
        <v>1018.11</v>
      </c>
      <c r="E532" s="579">
        <v>166.29300000000001</v>
      </c>
      <c r="F532" s="1288"/>
      <c r="G532" s="1288"/>
    </row>
    <row r="533" spans="1:7" s="677" customFormat="1" ht="59.25" customHeight="1" x14ac:dyDescent="0.25">
      <c r="A533" s="1203" t="s">
        <v>516</v>
      </c>
      <c r="B533" s="703" t="s">
        <v>432</v>
      </c>
      <c r="C533" s="683" t="s">
        <v>698</v>
      </c>
      <c r="D533" s="579"/>
      <c r="E533" s="579"/>
      <c r="F533" s="1288"/>
      <c r="G533" s="1288"/>
    </row>
    <row r="534" spans="1:7" s="677" customFormat="1" ht="59.25" customHeight="1" x14ac:dyDescent="0.25">
      <c r="A534" s="1203" t="s">
        <v>317</v>
      </c>
      <c r="B534" s="703" t="s">
        <v>1231</v>
      </c>
      <c r="C534" s="683" t="s">
        <v>698</v>
      </c>
      <c r="D534" s="579"/>
      <c r="E534" s="579">
        <v>15.754</v>
      </c>
      <c r="F534" s="1288"/>
      <c r="G534" s="1288"/>
    </row>
    <row r="535" spans="1:7" s="677" customFormat="1" ht="59.25" customHeight="1" x14ac:dyDescent="0.25">
      <c r="A535" s="1203" t="s">
        <v>1236</v>
      </c>
      <c r="B535" s="703" t="s">
        <v>1232</v>
      </c>
      <c r="C535" s="683" t="s">
        <v>698</v>
      </c>
      <c r="D535" s="579"/>
      <c r="E535" s="579">
        <v>2.5739999999999998</v>
      </c>
      <c r="F535" s="1288"/>
      <c r="G535" s="1288"/>
    </row>
    <row r="536" spans="1:7" s="677" customFormat="1" ht="59.25" customHeight="1" x14ac:dyDescent="0.25">
      <c r="A536" s="1203" t="s">
        <v>1237</v>
      </c>
      <c r="B536" s="703" t="s">
        <v>1233</v>
      </c>
      <c r="C536" s="683" t="s">
        <v>698</v>
      </c>
      <c r="D536" s="579"/>
      <c r="E536" s="579">
        <v>147.964</v>
      </c>
      <c r="F536" s="1288"/>
      <c r="G536" s="1288"/>
    </row>
    <row r="537" spans="1:7" s="677" customFormat="1" ht="59.25" customHeight="1" x14ac:dyDescent="0.25">
      <c r="A537" s="1203" t="s">
        <v>1238</v>
      </c>
      <c r="B537" s="703" t="s">
        <v>433</v>
      </c>
      <c r="C537" s="683" t="s">
        <v>698</v>
      </c>
      <c r="D537" s="579">
        <v>125</v>
      </c>
      <c r="E537" s="579">
        <v>20.952999999999999</v>
      </c>
      <c r="F537" s="1288"/>
      <c r="G537" s="1288"/>
    </row>
    <row r="538" spans="1:7" s="677" customFormat="1" ht="59.25" customHeight="1" x14ac:dyDescent="0.25">
      <c r="A538" s="1203" t="s">
        <v>1239</v>
      </c>
      <c r="B538" s="703" t="s">
        <v>1234</v>
      </c>
      <c r="C538" s="683" t="s">
        <v>698</v>
      </c>
      <c r="D538" s="579"/>
      <c r="E538" s="579">
        <v>20.952999999999999</v>
      </c>
      <c r="F538" s="1288"/>
      <c r="G538" s="1288"/>
    </row>
    <row r="539" spans="1:7" s="677" customFormat="1" ht="59.25" customHeight="1" x14ac:dyDescent="0.25">
      <c r="A539" s="1203" t="s">
        <v>1240</v>
      </c>
      <c r="B539" s="1204" t="s">
        <v>1235</v>
      </c>
      <c r="C539" s="683" t="s">
        <v>698</v>
      </c>
      <c r="D539" s="579">
        <v>150</v>
      </c>
      <c r="E539" s="579">
        <v>0</v>
      </c>
      <c r="F539" s="1288"/>
      <c r="G539" s="1288"/>
    </row>
    <row r="540" spans="1:7" ht="32.25" customHeight="1" x14ac:dyDescent="0.25">
      <c r="A540" s="1995" t="s">
        <v>769</v>
      </c>
      <c r="B540" s="1996"/>
      <c r="C540" s="1996"/>
      <c r="D540" s="1996"/>
      <c r="E540" s="1996"/>
    </row>
    <row r="541" spans="1:7" ht="90.75" customHeight="1" x14ac:dyDescent="0.25">
      <c r="A541" s="298" t="s">
        <v>644</v>
      </c>
      <c r="B541" s="298" t="s">
        <v>691</v>
      </c>
      <c r="C541" s="298" t="s">
        <v>692</v>
      </c>
      <c r="D541" s="298" t="s">
        <v>1201</v>
      </c>
      <c r="E541" s="298" t="s">
        <v>705</v>
      </c>
    </row>
    <row r="542" spans="1:7" ht="31.5" x14ac:dyDescent="0.25">
      <c r="A542" s="850">
        <v>1</v>
      </c>
      <c r="B542" s="26" t="s">
        <v>437</v>
      </c>
      <c r="C542" s="850" t="s">
        <v>1102</v>
      </c>
      <c r="D542" s="86">
        <v>30.35</v>
      </c>
      <c r="E542" s="164">
        <v>0</v>
      </c>
    </row>
    <row r="543" spans="1:7" s="677" customFormat="1" ht="15.75" x14ac:dyDescent="0.25">
      <c r="A543" s="1282"/>
      <c r="B543" s="1283"/>
      <c r="C543" s="1282"/>
      <c r="D543" s="1284"/>
      <c r="E543" s="1285"/>
      <c r="F543" s="678"/>
      <c r="G543" s="18"/>
    </row>
    <row r="544" spans="1:7" ht="15.75" x14ac:dyDescent="0.25">
      <c r="A544" s="1993" t="s">
        <v>770</v>
      </c>
      <c r="B544" s="1994"/>
      <c r="C544" s="1994"/>
      <c r="D544" s="1994"/>
      <c r="E544" s="1994"/>
    </row>
    <row r="545" spans="1:7" ht="75" x14ac:dyDescent="0.25">
      <c r="A545" s="804" t="s">
        <v>644</v>
      </c>
      <c r="B545" s="804" t="s">
        <v>691</v>
      </c>
      <c r="C545" s="804" t="s">
        <v>692</v>
      </c>
      <c r="D545" s="804" t="s">
        <v>712</v>
      </c>
      <c r="E545" s="804" t="s">
        <v>693</v>
      </c>
    </row>
    <row r="546" spans="1:7" x14ac:dyDescent="0.25">
      <c r="A546" s="1594"/>
      <c r="B546" s="1614" t="s">
        <v>315</v>
      </c>
      <c r="C546" s="641" t="s">
        <v>128</v>
      </c>
      <c r="D546" s="396">
        <f>D547+D548+D549</f>
        <v>15830.66</v>
      </c>
      <c r="E546" s="397">
        <f>E547+E548+E549</f>
        <v>15479.45</v>
      </c>
    </row>
    <row r="547" spans="1:7" x14ac:dyDescent="0.25">
      <c r="A547" s="1594"/>
      <c r="B547" s="1614"/>
      <c r="C547" s="641" t="s">
        <v>435</v>
      </c>
      <c r="D547" s="396">
        <f>D551+D559+D563+D567+D571+D575+D579</f>
        <v>6633.48</v>
      </c>
      <c r="E547" s="396">
        <f>E551+E559+E563+E567+E571+E575+E579</f>
        <v>6633.48</v>
      </c>
    </row>
    <row r="548" spans="1:7" x14ac:dyDescent="0.25">
      <c r="A548" s="1594"/>
      <c r="B548" s="1614"/>
      <c r="C548" s="641" t="s">
        <v>436</v>
      </c>
      <c r="D548" s="396">
        <f>D552+D560</f>
        <v>7184.18</v>
      </c>
      <c r="E548" s="397">
        <f>E552+E560</f>
        <v>7184.18</v>
      </c>
    </row>
    <row r="549" spans="1:7" x14ac:dyDescent="0.25">
      <c r="A549" s="1594"/>
      <c r="B549" s="1614"/>
      <c r="C549" s="641" t="s">
        <v>698</v>
      </c>
      <c r="D549" s="397">
        <f>D557+D561+D582+D583</f>
        <v>2013</v>
      </c>
      <c r="E549" s="397">
        <f>E553+E561+E582+E583</f>
        <v>1661.79</v>
      </c>
    </row>
    <row r="550" spans="1:7" s="677" customFormat="1" x14ac:dyDescent="0.25">
      <c r="A550" s="1875">
        <v>1</v>
      </c>
      <c r="B550" s="1354" t="s">
        <v>1037</v>
      </c>
      <c r="C550" s="712" t="s">
        <v>420</v>
      </c>
      <c r="D550" s="396">
        <f>D551+D552+D553</f>
        <v>6802.87</v>
      </c>
      <c r="E550" s="711">
        <f>E551+E552+E553</f>
        <v>6802.87</v>
      </c>
      <c r="F550" s="678"/>
      <c r="G550" s="18"/>
    </row>
    <row r="551" spans="1:7" s="677" customFormat="1" ht="45" x14ac:dyDescent="0.25">
      <c r="A551" s="1876"/>
      <c r="B551" s="1367"/>
      <c r="C551" s="713" t="s">
        <v>713</v>
      </c>
      <c r="D551" s="396">
        <f t="shared" ref="D551:E553" si="9">D555</f>
        <v>6633.48</v>
      </c>
      <c r="E551" s="711">
        <f t="shared" si="9"/>
        <v>6633.48</v>
      </c>
      <c r="F551" s="678"/>
      <c r="G551" s="18"/>
    </row>
    <row r="552" spans="1:7" s="677" customFormat="1" ht="45.75" thickBot="1" x14ac:dyDescent="0.3">
      <c r="A552" s="1876"/>
      <c r="B552" s="1367"/>
      <c r="C552" s="714" t="s">
        <v>714</v>
      </c>
      <c r="D552" s="396">
        <f t="shared" si="9"/>
        <v>135.38</v>
      </c>
      <c r="E552" s="711">
        <f t="shared" si="9"/>
        <v>135.38</v>
      </c>
      <c r="F552" s="678"/>
      <c r="G552" s="18"/>
    </row>
    <row r="553" spans="1:7" s="677" customFormat="1" ht="30.75" thickBot="1" x14ac:dyDescent="0.3">
      <c r="A553" s="1877"/>
      <c r="B553" s="1355"/>
      <c r="C553" s="714" t="s">
        <v>688</v>
      </c>
      <c r="D553" s="396">
        <f>D557</f>
        <v>34.01</v>
      </c>
      <c r="E553" s="711">
        <f t="shared" si="9"/>
        <v>34.01</v>
      </c>
      <c r="F553" s="678"/>
      <c r="G553" s="18"/>
    </row>
    <row r="554" spans="1:7" s="677" customFormat="1" x14ac:dyDescent="0.25">
      <c r="A554" s="1596" t="s">
        <v>234</v>
      </c>
      <c r="B554" s="1594" t="s">
        <v>715</v>
      </c>
      <c r="C554" s="712" t="s">
        <v>420</v>
      </c>
      <c r="D554" s="1040">
        <f>D555+D556+D557</f>
        <v>6802.87</v>
      </c>
      <c r="E554" s="711">
        <f>E555+E556+E557</f>
        <v>6802.87</v>
      </c>
      <c r="F554" s="678"/>
      <c r="G554" s="18"/>
    </row>
    <row r="555" spans="1:7" ht="45" x14ac:dyDescent="0.25">
      <c r="A555" s="1597"/>
      <c r="B555" s="1595"/>
      <c r="C555" s="713" t="s">
        <v>713</v>
      </c>
      <c r="D555" s="1041">
        <v>6633.48</v>
      </c>
      <c r="E555" s="1041">
        <v>6633.48</v>
      </c>
    </row>
    <row r="556" spans="1:7" ht="45.75" thickBot="1" x14ac:dyDescent="0.3">
      <c r="A556" s="1597"/>
      <c r="B556" s="1595"/>
      <c r="C556" s="714" t="s">
        <v>714</v>
      </c>
      <c r="D556" s="1042">
        <v>135.38</v>
      </c>
      <c r="E556" s="1042">
        <v>135.38</v>
      </c>
    </row>
    <row r="557" spans="1:7" ht="30.75" thickBot="1" x14ac:dyDescent="0.3">
      <c r="A557" s="1597"/>
      <c r="B557" s="1595"/>
      <c r="C557" s="714" t="s">
        <v>688</v>
      </c>
      <c r="D557" s="1042">
        <v>34.01</v>
      </c>
      <c r="E557" s="1042">
        <v>34.01</v>
      </c>
    </row>
    <row r="558" spans="1:7" ht="15.75" customHeight="1" x14ac:dyDescent="0.25">
      <c r="A558" s="1609"/>
      <c r="B558" s="1598" t="s">
        <v>716</v>
      </c>
      <c r="C558" s="716" t="s">
        <v>420</v>
      </c>
      <c r="D558" s="1034">
        <f>D559+D560+D561</f>
        <v>7120</v>
      </c>
      <c r="E558" s="717">
        <f>E559+E560+E561</f>
        <v>7120</v>
      </c>
    </row>
    <row r="559" spans="1:7" ht="45" x14ac:dyDescent="0.25">
      <c r="A559" s="1609"/>
      <c r="B559" s="1598"/>
      <c r="C559" s="656" t="s">
        <v>713</v>
      </c>
      <c r="D559" s="1035">
        <v>0</v>
      </c>
      <c r="E559" s="320">
        <v>0</v>
      </c>
    </row>
    <row r="560" spans="1:7" ht="45" x14ac:dyDescent="0.25">
      <c r="A560" s="1609"/>
      <c r="B560" s="1598"/>
      <c r="C560" s="656" t="s">
        <v>714</v>
      </c>
      <c r="D560" s="1039">
        <v>7048.8</v>
      </c>
      <c r="E560" s="1039">
        <v>7048.8</v>
      </c>
    </row>
    <row r="561" spans="1:5" ht="30" x14ac:dyDescent="0.25">
      <c r="A561" s="1609"/>
      <c r="B561" s="1598"/>
      <c r="C561" s="656" t="s">
        <v>688</v>
      </c>
      <c r="D561" s="1036">
        <v>71.2</v>
      </c>
      <c r="E561" s="1036">
        <v>71.2</v>
      </c>
    </row>
    <row r="562" spans="1:5" ht="15.75" customHeight="1" x14ac:dyDescent="0.25">
      <c r="A562" s="1602"/>
      <c r="B562" s="1598" t="s">
        <v>931</v>
      </c>
      <c r="C562" s="716" t="s">
        <v>420</v>
      </c>
      <c r="D562" s="1037">
        <f>D563+D564+D565</f>
        <v>2118.9647599999998</v>
      </c>
      <c r="E562" s="1037">
        <f>E563+E564+E565</f>
        <v>2118.9647599999998</v>
      </c>
    </row>
    <row r="563" spans="1:5" ht="45" x14ac:dyDescent="0.25">
      <c r="A563" s="1595"/>
      <c r="B563" s="1598"/>
      <c r="C563" s="656" t="s">
        <v>713</v>
      </c>
      <c r="D563" s="1035">
        <v>0</v>
      </c>
      <c r="E563" s="320">
        <v>0</v>
      </c>
    </row>
    <row r="564" spans="1:5" ht="45" x14ac:dyDescent="0.25">
      <c r="A564" s="1595"/>
      <c r="B564" s="1598"/>
      <c r="C564" s="656" t="s">
        <v>714</v>
      </c>
      <c r="D564" s="1038">
        <v>2097.77511</v>
      </c>
      <c r="E564" s="1038">
        <v>2097.77511</v>
      </c>
    </row>
    <row r="565" spans="1:5" ht="30" x14ac:dyDescent="0.25">
      <c r="A565" s="1595"/>
      <c r="B565" s="1598"/>
      <c r="C565" s="656" t="s">
        <v>688</v>
      </c>
      <c r="D565" s="1035">
        <v>21.18965</v>
      </c>
      <c r="E565" s="1035">
        <v>21.18965</v>
      </c>
    </row>
    <row r="566" spans="1:5" ht="15.75" customHeight="1" x14ac:dyDescent="0.25">
      <c r="A566" s="1602"/>
      <c r="B566" s="1650" t="s">
        <v>932</v>
      </c>
      <c r="C566" s="679" t="s">
        <v>420</v>
      </c>
      <c r="D566" s="1037">
        <f>D567+D568+D569</f>
        <v>1074.56348</v>
      </c>
      <c r="E566" s="715">
        <f>SUM(E567+E568+E569)</f>
        <v>1074.56348</v>
      </c>
    </row>
    <row r="567" spans="1:5" ht="45" x14ac:dyDescent="0.25">
      <c r="A567" s="1595"/>
      <c r="B567" s="1650"/>
      <c r="C567" s="562" t="s">
        <v>713</v>
      </c>
      <c r="D567" s="371">
        <v>0</v>
      </c>
      <c r="E567" s="320">
        <v>0</v>
      </c>
    </row>
    <row r="568" spans="1:5" ht="45" x14ac:dyDescent="0.25">
      <c r="A568" s="1595"/>
      <c r="B568" s="1650"/>
      <c r="C568" s="562" t="s">
        <v>714</v>
      </c>
      <c r="D568" s="1033">
        <v>1063.8178399999999</v>
      </c>
      <c r="E568" s="1033">
        <v>1063.8178399999999</v>
      </c>
    </row>
    <row r="569" spans="1:5" ht="30" x14ac:dyDescent="0.25">
      <c r="A569" s="1595"/>
      <c r="B569" s="1650"/>
      <c r="C569" s="562" t="s">
        <v>688</v>
      </c>
      <c r="D569" s="371">
        <v>10.74564</v>
      </c>
      <c r="E569" s="371">
        <v>10.74564</v>
      </c>
    </row>
    <row r="570" spans="1:5" ht="15.75" customHeight="1" x14ac:dyDescent="0.25">
      <c r="A570" s="1602"/>
      <c r="B570" s="1650" t="s">
        <v>933</v>
      </c>
      <c r="C570" s="679" t="s">
        <v>420</v>
      </c>
      <c r="D570" s="1043">
        <f>D571+D572+D573</f>
        <v>3212.75756</v>
      </c>
      <c r="E570" s="715">
        <f>SUM(E571+E572+E573)</f>
        <v>3212.75756</v>
      </c>
    </row>
    <row r="571" spans="1:5" ht="45" x14ac:dyDescent="0.25">
      <c r="A571" s="1595"/>
      <c r="B571" s="1650"/>
      <c r="C571" s="562" t="s">
        <v>713</v>
      </c>
      <c r="D571" s="371">
        <v>0</v>
      </c>
      <c r="E571" s="657">
        <v>0</v>
      </c>
    </row>
    <row r="572" spans="1:5" ht="45" x14ac:dyDescent="0.25">
      <c r="A572" s="1595"/>
      <c r="B572" s="1650"/>
      <c r="C572" s="562" t="s">
        <v>714</v>
      </c>
      <c r="D572" s="1033">
        <v>3180.63</v>
      </c>
      <c r="E572" s="1033">
        <v>3180.63</v>
      </c>
    </row>
    <row r="573" spans="1:5" ht="30" x14ac:dyDescent="0.25">
      <c r="A573" s="1595"/>
      <c r="B573" s="1650"/>
      <c r="C573" s="562" t="s">
        <v>688</v>
      </c>
      <c r="D573" s="371">
        <v>32.127560000000003</v>
      </c>
      <c r="E573" s="371">
        <v>32.127560000000003</v>
      </c>
    </row>
    <row r="574" spans="1:5" ht="15.75" customHeight="1" x14ac:dyDescent="0.25">
      <c r="A574" s="1602"/>
      <c r="B574" s="1650" t="s">
        <v>934</v>
      </c>
      <c r="C574" s="679" t="s">
        <v>420</v>
      </c>
      <c r="D574" s="370">
        <f>D575+D576+D577</f>
        <v>497.5924</v>
      </c>
      <c r="E574" s="715">
        <f>SUM(E575+E576+E577)</f>
        <v>497.6</v>
      </c>
    </row>
    <row r="575" spans="1:5" ht="45" x14ac:dyDescent="0.25">
      <c r="A575" s="1595"/>
      <c r="B575" s="1650"/>
      <c r="C575" s="562" t="s">
        <v>713</v>
      </c>
      <c r="D575" s="371">
        <v>0</v>
      </c>
      <c r="E575" s="320">
        <v>0</v>
      </c>
    </row>
    <row r="576" spans="1:5" ht="45" x14ac:dyDescent="0.25">
      <c r="A576" s="1595"/>
      <c r="B576" s="1650"/>
      <c r="C576" s="562" t="s">
        <v>714</v>
      </c>
      <c r="D576" s="371">
        <v>492.61648000000002</v>
      </c>
      <c r="E576" s="658">
        <v>492.62</v>
      </c>
    </row>
    <row r="577" spans="1:5" ht="30" x14ac:dyDescent="0.25">
      <c r="A577" s="1595"/>
      <c r="B577" s="1650"/>
      <c r="C577" s="659" t="s">
        <v>688</v>
      </c>
      <c r="D577" s="660">
        <v>4.9759200000000003</v>
      </c>
      <c r="E577" s="661">
        <v>4.9800000000000004</v>
      </c>
    </row>
    <row r="578" spans="1:5" ht="15.75" customHeight="1" x14ac:dyDescent="0.25">
      <c r="A578" s="1602"/>
      <c r="B578" s="1650" t="s">
        <v>935</v>
      </c>
      <c r="C578" s="679" t="s">
        <v>420</v>
      </c>
      <c r="D578" s="718">
        <f>D579+D580+D581</f>
        <v>216.12827000000001</v>
      </c>
      <c r="E578" s="719">
        <f>SUM(E579+E580+E581)</f>
        <v>216.12827000000001</v>
      </c>
    </row>
    <row r="579" spans="1:5" ht="45" x14ac:dyDescent="0.25">
      <c r="A579" s="1595"/>
      <c r="B579" s="1650"/>
      <c r="C579" s="562" t="s">
        <v>713</v>
      </c>
      <c r="D579" s="660">
        <v>0</v>
      </c>
      <c r="E579" s="661">
        <v>0</v>
      </c>
    </row>
    <row r="580" spans="1:5" ht="45" x14ac:dyDescent="0.25">
      <c r="A580" s="1595"/>
      <c r="B580" s="1650"/>
      <c r="C580" s="562" t="s">
        <v>714</v>
      </c>
      <c r="D580" s="660">
        <v>213.96699000000001</v>
      </c>
      <c r="E580" s="660">
        <v>213.96699000000001</v>
      </c>
    </row>
    <row r="581" spans="1:5" ht="30" x14ac:dyDescent="0.25">
      <c r="A581" s="1595"/>
      <c r="B581" s="1650"/>
      <c r="C581" s="659" t="s">
        <v>688</v>
      </c>
      <c r="D581" s="660">
        <v>2.1612800000000001</v>
      </c>
      <c r="E581" s="660">
        <v>2.1612800000000001</v>
      </c>
    </row>
    <row r="582" spans="1:5" ht="30" x14ac:dyDescent="0.25">
      <c r="A582" s="294"/>
      <c r="B582" s="659" t="s">
        <v>441</v>
      </c>
      <c r="C582" s="659" t="s">
        <v>688</v>
      </c>
      <c r="D582" s="662">
        <v>407.83</v>
      </c>
      <c r="E582" s="663">
        <v>272</v>
      </c>
    </row>
    <row r="583" spans="1:5" ht="45" x14ac:dyDescent="0.25">
      <c r="A583" s="294"/>
      <c r="B583" s="562" t="s">
        <v>889</v>
      </c>
      <c r="C583" s="562" t="s">
        <v>688</v>
      </c>
      <c r="D583" s="1044">
        <v>1499.96</v>
      </c>
      <c r="E583" s="664">
        <v>1284.58</v>
      </c>
    </row>
    <row r="584" spans="1:5" ht="15.75" x14ac:dyDescent="0.25">
      <c r="A584" s="1969" t="s">
        <v>771</v>
      </c>
      <c r="B584" s="1969"/>
      <c r="C584" s="1969"/>
      <c r="D584" s="1969"/>
      <c r="E584" s="1969"/>
    </row>
    <row r="585" spans="1:5" ht="75.75" thickBot="1" x14ac:dyDescent="0.3">
      <c r="A585" s="804" t="s">
        <v>644</v>
      </c>
      <c r="B585" s="804" t="s">
        <v>691</v>
      </c>
      <c r="C585" s="804" t="s">
        <v>692</v>
      </c>
      <c r="D585" s="804" t="s">
        <v>1201</v>
      </c>
      <c r="E585" s="804" t="s">
        <v>705</v>
      </c>
    </row>
    <row r="586" spans="1:5" ht="15.75" x14ac:dyDescent="0.25">
      <c r="A586" s="1985"/>
      <c r="B586" s="1986" t="s">
        <v>717</v>
      </c>
      <c r="C586" s="1987" t="s">
        <v>420</v>
      </c>
      <c r="D586" s="1988">
        <f>D587+D588</f>
        <v>99452.725000000006</v>
      </c>
      <c r="E586" s="1988">
        <f>E587+E588</f>
        <v>62580.525999999998</v>
      </c>
    </row>
    <row r="587" spans="1:5" ht="15.75" x14ac:dyDescent="0.25">
      <c r="A587" s="1989"/>
      <c r="B587" s="1990"/>
      <c r="C587" s="1991" t="s">
        <v>718</v>
      </c>
      <c r="D587" s="1992">
        <f>D590+D593</f>
        <v>58043.604999999996</v>
      </c>
      <c r="E587" s="1992">
        <f>E590+E593</f>
        <v>41121.308000000005</v>
      </c>
    </row>
    <row r="588" spans="1:5" ht="28.5" customHeight="1" x14ac:dyDescent="0.25">
      <c r="A588" s="1989"/>
      <c r="B588" s="1990"/>
      <c r="C588" s="1991" t="s">
        <v>719</v>
      </c>
      <c r="D588" s="1992">
        <f>D591+D594</f>
        <v>41409.120000000003</v>
      </c>
      <c r="E588" s="1992">
        <f>E591+E594</f>
        <v>21459.217999999997</v>
      </c>
    </row>
    <row r="589" spans="1:5" ht="17.25" x14ac:dyDescent="0.3">
      <c r="A589" s="335" t="s">
        <v>647</v>
      </c>
      <c r="B589" s="393" t="s">
        <v>720</v>
      </c>
      <c r="C589" s="394" t="s">
        <v>420</v>
      </c>
      <c r="D589" s="733">
        <f>D590+D591</f>
        <v>3028.3870000000002</v>
      </c>
      <c r="E589" s="731">
        <f>E590+E591</f>
        <v>2183.8130000000001</v>
      </c>
    </row>
    <row r="590" spans="1:5" ht="99" x14ac:dyDescent="0.25">
      <c r="A590" s="336" t="s">
        <v>646</v>
      </c>
      <c r="B590" s="337" t="s">
        <v>721</v>
      </c>
      <c r="C590" s="333" t="s">
        <v>718</v>
      </c>
      <c r="D590" s="732">
        <v>3.387</v>
      </c>
      <c r="E590" s="732">
        <v>3.387</v>
      </c>
    </row>
    <row r="591" spans="1:5" ht="66" x14ac:dyDescent="0.25">
      <c r="A591" s="336" t="s">
        <v>648</v>
      </c>
      <c r="B591" s="337" t="s">
        <v>722</v>
      </c>
      <c r="C591" s="333" t="s">
        <v>719</v>
      </c>
      <c r="D591" s="732">
        <v>3025</v>
      </c>
      <c r="E591" s="732">
        <v>2180.4259999999999</v>
      </c>
    </row>
    <row r="592" spans="1:5" ht="17.25" x14ac:dyDescent="0.25">
      <c r="A592" s="1610" t="s">
        <v>63</v>
      </c>
      <c r="B592" s="1611" t="s">
        <v>723</v>
      </c>
      <c r="C592" s="394" t="s">
        <v>420</v>
      </c>
      <c r="D592" s="731">
        <f>D593+D594</f>
        <v>96424.337999999989</v>
      </c>
      <c r="E592" s="731">
        <f>E593+E594</f>
        <v>60396.713000000003</v>
      </c>
    </row>
    <row r="593" spans="1:7" ht="33.75" customHeight="1" x14ac:dyDescent="0.25">
      <c r="A593" s="1610"/>
      <c r="B593" s="1611"/>
      <c r="C593" s="394" t="s">
        <v>718</v>
      </c>
      <c r="D593" s="731">
        <f>D600+D655</f>
        <v>58040.217999999993</v>
      </c>
      <c r="E593" s="731">
        <f>E600+E655</f>
        <v>41117.921000000002</v>
      </c>
    </row>
    <row r="594" spans="1:7" ht="55.5" customHeight="1" x14ac:dyDescent="0.25">
      <c r="A594" s="1610"/>
      <c r="B594" s="1611"/>
      <c r="C594" s="394" t="s">
        <v>719</v>
      </c>
      <c r="D594" s="731">
        <f>D595+D601++D646+D652+D656</f>
        <v>38384.120000000003</v>
      </c>
      <c r="E594" s="731">
        <f>E595+E601++E646+E652+E656</f>
        <v>19278.791999999998</v>
      </c>
    </row>
    <row r="595" spans="1:7" ht="49.5" x14ac:dyDescent="0.25">
      <c r="A595" s="335" t="s">
        <v>7</v>
      </c>
      <c r="B595" s="729" t="s">
        <v>1045</v>
      </c>
      <c r="C595" s="575" t="s">
        <v>719</v>
      </c>
      <c r="D595" s="730">
        <f>D596+D597+D598</f>
        <v>1500</v>
      </c>
      <c r="E595" s="730">
        <f>E596+E597+E598</f>
        <v>1375</v>
      </c>
    </row>
    <row r="596" spans="1:7" ht="16.5" x14ac:dyDescent="0.25">
      <c r="A596" s="336" t="s">
        <v>341</v>
      </c>
      <c r="B596" s="338" t="s">
        <v>724</v>
      </c>
      <c r="C596" s="333" t="s">
        <v>725</v>
      </c>
      <c r="D596" s="732">
        <v>500</v>
      </c>
      <c r="E596" s="732">
        <v>447.3</v>
      </c>
    </row>
    <row r="597" spans="1:7" ht="16.5" x14ac:dyDescent="0.25">
      <c r="A597" s="336" t="s">
        <v>343</v>
      </c>
      <c r="B597" s="337" t="s">
        <v>726</v>
      </c>
      <c r="C597" s="333" t="s">
        <v>725</v>
      </c>
      <c r="D597" s="732">
        <v>546.37</v>
      </c>
      <c r="E597" s="732">
        <v>546.37</v>
      </c>
    </row>
    <row r="598" spans="1:7" ht="16.5" x14ac:dyDescent="0.25">
      <c r="A598" s="336" t="s">
        <v>1130</v>
      </c>
      <c r="B598" s="339" t="s">
        <v>727</v>
      </c>
      <c r="C598" s="333" t="s">
        <v>725</v>
      </c>
      <c r="D598" s="732">
        <v>453.63</v>
      </c>
      <c r="E598" s="732">
        <v>381.33</v>
      </c>
    </row>
    <row r="599" spans="1:7" ht="17.25" x14ac:dyDescent="0.25">
      <c r="A599" s="1654" t="s">
        <v>1</v>
      </c>
      <c r="B599" s="1606" t="s">
        <v>466</v>
      </c>
      <c r="C599" s="340" t="s">
        <v>420</v>
      </c>
      <c r="D599" s="730">
        <f>D600+D601</f>
        <v>63948.015999999996</v>
      </c>
      <c r="E599" s="730">
        <f>E600+E601</f>
        <v>47072.028999999995</v>
      </c>
    </row>
    <row r="600" spans="1:7" ht="16.5" x14ac:dyDescent="0.25">
      <c r="A600" s="1654"/>
      <c r="B600" s="1606"/>
      <c r="C600" s="575" t="s">
        <v>718</v>
      </c>
      <c r="D600" s="730">
        <f>D608</f>
        <v>38040.217999999993</v>
      </c>
      <c r="E600" s="730">
        <f>E608</f>
        <v>32145.603999999999</v>
      </c>
    </row>
    <row r="601" spans="1:7" ht="16.5" x14ac:dyDescent="0.25">
      <c r="A601" s="1654"/>
      <c r="B601" s="1606"/>
      <c r="C601" s="575" t="s">
        <v>719</v>
      </c>
      <c r="D601" s="730">
        <f>D602+D609+D632+D633</f>
        <v>25907.798000000003</v>
      </c>
      <c r="E601" s="730">
        <f>E602+E609+E632+E633</f>
        <v>14926.424999999999</v>
      </c>
    </row>
    <row r="602" spans="1:7" ht="49.5" x14ac:dyDescent="0.25">
      <c r="A602" s="1014" t="s">
        <v>347</v>
      </c>
      <c r="B602" s="1015" t="s">
        <v>1046</v>
      </c>
      <c r="C602" s="575" t="s">
        <v>719</v>
      </c>
      <c r="D602" s="568">
        <f>D603+D604+D605+D606</f>
        <v>1255.3920000000001</v>
      </c>
      <c r="E602" s="568">
        <f>E603+E604+E605+E606</f>
        <v>223.744</v>
      </c>
      <c r="F602" s="569">
        <f t="shared" ref="F602:F603" si="10">SUM(D602-E602)</f>
        <v>1031.6480000000001</v>
      </c>
    </row>
    <row r="603" spans="1:7" ht="16.5" x14ac:dyDescent="0.25">
      <c r="A603" s="551" t="s">
        <v>1131</v>
      </c>
      <c r="B603" s="552" t="s">
        <v>1133</v>
      </c>
      <c r="C603" s="333" t="s">
        <v>719</v>
      </c>
      <c r="D603" s="570">
        <v>171.929</v>
      </c>
      <c r="E603" s="570">
        <v>0</v>
      </c>
      <c r="F603" s="569">
        <f t="shared" si="10"/>
        <v>171.929</v>
      </c>
    </row>
    <row r="604" spans="1:7" s="677" customFormat="1" ht="16.5" x14ac:dyDescent="0.25">
      <c r="A604" s="1018" t="s">
        <v>1134</v>
      </c>
      <c r="B604" s="552" t="s">
        <v>1135</v>
      </c>
      <c r="C604" s="1019" t="s">
        <v>719</v>
      </c>
      <c r="D604" s="570">
        <v>264.71899999999999</v>
      </c>
      <c r="E604" s="570">
        <v>0</v>
      </c>
      <c r="F604" s="1046"/>
      <c r="G604" s="18"/>
    </row>
    <row r="605" spans="1:7" s="677" customFormat="1" ht="16.5" x14ac:dyDescent="0.25">
      <c r="A605" s="1018" t="s">
        <v>1132</v>
      </c>
      <c r="B605" s="552" t="s">
        <v>1136</v>
      </c>
      <c r="C605" s="1019" t="s">
        <v>719</v>
      </c>
      <c r="D605" s="570">
        <v>223.744</v>
      </c>
      <c r="E605" s="570">
        <v>223.744</v>
      </c>
      <c r="F605" s="1046"/>
      <c r="G605" s="18"/>
    </row>
    <row r="606" spans="1:7" s="677" customFormat="1" ht="33" x14ac:dyDescent="0.25">
      <c r="A606" s="1018" t="s">
        <v>1137</v>
      </c>
      <c r="B606" s="1045" t="s">
        <v>1138</v>
      </c>
      <c r="C606" s="1019" t="s">
        <v>719</v>
      </c>
      <c r="D606" s="570">
        <v>595</v>
      </c>
      <c r="E606" s="570"/>
      <c r="F606" s="1046"/>
      <c r="G606" s="18"/>
    </row>
    <row r="607" spans="1:7" ht="17.25" customHeight="1" x14ac:dyDescent="0.25">
      <c r="A607" s="1809" t="s">
        <v>1139</v>
      </c>
      <c r="B607" s="1810" t="s">
        <v>730</v>
      </c>
      <c r="C607" s="1049" t="s">
        <v>420</v>
      </c>
      <c r="D607" s="568">
        <f>D608+D609</f>
        <v>44042.623999999996</v>
      </c>
      <c r="E607" s="568">
        <f>SUM(E608:E609)</f>
        <v>34348.284999999996</v>
      </c>
      <c r="F607" s="568">
        <f>SUM(F608:F609)</f>
        <v>9694.3389999999945</v>
      </c>
    </row>
    <row r="608" spans="1:7" ht="33" customHeight="1" x14ac:dyDescent="0.25">
      <c r="A608" s="1809"/>
      <c r="B608" s="1811"/>
      <c r="C608" s="575" t="s">
        <v>718</v>
      </c>
      <c r="D608" s="568">
        <f>D610+D611+D612+D613+D614+D617+D618+D619+D621</f>
        <v>38040.217999999993</v>
      </c>
      <c r="E608" s="568">
        <f>E610+E611+E612+E613+E614+E617+E618+E619+E621</f>
        <v>32145.603999999999</v>
      </c>
      <c r="F608" s="571">
        <f>SUM(D608-E608)</f>
        <v>5894.6139999999941</v>
      </c>
    </row>
    <row r="609" spans="1:7" ht="51" customHeight="1" x14ac:dyDescent="0.25">
      <c r="A609" s="1809"/>
      <c r="B609" s="1812"/>
      <c r="C609" s="575" t="s">
        <v>719</v>
      </c>
      <c r="D609" s="568">
        <f>D622+D625+D626+D627+D628+D629+D623+D624</f>
        <v>6002.4060000000009</v>
      </c>
      <c r="E609" s="568">
        <f>E623+E624+E625+E626+E627+E628+E629</f>
        <v>2202.681</v>
      </c>
      <c r="F609" s="571">
        <f>SUM(D609-E609)</f>
        <v>3799.7250000000008</v>
      </c>
    </row>
    <row r="610" spans="1:7" ht="49.5" x14ac:dyDescent="0.25">
      <c r="A610" s="551" t="s">
        <v>1140</v>
      </c>
      <c r="B610" s="552" t="s">
        <v>1141</v>
      </c>
      <c r="C610" s="333" t="s">
        <v>718</v>
      </c>
      <c r="D610" s="570">
        <v>3130.0259999999998</v>
      </c>
      <c r="E610" s="570">
        <v>3130.0259999999998</v>
      </c>
      <c r="F610" s="571">
        <f t="shared" ref="F610:F632" si="11">SUM(D610-E610)</f>
        <v>0</v>
      </c>
    </row>
    <row r="611" spans="1:7" ht="60.75" customHeight="1" x14ac:dyDescent="0.25">
      <c r="A611" s="551" t="s">
        <v>1142</v>
      </c>
      <c r="B611" s="339" t="s">
        <v>731</v>
      </c>
      <c r="C611" s="333" t="s">
        <v>718</v>
      </c>
      <c r="D611" s="570">
        <v>1317.03</v>
      </c>
      <c r="E611" s="570">
        <v>1317.03</v>
      </c>
      <c r="F611" s="571">
        <f t="shared" si="11"/>
        <v>0</v>
      </c>
    </row>
    <row r="612" spans="1:7" ht="57.75" customHeight="1" x14ac:dyDescent="0.25">
      <c r="A612" s="551" t="s">
        <v>1143</v>
      </c>
      <c r="B612" s="338" t="s">
        <v>895</v>
      </c>
      <c r="C612" s="333" t="s">
        <v>718</v>
      </c>
      <c r="D612" s="570">
        <v>18092.849999999999</v>
      </c>
      <c r="E612" s="570">
        <v>18092.849999999999</v>
      </c>
      <c r="F612" s="571">
        <f t="shared" si="11"/>
        <v>0</v>
      </c>
    </row>
    <row r="613" spans="1:7" ht="16.5" x14ac:dyDescent="0.25">
      <c r="A613" s="551" t="s">
        <v>1144</v>
      </c>
      <c r="B613" s="338" t="s">
        <v>896</v>
      </c>
      <c r="C613" s="333" t="s">
        <v>718</v>
      </c>
      <c r="D613" s="570">
        <v>9110.7479999999996</v>
      </c>
      <c r="E613" s="570">
        <v>9110.7479999999996</v>
      </c>
      <c r="F613" s="571">
        <f t="shared" si="11"/>
        <v>0</v>
      </c>
    </row>
    <row r="614" spans="1:7" ht="16.5" customHeight="1" x14ac:dyDescent="0.25">
      <c r="A614" s="1657" t="s">
        <v>1145</v>
      </c>
      <c r="B614" s="1599" t="s">
        <v>1146</v>
      </c>
      <c r="C614" s="1599" t="s">
        <v>718</v>
      </c>
      <c r="D614" s="1600">
        <v>599.98800000000006</v>
      </c>
      <c r="E614" s="1601">
        <f>SUM(E615:E616)</f>
        <v>0</v>
      </c>
      <c r="F614" s="570">
        <f>SUM(F615:F616)</f>
        <v>0</v>
      </c>
    </row>
    <row r="615" spans="1:7" ht="16.5" x14ac:dyDescent="0.25">
      <c r="A615" s="1658"/>
      <c r="B615" s="1660"/>
      <c r="C615" s="1367"/>
      <c r="D615" s="1316"/>
      <c r="E615" s="1327"/>
      <c r="F615" s="571">
        <f>SUM(D615-E615)</f>
        <v>0</v>
      </c>
    </row>
    <row r="616" spans="1:7" ht="33" customHeight="1" x14ac:dyDescent="0.25">
      <c r="A616" s="1659"/>
      <c r="B616" s="1661"/>
      <c r="C616" s="1355"/>
      <c r="D616" s="1317"/>
      <c r="E616" s="1328"/>
      <c r="F616" s="571">
        <f t="shared" si="11"/>
        <v>0</v>
      </c>
    </row>
    <row r="617" spans="1:7" ht="49.5" x14ac:dyDescent="0.25">
      <c r="A617" s="554" t="s">
        <v>1147</v>
      </c>
      <c r="B617" s="572" t="s">
        <v>1148</v>
      </c>
      <c r="C617" s="333" t="s">
        <v>695</v>
      </c>
      <c r="D617" s="570">
        <v>1734.9760000000001</v>
      </c>
      <c r="E617" s="570">
        <v>0</v>
      </c>
      <c r="F617" s="571">
        <f t="shared" si="11"/>
        <v>1734.9760000000001</v>
      </c>
    </row>
    <row r="618" spans="1:7" s="677" customFormat="1" ht="66" x14ac:dyDescent="0.25">
      <c r="A618" s="1016" t="s">
        <v>1149</v>
      </c>
      <c r="B618" s="1017" t="s">
        <v>1150</v>
      </c>
      <c r="C618" s="1019" t="s">
        <v>695</v>
      </c>
      <c r="D618" s="570">
        <v>1286.3209999999999</v>
      </c>
      <c r="E618" s="570">
        <v>0</v>
      </c>
      <c r="F618" s="571">
        <f t="shared" si="11"/>
        <v>1286.3209999999999</v>
      </c>
      <c r="G618" s="18"/>
    </row>
    <row r="619" spans="1:7" s="677" customFormat="1" ht="49.5" x14ac:dyDescent="0.25">
      <c r="A619" s="1016" t="s">
        <v>1151</v>
      </c>
      <c r="B619" s="1017" t="s">
        <v>1222</v>
      </c>
      <c r="C619" s="1019" t="s">
        <v>695</v>
      </c>
      <c r="D619" s="570">
        <v>494.95</v>
      </c>
      <c r="E619" s="570">
        <v>494.95</v>
      </c>
      <c r="F619" s="571">
        <f t="shared" si="11"/>
        <v>0</v>
      </c>
      <c r="G619" s="18"/>
    </row>
    <row r="620" spans="1:7" s="677" customFormat="1" ht="16.5" x14ac:dyDescent="0.25">
      <c r="A620" s="1864" t="s">
        <v>1152</v>
      </c>
      <c r="B620" s="1599" t="s">
        <v>1153</v>
      </c>
      <c r="C620" s="1019" t="s">
        <v>128</v>
      </c>
      <c r="D620" s="570">
        <f>D621+D622</f>
        <v>2679.8420000000001</v>
      </c>
      <c r="E620" s="570">
        <f>E621+E622</f>
        <v>0</v>
      </c>
      <c r="F620" s="571"/>
      <c r="G620" s="18"/>
    </row>
    <row r="621" spans="1:7" s="677" customFormat="1" ht="16.5" x14ac:dyDescent="0.25">
      <c r="A621" s="1865"/>
      <c r="B621" s="1367"/>
      <c r="C621" s="1019" t="s">
        <v>695</v>
      </c>
      <c r="D621" s="570">
        <v>2273.3290000000002</v>
      </c>
      <c r="E621" s="570">
        <v>0</v>
      </c>
      <c r="F621" s="571"/>
      <c r="G621" s="18"/>
    </row>
    <row r="622" spans="1:7" s="677" customFormat="1" ht="16.5" x14ac:dyDescent="0.25">
      <c r="A622" s="1866"/>
      <c r="B622" s="1355"/>
      <c r="C622" s="1019" t="s">
        <v>719</v>
      </c>
      <c r="D622" s="570">
        <v>406.51299999999998</v>
      </c>
      <c r="E622" s="570">
        <v>0</v>
      </c>
      <c r="F622" s="571"/>
      <c r="G622" s="18"/>
    </row>
    <row r="623" spans="1:7" s="677" customFormat="1" ht="30" x14ac:dyDescent="0.25">
      <c r="A623" s="1207" t="s">
        <v>1154</v>
      </c>
      <c r="B623" s="1200" t="s">
        <v>1223</v>
      </c>
      <c r="C623" s="1202" t="s">
        <v>719</v>
      </c>
      <c r="D623" s="570">
        <v>966.96100000000001</v>
      </c>
      <c r="E623" s="570">
        <v>966.96100000000001</v>
      </c>
      <c r="F623" s="571"/>
      <c r="G623" s="18"/>
    </row>
    <row r="624" spans="1:7" s="677" customFormat="1" ht="16.5" x14ac:dyDescent="0.25">
      <c r="A624" s="1267" t="s">
        <v>1156</v>
      </c>
      <c r="B624" s="1200" t="s">
        <v>1224</v>
      </c>
      <c r="C624" s="1202" t="s">
        <v>719</v>
      </c>
      <c r="D624" s="570">
        <v>318.346</v>
      </c>
      <c r="E624" s="570">
        <v>318.346</v>
      </c>
      <c r="F624" s="571"/>
      <c r="G624" s="18"/>
    </row>
    <row r="625" spans="1:7" s="677" customFormat="1" ht="33" x14ac:dyDescent="0.25">
      <c r="A625" s="1267" t="s">
        <v>1157</v>
      </c>
      <c r="B625" s="1017" t="s">
        <v>1155</v>
      </c>
      <c r="C625" s="1019" t="s">
        <v>719</v>
      </c>
      <c r="D625" s="570">
        <v>1518.7860000000001</v>
      </c>
      <c r="E625" s="570">
        <v>0</v>
      </c>
      <c r="F625" s="571"/>
      <c r="G625" s="18"/>
    </row>
    <row r="626" spans="1:7" s="677" customFormat="1" ht="33" x14ac:dyDescent="0.25">
      <c r="A626" s="1267" t="s">
        <v>1159</v>
      </c>
      <c r="B626" s="1017" t="s">
        <v>897</v>
      </c>
      <c r="C626" s="1019" t="s">
        <v>719</v>
      </c>
      <c r="D626" s="570">
        <v>193.042</v>
      </c>
      <c r="E626" s="570">
        <v>193.042</v>
      </c>
      <c r="F626" s="571"/>
      <c r="G626" s="18"/>
    </row>
    <row r="627" spans="1:7" s="677" customFormat="1" ht="49.5" x14ac:dyDescent="0.25">
      <c r="A627" s="1047" t="s">
        <v>1161</v>
      </c>
      <c r="B627" s="1026" t="s">
        <v>1158</v>
      </c>
      <c r="C627" s="1024" t="s">
        <v>719</v>
      </c>
      <c r="D627" s="570">
        <v>1874.4259999999999</v>
      </c>
      <c r="E627" s="570">
        <v>0</v>
      </c>
      <c r="F627" s="571"/>
      <c r="G627" s="18"/>
    </row>
    <row r="628" spans="1:7" s="677" customFormat="1" ht="49.5" x14ac:dyDescent="0.25">
      <c r="A628" s="1047" t="s">
        <v>1225</v>
      </c>
      <c r="B628" s="1026" t="s">
        <v>1160</v>
      </c>
      <c r="C628" s="1024" t="s">
        <v>719</v>
      </c>
      <c r="D628" s="570">
        <v>216.154</v>
      </c>
      <c r="E628" s="570">
        <v>216.154</v>
      </c>
      <c r="F628" s="571"/>
      <c r="G628" s="18"/>
    </row>
    <row r="629" spans="1:7" s="677" customFormat="1" ht="29.25" customHeight="1" x14ac:dyDescent="0.25">
      <c r="A629" s="1603" t="s">
        <v>1226</v>
      </c>
      <c r="B629" s="1026" t="s">
        <v>1162</v>
      </c>
      <c r="C629" s="1024" t="s">
        <v>719</v>
      </c>
      <c r="D629" s="570">
        <f>D630+D631</f>
        <v>508.178</v>
      </c>
      <c r="E629" s="570">
        <f>E630+E631</f>
        <v>508.178</v>
      </c>
      <c r="F629" s="571"/>
      <c r="G629" s="18"/>
    </row>
    <row r="630" spans="1:7" s="677" customFormat="1" ht="16.5" x14ac:dyDescent="0.25">
      <c r="A630" s="1604"/>
      <c r="B630" s="1048" t="s">
        <v>1163</v>
      </c>
      <c r="C630" s="1024" t="s">
        <v>719</v>
      </c>
      <c r="D630" s="570">
        <v>170.655</v>
      </c>
      <c r="E630" s="570">
        <v>170.655</v>
      </c>
      <c r="F630" s="571"/>
      <c r="G630" s="18"/>
    </row>
    <row r="631" spans="1:7" s="677" customFormat="1" ht="16.5" x14ac:dyDescent="0.25">
      <c r="A631" s="1605"/>
      <c r="B631" s="1048" t="s">
        <v>1164</v>
      </c>
      <c r="C631" s="1024" t="s">
        <v>719</v>
      </c>
      <c r="D631" s="570">
        <v>337.52300000000002</v>
      </c>
      <c r="E631" s="570">
        <v>337.52300000000002</v>
      </c>
      <c r="F631" s="571"/>
      <c r="G631" s="18"/>
    </row>
    <row r="632" spans="1:7" ht="41.25" customHeight="1" x14ac:dyDescent="0.25">
      <c r="A632" s="553" t="s">
        <v>1165</v>
      </c>
      <c r="B632" s="555" t="s">
        <v>898</v>
      </c>
      <c r="C632" s="333" t="s">
        <v>719</v>
      </c>
      <c r="D632" s="568">
        <v>150</v>
      </c>
      <c r="E632" s="568">
        <v>0</v>
      </c>
      <c r="F632" s="571">
        <f t="shared" si="11"/>
        <v>150</v>
      </c>
    </row>
    <row r="633" spans="1:7" ht="33" x14ac:dyDescent="0.25">
      <c r="A633" s="573" t="s">
        <v>1166</v>
      </c>
      <c r="B633" s="574" t="s">
        <v>899</v>
      </c>
      <c r="C633" s="575" t="s">
        <v>719</v>
      </c>
      <c r="D633" s="568">
        <f>SUM(D634+D637+D639+D640+D641+D642+D643+D644+D645)</f>
        <v>18500</v>
      </c>
      <c r="E633" s="568">
        <f>SUM(E634+E637+E639+E640+E641+E642+E643+E644+E645)</f>
        <v>12500</v>
      </c>
      <c r="F633" s="576">
        <f>SUM(D633-E633)</f>
        <v>6000</v>
      </c>
    </row>
    <row r="634" spans="1:7" ht="16.5" x14ac:dyDescent="0.25">
      <c r="A634" s="1025" t="s">
        <v>1167</v>
      </c>
      <c r="B634" s="339" t="s">
        <v>732</v>
      </c>
      <c r="C634" s="334" t="s">
        <v>725</v>
      </c>
      <c r="D634" s="570">
        <f>SUM(D635:D636)</f>
        <v>7500</v>
      </c>
      <c r="E634" s="570">
        <f>SUM(E635:E636)</f>
        <v>2500</v>
      </c>
      <c r="F634" s="571">
        <f t="shared" ref="F634:F668" si="12">SUM(D634-E634)</f>
        <v>5000</v>
      </c>
    </row>
    <row r="635" spans="1:7" ht="16.5" x14ac:dyDescent="0.25">
      <c r="A635" s="1025" t="s">
        <v>1168</v>
      </c>
      <c r="B635" s="341" t="s">
        <v>728</v>
      </c>
      <c r="C635" s="334" t="s">
        <v>725</v>
      </c>
      <c r="D635" s="570">
        <v>7000</v>
      </c>
      <c r="E635" s="570">
        <v>1945.42</v>
      </c>
      <c r="F635" s="571">
        <f t="shared" si="12"/>
        <v>5054.58</v>
      </c>
    </row>
    <row r="636" spans="1:7" ht="16.5" x14ac:dyDescent="0.25">
      <c r="A636" s="1025" t="s">
        <v>1169</v>
      </c>
      <c r="B636" s="341" t="s">
        <v>729</v>
      </c>
      <c r="C636" s="334" t="s">
        <v>725</v>
      </c>
      <c r="D636" s="570">
        <v>500</v>
      </c>
      <c r="E636" s="570">
        <v>554.58000000000004</v>
      </c>
      <c r="F636" s="571">
        <f t="shared" si="12"/>
        <v>-54.580000000000041</v>
      </c>
    </row>
    <row r="637" spans="1:7" ht="16.5" x14ac:dyDescent="0.25">
      <c r="A637" s="1025" t="s">
        <v>1170</v>
      </c>
      <c r="B637" s="341" t="s">
        <v>733</v>
      </c>
      <c r="C637" s="334" t="s">
        <v>725</v>
      </c>
      <c r="D637" s="570">
        <f>D638</f>
        <v>5000</v>
      </c>
      <c r="E637" s="570">
        <v>4500</v>
      </c>
      <c r="F637" s="571">
        <f t="shared" si="12"/>
        <v>500</v>
      </c>
    </row>
    <row r="638" spans="1:7" ht="37.5" customHeight="1" x14ac:dyDescent="0.25">
      <c r="A638" s="1025" t="s">
        <v>1171</v>
      </c>
      <c r="B638" s="552" t="s">
        <v>734</v>
      </c>
      <c r="C638" s="334" t="s">
        <v>725</v>
      </c>
      <c r="D638" s="570">
        <v>5000</v>
      </c>
      <c r="E638" s="570">
        <v>4500</v>
      </c>
      <c r="F638" s="571">
        <f t="shared" si="12"/>
        <v>500</v>
      </c>
    </row>
    <row r="639" spans="1:7" ht="40.5" customHeight="1" x14ac:dyDescent="0.25">
      <c r="A639" s="1025" t="s">
        <v>1172</v>
      </c>
      <c r="B639" s="1050" t="s">
        <v>735</v>
      </c>
      <c r="C639" s="334" t="s">
        <v>725</v>
      </c>
      <c r="D639" s="570">
        <v>2000</v>
      </c>
      <c r="E639" s="570">
        <v>2000</v>
      </c>
      <c r="F639" s="571">
        <f t="shared" si="12"/>
        <v>0</v>
      </c>
    </row>
    <row r="640" spans="1:7" ht="82.5" x14ac:dyDescent="0.25">
      <c r="A640" s="551" t="s">
        <v>1173</v>
      </c>
      <c r="B640" s="552" t="s">
        <v>900</v>
      </c>
      <c r="C640" s="334" t="s">
        <v>725</v>
      </c>
      <c r="D640" s="570">
        <v>500</v>
      </c>
      <c r="E640" s="570">
        <v>0</v>
      </c>
      <c r="F640" s="571">
        <f t="shared" si="12"/>
        <v>500</v>
      </c>
    </row>
    <row r="641" spans="1:7" ht="33" x14ac:dyDescent="0.25">
      <c r="A641" s="1023" t="s">
        <v>1174</v>
      </c>
      <c r="B641" s="1050" t="s">
        <v>736</v>
      </c>
      <c r="C641" s="334" t="s">
        <v>725</v>
      </c>
      <c r="D641" s="570">
        <v>2500</v>
      </c>
      <c r="E641" s="570">
        <v>2500</v>
      </c>
      <c r="F641" s="571">
        <f t="shared" si="12"/>
        <v>0</v>
      </c>
    </row>
    <row r="642" spans="1:7" ht="33" customHeight="1" x14ac:dyDescent="0.25">
      <c r="A642" s="1023" t="s">
        <v>1175</v>
      </c>
      <c r="B642" s="1050" t="s">
        <v>737</v>
      </c>
      <c r="C642" s="334" t="s">
        <v>725</v>
      </c>
      <c r="D642" s="570">
        <v>500</v>
      </c>
      <c r="E642" s="570">
        <v>500</v>
      </c>
      <c r="F642" s="571">
        <f t="shared" si="12"/>
        <v>0</v>
      </c>
    </row>
    <row r="643" spans="1:7" ht="16.5" x14ac:dyDescent="0.25">
      <c r="A643" s="1023" t="s">
        <v>1176</v>
      </c>
      <c r="B643" s="1050" t="s">
        <v>738</v>
      </c>
      <c r="C643" s="334" t="s">
        <v>725</v>
      </c>
      <c r="D643" s="570">
        <v>100</v>
      </c>
      <c r="E643" s="570">
        <v>100</v>
      </c>
      <c r="F643" s="571">
        <f t="shared" si="12"/>
        <v>0</v>
      </c>
    </row>
    <row r="644" spans="1:7" ht="16.5" x14ac:dyDescent="0.25">
      <c r="A644" s="1023" t="s">
        <v>1177</v>
      </c>
      <c r="B644" s="1050" t="s">
        <v>739</v>
      </c>
      <c r="C644" s="334" t="s">
        <v>725</v>
      </c>
      <c r="D644" s="570">
        <v>100</v>
      </c>
      <c r="E644" s="570">
        <v>100</v>
      </c>
      <c r="F644" s="571">
        <f t="shared" si="12"/>
        <v>0</v>
      </c>
    </row>
    <row r="645" spans="1:7" ht="16.5" x14ac:dyDescent="0.25">
      <c r="A645" s="1023" t="s">
        <v>1178</v>
      </c>
      <c r="B645" s="1050" t="s">
        <v>740</v>
      </c>
      <c r="C645" s="334" t="s">
        <v>725</v>
      </c>
      <c r="D645" s="570">
        <v>300</v>
      </c>
      <c r="E645" s="570">
        <v>300</v>
      </c>
      <c r="F645" s="571">
        <f t="shared" si="12"/>
        <v>0</v>
      </c>
    </row>
    <row r="646" spans="1:7" ht="33" x14ac:dyDescent="0.25">
      <c r="A646" s="553" t="s">
        <v>6</v>
      </c>
      <c r="B646" s="577" t="s">
        <v>741</v>
      </c>
      <c r="C646" s="333" t="s">
        <v>719</v>
      </c>
      <c r="D646" s="568">
        <f>D647+D648+D649+D650+D651</f>
        <v>10674.302000000001</v>
      </c>
      <c r="E646" s="568">
        <f>E647+E648+E649+E650+E651</f>
        <v>2707.3469999999998</v>
      </c>
      <c r="F646" s="569">
        <f>SUM(F647:F650)</f>
        <v>7893.8280000000004</v>
      </c>
    </row>
    <row r="647" spans="1:7" ht="33" x14ac:dyDescent="0.25">
      <c r="A647" s="551" t="s">
        <v>351</v>
      </c>
      <c r="B647" s="339" t="s">
        <v>901</v>
      </c>
      <c r="C647" s="334" t="s">
        <v>725</v>
      </c>
      <c r="D647" s="570">
        <v>4478.7950000000001</v>
      </c>
      <c r="E647" s="570">
        <v>0</v>
      </c>
      <c r="F647" s="571">
        <f t="shared" si="12"/>
        <v>4478.7950000000001</v>
      </c>
    </row>
    <row r="648" spans="1:7" ht="16.5" x14ac:dyDescent="0.25">
      <c r="A648" s="1023" t="s">
        <v>1179</v>
      </c>
      <c r="B648" s="339" t="s">
        <v>902</v>
      </c>
      <c r="C648" s="334" t="s">
        <v>725</v>
      </c>
      <c r="D648" s="570">
        <v>1141.3409999999999</v>
      </c>
      <c r="E648" s="570">
        <v>0</v>
      </c>
      <c r="F648" s="571">
        <f t="shared" si="12"/>
        <v>1141.3409999999999</v>
      </c>
    </row>
    <row r="649" spans="1:7" ht="33" x14ac:dyDescent="0.25">
      <c r="A649" s="1023" t="s">
        <v>1180</v>
      </c>
      <c r="B649" s="339" t="s">
        <v>903</v>
      </c>
      <c r="C649" s="334" t="s">
        <v>725</v>
      </c>
      <c r="D649" s="570">
        <v>2273.692</v>
      </c>
      <c r="E649" s="570">
        <v>0</v>
      </c>
      <c r="F649" s="571">
        <f t="shared" si="12"/>
        <v>2273.692</v>
      </c>
    </row>
    <row r="650" spans="1:7" ht="16.5" x14ac:dyDescent="0.25">
      <c r="A650" s="1023" t="s">
        <v>1181</v>
      </c>
      <c r="B650" s="339" t="s">
        <v>904</v>
      </c>
      <c r="C650" s="334" t="s">
        <v>725</v>
      </c>
      <c r="D650" s="570">
        <v>2110.6959999999999</v>
      </c>
      <c r="E650" s="570">
        <v>2110.6959999999999</v>
      </c>
      <c r="F650" s="571">
        <f t="shared" si="12"/>
        <v>0</v>
      </c>
    </row>
    <row r="651" spans="1:7" s="677" customFormat="1" ht="33" x14ac:dyDescent="0.25">
      <c r="A651" s="1023" t="s">
        <v>1182</v>
      </c>
      <c r="B651" s="339" t="s">
        <v>1183</v>
      </c>
      <c r="C651" s="334" t="s">
        <v>725</v>
      </c>
      <c r="D651" s="570">
        <v>669.77800000000002</v>
      </c>
      <c r="E651" s="570">
        <v>596.65099999999995</v>
      </c>
      <c r="F651" s="571">
        <f t="shared" si="12"/>
        <v>73.127000000000066</v>
      </c>
      <c r="G651" s="18"/>
    </row>
    <row r="652" spans="1:7" ht="49.5" x14ac:dyDescent="0.25">
      <c r="A652" s="553" t="s">
        <v>90</v>
      </c>
      <c r="B652" s="577" t="s">
        <v>1184</v>
      </c>
      <c r="C652" s="333" t="s">
        <v>719</v>
      </c>
      <c r="D652" s="568">
        <v>100</v>
      </c>
      <c r="E652" s="568">
        <v>68</v>
      </c>
      <c r="F652" s="576">
        <f t="shared" si="12"/>
        <v>32</v>
      </c>
    </row>
    <row r="653" spans="1:7" s="677" customFormat="1" ht="16.5" x14ac:dyDescent="0.25">
      <c r="A653" s="1051" t="s">
        <v>92</v>
      </c>
      <c r="B653" s="339" t="s">
        <v>1185</v>
      </c>
      <c r="C653" s="1024" t="s">
        <v>719</v>
      </c>
      <c r="D653" s="570">
        <v>100</v>
      </c>
      <c r="E653" s="570">
        <v>68</v>
      </c>
      <c r="F653" s="576">
        <f t="shared" si="12"/>
        <v>32</v>
      </c>
      <c r="G653" s="18"/>
    </row>
    <row r="654" spans="1:7" ht="16.5" x14ac:dyDescent="0.25">
      <c r="A654" s="1654" t="s">
        <v>94</v>
      </c>
      <c r="B654" s="1606" t="s">
        <v>742</v>
      </c>
      <c r="C654" s="1049" t="s">
        <v>420</v>
      </c>
      <c r="D654" s="568">
        <f>SUM(D655:D656)</f>
        <v>20202.02</v>
      </c>
      <c r="E654" s="568">
        <f>SUM(E655:E656)</f>
        <v>9174.3369999999995</v>
      </c>
      <c r="F654" s="576">
        <f t="shared" si="12"/>
        <v>11027.683000000001</v>
      </c>
    </row>
    <row r="655" spans="1:7" ht="27.75" customHeight="1" x14ac:dyDescent="0.25">
      <c r="A655" s="1654"/>
      <c r="B655" s="1606"/>
      <c r="C655" s="1024" t="s">
        <v>718</v>
      </c>
      <c r="D655" s="570">
        <f>D658+D661+D664+D667</f>
        <v>20000</v>
      </c>
      <c r="E655" s="570">
        <f>E658+E661+E664+E667</f>
        <v>8972.3169999999991</v>
      </c>
      <c r="F655" s="571">
        <f t="shared" si="12"/>
        <v>11027.683000000001</v>
      </c>
    </row>
    <row r="656" spans="1:7" ht="48.75" customHeight="1" x14ac:dyDescent="0.25">
      <c r="A656" s="1654"/>
      <c r="B656" s="1606"/>
      <c r="C656" s="1024" t="s">
        <v>719</v>
      </c>
      <c r="D656" s="570">
        <f>D659+D662+D665+D668</f>
        <v>202.02</v>
      </c>
      <c r="E656" s="570">
        <f>E659+E662+E665+E668</f>
        <v>202.02</v>
      </c>
      <c r="F656" s="571">
        <f t="shared" si="12"/>
        <v>0</v>
      </c>
    </row>
    <row r="657" spans="1:6" ht="16.5" x14ac:dyDescent="0.25">
      <c r="A657" s="1607" t="s">
        <v>1186</v>
      </c>
      <c r="B657" s="1608" t="s">
        <v>905</v>
      </c>
      <c r="C657" s="343" t="s">
        <v>420</v>
      </c>
      <c r="D657" s="570">
        <f>SUM(D658:D659)</f>
        <v>4602.0360000000001</v>
      </c>
      <c r="E657" s="570">
        <f>SUM(E658:E659)</f>
        <v>4602.0360000000001</v>
      </c>
      <c r="F657" s="571">
        <f t="shared" si="12"/>
        <v>0</v>
      </c>
    </row>
    <row r="658" spans="1:6" ht="16.5" x14ac:dyDescent="0.25">
      <c r="A658" s="1607"/>
      <c r="B658" s="1608"/>
      <c r="C658" s="333" t="s">
        <v>718</v>
      </c>
      <c r="D658" s="570">
        <v>4556.0159999999996</v>
      </c>
      <c r="E658" s="570">
        <v>4556.0159999999996</v>
      </c>
      <c r="F658" s="571">
        <f t="shared" si="12"/>
        <v>0</v>
      </c>
    </row>
    <row r="659" spans="1:6" ht="16.5" x14ac:dyDescent="0.25">
      <c r="A659" s="1607"/>
      <c r="B659" s="1608"/>
      <c r="C659" s="333" t="s">
        <v>719</v>
      </c>
      <c r="D659" s="570">
        <v>46.02</v>
      </c>
      <c r="E659" s="570">
        <v>46.02</v>
      </c>
      <c r="F659" s="571">
        <f t="shared" si="12"/>
        <v>0</v>
      </c>
    </row>
    <row r="660" spans="1:6" ht="16.5" x14ac:dyDescent="0.25">
      <c r="A660" s="1607" t="s">
        <v>1187</v>
      </c>
      <c r="B660" s="1608" t="s">
        <v>906</v>
      </c>
      <c r="C660" s="343" t="s">
        <v>420</v>
      </c>
      <c r="D660" s="570">
        <f>SUM(D661:D662)</f>
        <v>7450.2300000000005</v>
      </c>
      <c r="E660" s="570">
        <f>SUM(E661:E662)</f>
        <v>74.501999999999995</v>
      </c>
      <c r="F660" s="571">
        <f t="shared" si="12"/>
        <v>7375.7280000000001</v>
      </c>
    </row>
    <row r="661" spans="1:6" ht="16.5" x14ac:dyDescent="0.25">
      <c r="A661" s="1607"/>
      <c r="B661" s="1608"/>
      <c r="C661" s="333" t="s">
        <v>718</v>
      </c>
      <c r="D661" s="570">
        <v>7375.7280000000001</v>
      </c>
      <c r="E661" s="570">
        <v>0</v>
      </c>
      <c r="F661" s="571">
        <f t="shared" si="12"/>
        <v>7375.7280000000001</v>
      </c>
    </row>
    <row r="662" spans="1:6" ht="16.5" x14ac:dyDescent="0.25">
      <c r="A662" s="1607"/>
      <c r="B662" s="1608"/>
      <c r="C662" s="333" t="s">
        <v>719</v>
      </c>
      <c r="D662" s="570">
        <v>74.501999999999995</v>
      </c>
      <c r="E662" s="570">
        <v>74.501999999999995</v>
      </c>
      <c r="F662" s="571">
        <f t="shared" si="12"/>
        <v>0</v>
      </c>
    </row>
    <row r="663" spans="1:6" ht="17.25" customHeight="1" x14ac:dyDescent="0.25">
      <c r="A663" s="1607" t="s">
        <v>1188</v>
      </c>
      <c r="B663" s="1608" t="s">
        <v>907</v>
      </c>
      <c r="C663" s="343" t="s">
        <v>420</v>
      </c>
      <c r="D663" s="570">
        <f>SUM(D664:D665)</f>
        <v>3688.8440000000001</v>
      </c>
      <c r="E663" s="570">
        <f>SUM(E664:E665)</f>
        <v>36.889000000000003</v>
      </c>
      <c r="F663" s="571">
        <f t="shared" si="12"/>
        <v>3651.9549999999999</v>
      </c>
    </row>
    <row r="664" spans="1:6" ht="16.5" x14ac:dyDescent="0.25">
      <c r="A664" s="1607"/>
      <c r="B664" s="1608"/>
      <c r="C664" s="333" t="s">
        <v>718</v>
      </c>
      <c r="D664" s="570">
        <v>3651.9549999999999</v>
      </c>
      <c r="E664" s="570">
        <v>0</v>
      </c>
      <c r="F664" s="571">
        <f t="shared" si="12"/>
        <v>3651.9549999999999</v>
      </c>
    </row>
    <row r="665" spans="1:6" ht="16.5" x14ac:dyDescent="0.25">
      <c r="A665" s="1607"/>
      <c r="B665" s="1608"/>
      <c r="C665" s="333" t="s">
        <v>719</v>
      </c>
      <c r="D665" s="570">
        <v>36.889000000000003</v>
      </c>
      <c r="E665" s="570">
        <v>36.889000000000003</v>
      </c>
      <c r="F665" s="571">
        <f t="shared" si="12"/>
        <v>0</v>
      </c>
    </row>
    <row r="666" spans="1:6" ht="16.5" x14ac:dyDescent="0.25">
      <c r="A666" s="1607" t="s">
        <v>1188</v>
      </c>
      <c r="B666" s="1608" t="s">
        <v>908</v>
      </c>
      <c r="C666" s="343" t="s">
        <v>420</v>
      </c>
      <c r="D666" s="570">
        <f>SUM(D667:D668)</f>
        <v>4460.9100000000008</v>
      </c>
      <c r="E666" s="570">
        <f>SUM(E667:E668)</f>
        <v>4460.9100000000008</v>
      </c>
      <c r="F666" s="571">
        <f t="shared" si="12"/>
        <v>0</v>
      </c>
    </row>
    <row r="667" spans="1:6" ht="16.5" x14ac:dyDescent="0.25">
      <c r="A667" s="1607"/>
      <c r="B667" s="1608"/>
      <c r="C667" s="333" t="s">
        <v>718</v>
      </c>
      <c r="D667" s="570">
        <v>4416.3010000000004</v>
      </c>
      <c r="E667" s="570">
        <v>4416.3010000000004</v>
      </c>
      <c r="F667" s="571">
        <f t="shared" si="12"/>
        <v>0</v>
      </c>
    </row>
    <row r="668" spans="1:6" ht="16.5" x14ac:dyDescent="0.25">
      <c r="A668" s="1607"/>
      <c r="B668" s="1608"/>
      <c r="C668" s="333" t="s">
        <v>719</v>
      </c>
      <c r="D668" s="570">
        <v>44.609000000000002</v>
      </c>
      <c r="E668" s="570">
        <v>44.609000000000002</v>
      </c>
      <c r="F668" s="571">
        <f t="shared" si="12"/>
        <v>0</v>
      </c>
    </row>
    <row r="669" spans="1:6" ht="15.75" x14ac:dyDescent="0.25">
      <c r="A669" s="1969" t="s">
        <v>772</v>
      </c>
      <c r="B669" s="1970"/>
      <c r="C669" s="1970"/>
      <c r="D669" s="1970"/>
      <c r="E669" s="1970"/>
    </row>
    <row r="670" spans="1:6" ht="75" x14ac:dyDescent="0.25">
      <c r="A670" s="804" t="s">
        <v>644</v>
      </c>
      <c r="B670" s="804" t="s">
        <v>691</v>
      </c>
      <c r="C670" s="804" t="s">
        <v>692</v>
      </c>
      <c r="D670" s="804" t="s">
        <v>1201</v>
      </c>
      <c r="E670" s="804" t="s">
        <v>705</v>
      </c>
    </row>
    <row r="671" spans="1:6" x14ac:dyDescent="0.25">
      <c r="A671" s="1485" t="s">
        <v>315</v>
      </c>
      <c r="B671" s="1487"/>
      <c r="C671" s="311" t="s">
        <v>128</v>
      </c>
      <c r="D671" s="319">
        <v>15300</v>
      </c>
      <c r="E671" s="319">
        <f>E672+E673+E674</f>
        <v>4487.28</v>
      </c>
    </row>
    <row r="672" spans="1:6" x14ac:dyDescent="0.25">
      <c r="A672" s="1640"/>
      <c r="B672" s="1840"/>
      <c r="C672" s="311" t="s">
        <v>435</v>
      </c>
      <c r="D672" s="319">
        <v>0</v>
      </c>
      <c r="E672" s="319">
        <v>0</v>
      </c>
    </row>
    <row r="673" spans="1:5" x14ac:dyDescent="0.25">
      <c r="A673" s="1640"/>
      <c r="B673" s="1840"/>
      <c r="C673" s="311" t="s">
        <v>436</v>
      </c>
      <c r="D673" s="319">
        <v>0</v>
      </c>
      <c r="E673" s="319">
        <v>0</v>
      </c>
    </row>
    <row r="674" spans="1:5" x14ac:dyDescent="0.25">
      <c r="A674" s="1641"/>
      <c r="B674" s="1841"/>
      <c r="C674" s="311" t="s">
        <v>698</v>
      </c>
      <c r="D674" s="319">
        <v>15300</v>
      </c>
      <c r="E674" s="319">
        <f>E678</f>
        <v>4487.28</v>
      </c>
    </row>
    <row r="675" spans="1:5" ht="15" customHeight="1" x14ac:dyDescent="0.25">
      <c r="A675" s="1867"/>
      <c r="B675" s="1885" t="s">
        <v>748</v>
      </c>
      <c r="C675" s="382" t="s">
        <v>420</v>
      </c>
      <c r="D675" s="383">
        <v>15300</v>
      </c>
      <c r="E675" s="383">
        <f>E678</f>
        <v>4487.28</v>
      </c>
    </row>
    <row r="676" spans="1:5" ht="57" x14ac:dyDescent="0.25">
      <c r="A676" s="1868"/>
      <c r="B676" s="1886"/>
      <c r="C676" s="384" t="s">
        <v>713</v>
      </c>
      <c r="D676" s="385">
        <v>0</v>
      </c>
      <c r="E676" s="385">
        <v>0</v>
      </c>
    </row>
    <row r="677" spans="1:5" ht="57.75" thickBot="1" x14ac:dyDescent="0.3">
      <c r="A677" s="1868"/>
      <c r="B677" s="1887"/>
      <c r="C677" s="386" t="s">
        <v>714</v>
      </c>
      <c r="D677" s="387">
        <v>0</v>
      </c>
      <c r="E677" s="387">
        <v>0</v>
      </c>
    </row>
    <row r="678" spans="1:5" ht="29.25" thickBot="1" x14ac:dyDescent="0.3">
      <c r="A678" s="1868"/>
      <c r="B678" s="1888"/>
      <c r="C678" s="386" t="s">
        <v>688</v>
      </c>
      <c r="D678" s="387">
        <f>D682+D686+D690</f>
        <v>15300</v>
      </c>
      <c r="E678" s="387">
        <f>E682+E686+E690</f>
        <v>4487.28</v>
      </c>
    </row>
    <row r="679" spans="1:5" ht="15.75" customHeight="1" thickBot="1" x14ac:dyDescent="0.3">
      <c r="A679" s="1867"/>
      <c r="B679" s="1889" t="s">
        <v>749</v>
      </c>
      <c r="C679" s="390" t="s">
        <v>420</v>
      </c>
      <c r="D679" s="388">
        <f>D680+D681+D682</f>
        <v>5300</v>
      </c>
      <c r="E679" s="388">
        <f>E680+E681+E682</f>
        <v>2838.62</v>
      </c>
    </row>
    <row r="680" spans="1:5" ht="45.75" thickBot="1" x14ac:dyDescent="0.3">
      <c r="A680" s="1868"/>
      <c r="B680" s="1890"/>
      <c r="C680" s="390" t="s">
        <v>713</v>
      </c>
      <c r="D680" s="388"/>
      <c r="E680" s="388"/>
    </row>
    <row r="681" spans="1:5" ht="45.75" thickBot="1" x14ac:dyDescent="0.3">
      <c r="A681" s="1868"/>
      <c r="B681" s="1890"/>
      <c r="C681" s="390" t="s">
        <v>714</v>
      </c>
      <c r="D681" s="388"/>
      <c r="E681" s="388"/>
    </row>
    <row r="682" spans="1:5" ht="30.75" thickBot="1" x14ac:dyDescent="0.3">
      <c r="A682" s="1868"/>
      <c r="B682" s="1891"/>
      <c r="C682" s="390" t="s">
        <v>688</v>
      </c>
      <c r="D682" s="388">
        <v>5300</v>
      </c>
      <c r="E682" s="388">
        <v>2838.62</v>
      </c>
    </row>
    <row r="683" spans="1:5" ht="15.75" customHeight="1" thickBot="1" x14ac:dyDescent="0.3">
      <c r="A683" s="1867"/>
      <c r="B683" s="1889" t="s">
        <v>750</v>
      </c>
      <c r="C683" s="390" t="s">
        <v>420</v>
      </c>
      <c r="D683" s="388">
        <f>D684+D685+D686</f>
        <v>9000</v>
      </c>
      <c r="E683" s="388">
        <f>E684+E685+E686</f>
        <v>1563.43</v>
      </c>
    </row>
    <row r="684" spans="1:5" ht="45.75" thickBot="1" x14ac:dyDescent="0.3">
      <c r="A684" s="1868"/>
      <c r="B684" s="1890"/>
      <c r="C684" s="390" t="s">
        <v>713</v>
      </c>
      <c r="D684" s="389"/>
      <c r="E684" s="389"/>
    </row>
    <row r="685" spans="1:5" ht="45.75" thickBot="1" x14ac:dyDescent="0.3">
      <c r="A685" s="1868"/>
      <c r="B685" s="1890"/>
      <c r="C685" s="779" t="s">
        <v>714</v>
      </c>
      <c r="D685" s="781"/>
      <c r="E685" s="781"/>
    </row>
    <row r="686" spans="1:5" ht="30.75" thickBot="1" x14ac:dyDescent="0.3">
      <c r="A686" s="1868"/>
      <c r="B686" s="1891"/>
      <c r="C686" s="780" t="s">
        <v>688</v>
      </c>
      <c r="D686" s="781">
        <v>9000</v>
      </c>
      <c r="E686" s="781">
        <v>1563.43</v>
      </c>
    </row>
    <row r="687" spans="1:5" ht="15.75" customHeight="1" thickBot="1" x14ac:dyDescent="0.3">
      <c r="A687" s="1869"/>
      <c r="B687" s="1871" t="s">
        <v>911</v>
      </c>
      <c r="C687" s="390" t="s">
        <v>420</v>
      </c>
      <c r="D687" s="388">
        <f>D688+D689+D690</f>
        <v>1000</v>
      </c>
      <c r="E687" s="388">
        <f>E688+E689+E690</f>
        <v>85.23</v>
      </c>
    </row>
    <row r="688" spans="1:5" ht="45.75" thickBot="1" x14ac:dyDescent="0.3">
      <c r="A688" s="1870"/>
      <c r="B688" s="1872"/>
      <c r="C688" s="390" t="s">
        <v>713</v>
      </c>
      <c r="D688" s="388"/>
      <c r="E688" s="388"/>
    </row>
    <row r="689" spans="1:7" ht="45.75" thickBot="1" x14ac:dyDescent="0.3">
      <c r="A689" s="1870"/>
      <c r="B689" s="1872"/>
      <c r="C689" s="390" t="s">
        <v>714</v>
      </c>
      <c r="D689" s="388"/>
      <c r="E689" s="388"/>
    </row>
    <row r="690" spans="1:7" ht="30" x14ac:dyDescent="0.25">
      <c r="A690" s="1870"/>
      <c r="B690" s="1872"/>
      <c r="C690" s="391" t="s">
        <v>688</v>
      </c>
      <c r="D690" s="389">
        <v>1000</v>
      </c>
      <c r="E690" s="389">
        <v>85.23</v>
      </c>
    </row>
    <row r="691" spans="1:7" s="677" customFormat="1" x14ac:dyDescent="0.25">
      <c r="A691" s="1878"/>
      <c r="B691" s="1879"/>
      <c r="C691" s="1879"/>
      <c r="D691" s="1879"/>
      <c r="E691" s="1880"/>
      <c r="F691" s="678"/>
      <c r="G691" s="18"/>
    </row>
    <row r="692" spans="1:7" ht="15.75" x14ac:dyDescent="0.25">
      <c r="A692" s="1971" t="s">
        <v>773</v>
      </c>
      <c r="B692" s="1972"/>
      <c r="C692" s="1972"/>
      <c r="D692" s="1972"/>
      <c r="E692" s="1972"/>
    </row>
    <row r="693" spans="1:7" ht="75" x14ac:dyDescent="0.25">
      <c r="A693" s="804" t="s">
        <v>644</v>
      </c>
      <c r="B693" s="804" t="s">
        <v>691</v>
      </c>
      <c r="C693" s="804" t="s">
        <v>692</v>
      </c>
      <c r="D693" s="804" t="s">
        <v>1201</v>
      </c>
      <c r="E693" s="804" t="s">
        <v>705</v>
      </c>
    </row>
    <row r="694" spans="1:7" x14ac:dyDescent="0.25">
      <c r="A694" s="1485" t="s">
        <v>315</v>
      </c>
      <c r="B694" s="1487"/>
      <c r="C694" s="311" t="s">
        <v>128</v>
      </c>
      <c r="D694" s="871">
        <f>D695+D696+D697</f>
        <v>28671.5</v>
      </c>
      <c r="E694" s="872">
        <f>E695+E696+E697</f>
        <v>19119.28</v>
      </c>
    </row>
    <row r="695" spans="1:7" x14ac:dyDescent="0.25">
      <c r="A695" s="1640"/>
      <c r="B695" s="1840"/>
      <c r="C695" s="311" t="s">
        <v>435</v>
      </c>
      <c r="D695" s="179"/>
      <c r="E695" s="317"/>
    </row>
    <row r="696" spans="1:7" x14ac:dyDescent="0.25">
      <c r="A696" s="1640"/>
      <c r="B696" s="1840"/>
      <c r="C696" s="311" t="s">
        <v>436</v>
      </c>
      <c r="D696" s="317"/>
      <c r="E696" s="317"/>
    </row>
    <row r="697" spans="1:7" x14ac:dyDescent="0.25">
      <c r="A697" s="1641"/>
      <c r="B697" s="1841"/>
      <c r="C697" s="311" t="s">
        <v>698</v>
      </c>
      <c r="D697" s="317">
        <f>D701+D705+D709</f>
        <v>28671.5</v>
      </c>
      <c r="E697" s="317">
        <f>E701+E705+E709</f>
        <v>19119.28</v>
      </c>
    </row>
    <row r="698" spans="1:7" x14ac:dyDescent="0.25">
      <c r="A698" s="1528">
        <v>1</v>
      </c>
      <c r="B698" s="1594" t="s">
        <v>751</v>
      </c>
      <c r="C698" s="90" t="s">
        <v>128</v>
      </c>
      <c r="D698" s="179">
        <f>D699+D700+D701</f>
        <v>6200</v>
      </c>
      <c r="E698" s="179">
        <f>E699+E700+E701</f>
        <v>3532.83</v>
      </c>
    </row>
    <row r="699" spans="1:7" x14ac:dyDescent="0.25">
      <c r="A699" s="1639"/>
      <c r="B699" s="1594"/>
      <c r="C699" s="90" t="s">
        <v>435</v>
      </c>
      <c r="D699" s="318"/>
      <c r="E699" s="318"/>
    </row>
    <row r="700" spans="1:7" x14ac:dyDescent="0.25">
      <c r="A700" s="1639"/>
      <c r="B700" s="1594"/>
      <c r="C700" s="90" t="s">
        <v>436</v>
      </c>
      <c r="D700" s="318"/>
      <c r="E700" s="179"/>
    </row>
    <row r="701" spans="1:7" x14ac:dyDescent="0.25">
      <c r="A701" s="1639"/>
      <c r="B701" s="1594"/>
      <c r="C701" s="90" t="s">
        <v>698</v>
      </c>
      <c r="D701" s="318">
        <v>6200</v>
      </c>
      <c r="E701" s="318">
        <v>3532.83</v>
      </c>
    </row>
    <row r="702" spans="1:7" x14ac:dyDescent="0.25">
      <c r="A702" s="1528" t="s">
        <v>234</v>
      </c>
      <c r="B702" s="1594" t="s">
        <v>250</v>
      </c>
      <c r="C702" s="90" t="s">
        <v>128</v>
      </c>
      <c r="D702" s="179">
        <f>D703+D704+D705</f>
        <v>17896.5</v>
      </c>
      <c r="E702" s="179">
        <f>E703+E704+E705</f>
        <v>12703.13</v>
      </c>
    </row>
    <row r="703" spans="1:7" x14ac:dyDescent="0.25">
      <c r="A703" s="1639"/>
      <c r="B703" s="1594"/>
      <c r="C703" s="90" t="s">
        <v>435</v>
      </c>
      <c r="D703" s="179"/>
      <c r="E703" s="179"/>
    </row>
    <row r="704" spans="1:7" x14ac:dyDescent="0.25">
      <c r="A704" s="1639"/>
      <c r="B704" s="1594"/>
      <c r="C704" s="90" t="s">
        <v>436</v>
      </c>
      <c r="D704" s="179"/>
      <c r="E704" s="179"/>
    </row>
    <row r="705" spans="1:5" x14ac:dyDescent="0.25">
      <c r="A705" s="1639"/>
      <c r="B705" s="1594"/>
      <c r="C705" s="90" t="s">
        <v>698</v>
      </c>
      <c r="D705" s="179">
        <v>17896.5</v>
      </c>
      <c r="E705" s="179">
        <v>12703.13</v>
      </c>
    </row>
    <row r="706" spans="1:5" x14ac:dyDescent="0.25">
      <c r="A706" s="1528" t="s">
        <v>237</v>
      </c>
      <c r="B706" s="1594" t="s">
        <v>681</v>
      </c>
      <c r="C706" s="90" t="s">
        <v>128</v>
      </c>
      <c r="D706" s="179">
        <f>D707+D708+D709</f>
        <v>4575</v>
      </c>
      <c r="E706" s="179">
        <f>E707+E708+E709</f>
        <v>2883.32</v>
      </c>
    </row>
    <row r="707" spans="1:5" x14ac:dyDescent="0.25">
      <c r="A707" s="1639"/>
      <c r="B707" s="1594"/>
      <c r="C707" s="90" t="s">
        <v>435</v>
      </c>
      <c r="D707" s="179"/>
      <c r="E707" s="179"/>
    </row>
    <row r="708" spans="1:5" x14ac:dyDescent="0.25">
      <c r="A708" s="1639"/>
      <c r="B708" s="1594"/>
      <c r="C708" s="90" t="s">
        <v>436</v>
      </c>
      <c r="D708" s="179"/>
      <c r="E708" s="179"/>
    </row>
    <row r="709" spans="1:5" x14ac:dyDescent="0.25">
      <c r="A709" s="1639"/>
      <c r="B709" s="1594"/>
      <c r="C709" s="90" t="s">
        <v>698</v>
      </c>
      <c r="D709" s="179">
        <v>4575</v>
      </c>
      <c r="E709" s="179">
        <v>2883.32</v>
      </c>
    </row>
    <row r="711" spans="1:5" ht="15.75" x14ac:dyDescent="0.25">
      <c r="A711" s="1969" t="s">
        <v>774</v>
      </c>
      <c r="B711" s="1970"/>
      <c r="C711" s="1970"/>
      <c r="D711" s="1970"/>
      <c r="E711" s="1970"/>
    </row>
    <row r="712" spans="1:5" ht="75" x14ac:dyDescent="0.25">
      <c r="A712" s="804" t="s">
        <v>644</v>
      </c>
      <c r="B712" s="804" t="s">
        <v>691</v>
      </c>
      <c r="C712" s="804" t="s">
        <v>692</v>
      </c>
      <c r="D712" s="804" t="s">
        <v>1104</v>
      </c>
      <c r="E712" s="804" t="s">
        <v>705</v>
      </c>
    </row>
    <row r="713" spans="1:5" x14ac:dyDescent="0.25">
      <c r="A713" s="1485" t="s">
        <v>315</v>
      </c>
      <c r="B713" s="1486"/>
      <c r="C713" s="311" t="s">
        <v>128</v>
      </c>
      <c r="D713" s="317">
        <f>D714+D715+D716</f>
        <v>3372450</v>
      </c>
      <c r="E713" s="317">
        <f>E714+E715+E716</f>
        <v>2195644.2199999997</v>
      </c>
    </row>
    <row r="714" spans="1:5" x14ac:dyDescent="0.25">
      <c r="A714" s="1640"/>
      <c r="B714" s="1501"/>
      <c r="C714" s="311" t="s">
        <v>435</v>
      </c>
      <c r="D714" s="317">
        <f>D718+D730</f>
        <v>0</v>
      </c>
      <c r="E714" s="317">
        <f>E718+E730</f>
        <v>0</v>
      </c>
    </row>
    <row r="715" spans="1:5" x14ac:dyDescent="0.25">
      <c r="A715" s="1640"/>
      <c r="B715" s="1501"/>
      <c r="C715" s="311" t="s">
        <v>436</v>
      </c>
      <c r="D715" s="317">
        <f>D719+D731</f>
        <v>0</v>
      </c>
      <c r="E715" s="317">
        <f>E719+E731</f>
        <v>0</v>
      </c>
    </row>
    <row r="716" spans="1:5" x14ac:dyDescent="0.25">
      <c r="A716" s="1641"/>
      <c r="B716" s="1642"/>
      <c r="C716" s="311" t="s">
        <v>698</v>
      </c>
      <c r="D716" s="317">
        <f>D720+D724</f>
        <v>3372450</v>
      </c>
      <c r="E716" s="317">
        <f>E720+E724</f>
        <v>2195644.2199999997</v>
      </c>
    </row>
    <row r="717" spans="1:5" x14ac:dyDescent="0.25">
      <c r="A717" s="1643" t="s">
        <v>647</v>
      </c>
      <c r="B717" s="1333" t="s">
        <v>515</v>
      </c>
      <c r="C717" s="311" t="s">
        <v>128</v>
      </c>
      <c r="D717" s="318">
        <f>D718+D719+D720</f>
        <v>250000</v>
      </c>
      <c r="E717" s="318">
        <f>E718+E719+E720</f>
        <v>206260</v>
      </c>
    </row>
    <row r="718" spans="1:5" x14ac:dyDescent="0.25">
      <c r="A718" s="1562"/>
      <c r="B718" s="1531"/>
      <c r="C718" s="311" t="s">
        <v>435</v>
      </c>
      <c r="D718" s="318">
        <f>D722+D726</f>
        <v>0</v>
      </c>
      <c r="E718" s="318">
        <f>E722+E726</f>
        <v>0</v>
      </c>
    </row>
    <row r="719" spans="1:5" x14ac:dyDescent="0.25">
      <c r="A719" s="1562"/>
      <c r="B719" s="1531"/>
      <c r="C719" s="311" t="s">
        <v>436</v>
      </c>
      <c r="D719" s="318">
        <f>D723+D727</f>
        <v>0</v>
      </c>
      <c r="E719" s="318">
        <f>E723+E727</f>
        <v>0</v>
      </c>
    </row>
    <row r="720" spans="1:5" x14ac:dyDescent="0.25">
      <c r="A720" s="1563"/>
      <c r="B720" s="1675"/>
      <c r="C720" s="311" t="s">
        <v>698</v>
      </c>
      <c r="D720" s="318">
        <v>250000</v>
      </c>
      <c r="E720" s="318">
        <v>206260</v>
      </c>
    </row>
    <row r="721" spans="1:7" x14ac:dyDescent="0.25">
      <c r="A721" s="1643" t="s">
        <v>63</v>
      </c>
      <c r="B721" s="1333" t="s">
        <v>518</v>
      </c>
      <c r="C721" s="311" t="s">
        <v>128</v>
      </c>
      <c r="D721" s="179">
        <f>D722+D723+D724</f>
        <v>3122450</v>
      </c>
      <c r="E721" s="179">
        <f>E722+E723+E724</f>
        <v>1989384.22</v>
      </c>
    </row>
    <row r="722" spans="1:7" x14ac:dyDescent="0.25">
      <c r="A722" s="1562"/>
      <c r="B722" s="1531"/>
      <c r="C722" s="311" t="s">
        <v>435</v>
      </c>
      <c r="D722" s="179">
        <v>0</v>
      </c>
      <c r="E722" s="176">
        <v>0</v>
      </c>
    </row>
    <row r="723" spans="1:7" x14ac:dyDescent="0.25">
      <c r="A723" s="1562"/>
      <c r="B723" s="1531"/>
      <c r="C723" s="311" t="s">
        <v>436</v>
      </c>
      <c r="D723" s="179">
        <v>0</v>
      </c>
      <c r="E723" s="176">
        <v>0</v>
      </c>
    </row>
    <row r="724" spans="1:7" x14ac:dyDescent="0.25">
      <c r="A724" s="1563"/>
      <c r="B724" s="1675"/>
      <c r="C724" s="311" t="s">
        <v>698</v>
      </c>
      <c r="D724" s="179">
        <f>D728+D732</f>
        <v>3122450</v>
      </c>
      <c r="E724" s="179">
        <f>E728+E732</f>
        <v>1989384.22</v>
      </c>
    </row>
    <row r="725" spans="1:7" x14ac:dyDescent="0.25">
      <c r="A725" s="1644" t="s">
        <v>252</v>
      </c>
      <c r="B725" s="1333" t="s">
        <v>520</v>
      </c>
      <c r="C725" s="311" t="s">
        <v>128</v>
      </c>
      <c r="D725" s="179">
        <f>D726+D727+D728</f>
        <v>22450</v>
      </c>
      <c r="E725" s="179">
        <f>E726+E727+E728</f>
        <v>22449.08</v>
      </c>
    </row>
    <row r="726" spans="1:7" x14ac:dyDescent="0.25">
      <c r="A726" s="1562"/>
      <c r="B726" s="1531"/>
      <c r="C726" s="311" t="s">
        <v>435</v>
      </c>
      <c r="D726" s="179">
        <v>0</v>
      </c>
      <c r="E726" s="176">
        <v>0</v>
      </c>
    </row>
    <row r="727" spans="1:7" x14ac:dyDescent="0.25">
      <c r="A727" s="1562"/>
      <c r="B727" s="1531"/>
      <c r="C727" s="311" t="s">
        <v>436</v>
      </c>
      <c r="D727" s="179">
        <v>0</v>
      </c>
      <c r="E727" s="176">
        <v>0</v>
      </c>
    </row>
    <row r="728" spans="1:7" x14ac:dyDescent="0.25">
      <c r="A728" s="1563"/>
      <c r="B728" s="1675"/>
      <c r="C728" s="311" t="s">
        <v>698</v>
      </c>
      <c r="D728" s="224">
        <v>22450</v>
      </c>
      <c r="E728" s="330">
        <v>22449.08</v>
      </c>
    </row>
    <row r="729" spans="1:7" x14ac:dyDescent="0.25">
      <c r="A729" s="1644" t="s">
        <v>255</v>
      </c>
      <c r="B729" s="1333" t="s">
        <v>521</v>
      </c>
      <c r="C729" s="311" t="s">
        <v>128</v>
      </c>
      <c r="D729" s="179">
        <f>D730+D731+D732</f>
        <v>3100000</v>
      </c>
      <c r="E729" s="179">
        <f>E730+E731+E732</f>
        <v>1966935.14</v>
      </c>
    </row>
    <row r="730" spans="1:7" x14ac:dyDescent="0.25">
      <c r="A730" s="1562"/>
      <c r="B730" s="1531"/>
      <c r="C730" s="311" t="s">
        <v>435</v>
      </c>
      <c r="D730" s="179">
        <v>0</v>
      </c>
      <c r="E730" s="179">
        <v>0</v>
      </c>
    </row>
    <row r="731" spans="1:7" x14ac:dyDescent="0.25">
      <c r="A731" s="1562"/>
      <c r="B731" s="1531"/>
      <c r="C731" s="311" t="s">
        <v>436</v>
      </c>
      <c r="D731" s="179">
        <v>0</v>
      </c>
      <c r="E731" s="179">
        <v>0</v>
      </c>
    </row>
    <row r="732" spans="1:7" x14ac:dyDescent="0.25">
      <c r="A732" s="1563"/>
      <c r="B732" s="1675"/>
      <c r="C732" s="311" t="s">
        <v>698</v>
      </c>
      <c r="D732" s="392">
        <v>3100000</v>
      </c>
      <c r="E732" s="392">
        <v>1966935.14</v>
      </c>
    </row>
    <row r="734" spans="1:7" ht="15.75" x14ac:dyDescent="0.25">
      <c r="A734" s="1969" t="s">
        <v>1071</v>
      </c>
      <c r="B734" s="1970"/>
      <c r="C734" s="1970"/>
      <c r="D734" s="1970"/>
      <c r="E734" s="1970"/>
    </row>
    <row r="735" spans="1:7" ht="75" x14ac:dyDescent="0.25">
      <c r="A735" s="804" t="s">
        <v>644</v>
      </c>
      <c r="B735" s="804" t="s">
        <v>691</v>
      </c>
      <c r="C735" s="804" t="s">
        <v>692</v>
      </c>
      <c r="D735" s="804" t="s">
        <v>1201</v>
      </c>
      <c r="E735" s="804" t="s">
        <v>705</v>
      </c>
    </row>
    <row r="736" spans="1:7" s="677" customFormat="1" x14ac:dyDescent="0.25">
      <c r="A736" s="1311"/>
      <c r="B736" s="1649" t="s">
        <v>315</v>
      </c>
      <c r="C736" s="799" t="s">
        <v>128</v>
      </c>
      <c r="D736" s="1003">
        <v>50</v>
      </c>
      <c r="E736" s="1005">
        <v>50</v>
      </c>
      <c r="F736" s="678"/>
      <c r="G736" s="18"/>
    </row>
    <row r="737" spans="1:7" s="677" customFormat="1" x14ac:dyDescent="0.25">
      <c r="A737" s="1316"/>
      <c r="B737" s="1773"/>
      <c r="C737" s="800" t="s">
        <v>435</v>
      </c>
      <c r="D737" s="1003">
        <v>0</v>
      </c>
      <c r="E737" s="1005">
        <v>0</v>
      </c>
      <c r="F737" s="678"/>
      <c r="G737" s="18"/>
    </row>
    <row r="738" spans="1:7" s="677" customFormat="1" x14ac:dyDescent="0.25">
      <c r="A738" s="1316"/>
      <c r="B738" s="1773"/>
      <c r="C738" s="800" t="s">
        <v>436</v>
      </c>
      <c r="D738" s="1003">
        <v>0</v>
      </c>
      <c r="E738" s="1005">
        <v>0</v>
      </c>
      <c r="F738" s="678"/>
      <c r="G738" s="18"/>
    </row>
    <row r="739" spans="1:7" s="677" customFormat="1" ht="29.25" x14ac:dyDescent="0.25">
      <c r="A739" s="1317"/>
      <c r="B739" s="1774"/>
      <c r="C739" s="800" t="s">
        <v>752</v>
      </c>
      <c r="D739" s="1003">
        <v>50</v>
      </c>
      <c r="E739" s="1003">
        <v>50</v>
      </c>
      <c r="F739" s="678"/>
      <c r="G739" s="18"/>
    </row>
    <row r="740" spans="1:7" x14ac:dyDescent="0.25">
      <c r="A740" s="1818">
        <v>1</v>
      </c>
      <c r="B740" s="1815" t="s">
        <v>511</v>
      </c>
      <c r="C740" s="799" t="s">
        <v>128</v>
      </c>
      <c r="D740" s="721">
        <f>D741+D742+D743</f>
        <v>50</v>
      </c>
      <c r="E740" s="721">
        <f>E741+E742+E743</f>
        <v>50</v>
      </c>
    </row>
    <row r="741" spans="1:7" s="677" customFormat="1" x14ac:dyDescent="0.25">
      <c r="A741" s="1819"/>
      <c r="B741" s="1816"/>
      <c r="C741" s="800" t="s">
        <v>435</v>
      </c>
      <c r="D741" s="721">
        <v>0</v>
      </c>
      <c r="E741" s="721">
        <v>0</v>
      </c>
      <c r="F741" s="678"/>
      <c r="G741" s="18"/>
    </row>
    <row r="742" spans="1:7" s="677" customFormat="1" x14ac:dyDescent="0.25">
      <c r="A742" s="1819"/>
      <c r="B742" s="1816"/>
      <c r="C742" s="800" t="s">
        <v>436</v>
      </c>
      <c r="D742" s="721">
        <v>0</v>
      </c>
      <c r="E742" s="721">
        <v>0</v>
      </c>
      <c r="F742" s="678"/>
      <c r="G742" s="18"/>
    </row>
    <row r="743" spans="1:7" s="677" customFormat="1" ht="29.25" x14ac:dyDescent="0.25">
      <c r="A743" s="1820"/>
      <c r="B743" s="1817"/>
      <c r="C743" s="800" t="s">
        <v>752</v>
      </c>
      <c r="D743" s="721">
        <f>D747</f>
        <v>50</v>
      </c>
      <c r="E743" s="721">
        <f>E747</f>
        <v>50</v>
      </c>
      <c r="F743" s="678"/>
      <c r="G743" s="18"/>
    </row>
    <row r="744" spans="1:7" s="677" customFormat="1" x14ac:dyDescent="0.25">
      <c r="A744" s="1824" t="s">
        <v>234</v>
      </c>
      <c r="B744" s="1821" t="s">
        <v>513</v>
      </c>
      <c r="C744" s="677" t="s">
        <v>128</v>
      </c>
      <c r="D744" s="342">
        <v>50</v>
      </c>
      <c r="E744" s="342">
        <f>E745+E746+E747</f>
        <v>50</v>
      </c>
      <c r="F744" s="678"/>
      <c r="G744" s="18"/>
    </row>
    <row r="745" spans="1:7" x14ac:dyDescent="0.25">
      <c r="A745" s="1327"/>
      <c r="B745" s="1822"/>
      <c r="C745" s="778" t="s">
        <v>435</v>
      </c>
      <c r="D745" s="342">
        <v>0</v>
      </c>
      <c r="E745" s="342">
        <v>0</v>
      </c>
    </row>
    <row r="746" spans="1:7" s="677" customFormat="1" x14ac:dyDescent="0.25">
      <c r="A746" s="1327"/>
      <c r="B746" s="1822"/>
      <c r="C746" s="778" t="s">
        <v>436</v>
      </c>
      <c r="D746" s="342">
        <v>0</v>
      </c>
      <c r="E746" s="342">
        <v>0</v>
      </c>
      <c r="F746" s="678"/>
      <c r="G746" s="18"/>
    </row>
    <row r="747" spans="1:7" s="677" customFormat="1" ht="30" x14ac:dyDescent="0.25">
      <c r="A747" s="1328"/>
      <c r="B747" s="1823"/>
      <c r="C747" s="778" t="s">
        <v>752</v>
      </c>
      <c r="D747" s="342">
        <v>50</v>
      </c>
      <c r="E747" s="342">
        <v>50</v>
      </c>
      <c r="F747" s="678"/>
      <c r="G747" s="18"/>
    </row>
    <row r="748" spans="1:7" x14ac:dyDescent="0.25">
      <c r="A748" s="1825" t="s">
        <v>315</v>
      </c>
      <c r="B748" s="1826"/>
      <c r="C748" s="1826"/>
      <c r="D748" s="801">
        <v>50</v>
      </c>
      <c r="E748" s="801">
        <v>50</v>
      </c>
    </row>
    <row r="749" spans="1:7" ht="17.25" customHeight="1" x14ac:dyDescent="0.25">
      <c r="A749" s="1948"/>
      <c r="B749" s="1948"/>
      <c r="C749" s="1948"/>
      <c r="D749" s="1948"/>
      <c r="E749" s="1948"/>
    </row>
    <row r="750" spans="1:7" ht="15.75" x14ac:dyDescent="0.25">
      <c r="A750" s="1969" t="s">
        <v>776</v>
      </c>
      <c r="B750" s="1970"/>
      <c r="C750" s="1970"/>
      <c r="D750" s="1970"/>
      <c r="E750" s="1970"/>
    </row>
    <row r="751" spans="1:7" ht="75" x14ac:dyDescent="0.25">
      <c r="A751" s="1973" t="s">
        <v>644</v>
      </c>
      <c r="B751" s="804" t="s">
        <v>691</v>
      </c>
      <c r="C751" s="804" t="s">
        <v>692</v>
      </c>
      <c r="D751" s="804" t="s">
        <v>1201</v>
      </c>
      <c r="E751" s="804" t="s">
        <v>231</v>
      </c>
    </row>
    <row r="752" spans="1:7" s="677" customFormat="1" ht="45" x14ac:dyDescent="0.25">
      <c r="A752" s="1238"/>
      <c r="B752" s="1187" t="s">
        <v>1211</v>
      </c>
      <c r="C752" s="395" t="s">
        <v>408</v>
      </c>
      <c r="D752" s="1239">
        <f>D753+D756</f>
        <v>10534.83</v>
      </c>
      <c r="E752" s="1239">
        <f>E753+E756</f>
        <v>8244.5579999999991</v>
      </c>
      <c r="F752" s="678"/>
      <c r="G752" s="18"/>
    </row>
    <row r="753" spans="1:7" ht="31.5" x14ac:dyDescent="0.25">
      <c r="A753" s="799" t="s">
        <v>647</v>
      </c>
      <c r="B753" s="789" t="s">
        <v>1210</v>
      </c>
      <c r="C753" s="395" t="s">
        <v>408</v>
      </c>
      <c r="D753" s="792">
        <f>D754+D755</f>
        <v>9450</v>
      </c>
      <c r="E753" s="792">
        <f>E754+E755</f>
        <v>7431.1279999999997</v>
      </c>
    </row>
    <row r="754" spans="1:7" ht="42" customHeight="1" x14ac:dyDescent="0.25">
      <c r="A754" s="1237" t="s">
        <v>646</v>
      </c>
      <c r="B754" s="791" t="s">
        <v>1063</v>
      </c>
      <c r="C754" s="395" t="s">
        <v>408</v>
      </c>
      <c r="D754" s="793">
        <v>8450</v>
      </c>
      <c r="E754" s="794">
        <v>6837.5</v>
      </c>
    </row>
    <row r="755" spans="1:7" ht="31.5" x14ac:dyDescent="0.25">
      <c r="A755" s="1237" t="s">
        <v>648</v>
      </c>
      <c r="B755" s="791" t="s">
        <v>1058</v>
      </c>
      <c r="C755" s="395" t="s">
        <v>408</v>
      </c>
      <c r="D755" s="793">
        <v>1000</v>
      </c>
      <c r="E755" s="794">
        <v>593.62800000000004</v>
      </c>
    </row>
    <row r="756" spans="1:7" s="677" customFormat="1" ht="38.25" customHeight="1" x14ac:dyDescent="0.25">
      <c r="A756" s="1237" t="s">
        <v>63</v>
      </c>
      <c r="B756" s="1235" t="s">
        <v>1209</v>
      </c>
      <c r="C756" s="1236" t="s">
        <v>408</v>
      </c>
      <c r="D756" s="792">
        <f>D757+D758</f>
        <v>1084.83</v>
      </c>
      <c r="E756" s="792">
        <f>E757+E758</f>
        <v>813.43</v>
      </c>
      <c r="F756" s="678"/>
      <c r="G756" s="18"/>
    </row>
    <row r="757" spans="1:7" ht="31.5" x14ac:dyDescent="0.25">
      <c r="A757" s="1237" t="s">
        <v>249</v>
      </c>
      <c r="B757" s="791" t="s">
        <v>1064</v>
      </c>
      <c r="C757" s="395" t="s">
        <v>408</v>
      </c>
      <c r="D757" s="793">
        <v>1000</v>
      </c>
      <c r="E757" s="795">
        <v>780</v>
      </c>
    </row>
    <row r="758" spans="1:7" ht="240.75" customHeight="1" x14ac:dyDescent="0.25">
      <c r="A758" s="790" t="s">
        <v>1</v>
      </c>
      <c r="B758" s="566" t="s">
        <v>1065</v>
      </c>
      <c r="C758" s="26" t="s">
        <v>408</v>
      </c>
      <c r="D758" s="792">
        <v>84.83</v>
      </c>
      <c r="E758" s="792">
        <v>33.43</v>
      </c>
    </row>
    <row r="760" spans="1:7" ht="36.75" customHeight="1" x14ac:dyDescent="0.25">
      <c r="A760" s="1971" t="s">
        <v>784</v>
      </c>
      <c r="B760" s="1972"/>
      <c r="C760" s="1972"/>
      <c r="D760" s="1972"/>
      <c r="E760" s="1972"/>
    </row>
    <row r="761" spans="1:7" ht="75" x14ac:dyDescent="0.25">
      <c r="A761" s="804" t="s">
        <v>644</v>
      </c>
      <c r="B761" s="804" t="s">
        <v>691</v>
      </c>
      <c r="C761" s="804" t="s">
        <v>692</v>
      </c>
      <c r="D761" s="804" t="s">
        <v>1201</v>
      </c>
      <c r="E761" s="804" t="s">
        <v>785</v>
      </c>
    </row>
    <row r="762" spans="1:7" s="677" customFormat="1" x14ac:dyDescent="0.25">
      <c r="A762" s="804">
        <v>1</v>
      </c>
      <c r="B762" s="1973">
        <v>2</v>
      </c>
      <c r="C762" s="804">
        <v>3</v>
      </c>
      <c r="D762" s="804">
        <v>4</v>
      </c>
      <c r="E762" s="804">
        <v>5</v>
      </c>
      <c r="F762" s="678"/>
      <c r="G762" s="18"/>
    </row>
    <row r="763" spans="1:7" s="677" customFormat="1" x14ac:dyDescent="0.25">
      <c r="A763" s="1922"/>
      <c r="B763" s="1541" t="s">
        <v>1040</v>
      </c>
      <c r="C763" s="1974" t="s">
        <v>128</v>
      </c>
      <c r="D763" s="1975">
        <f>D764+D765+D766</f>
        <v>64264.67</v>
      </c>
      <c r="E763" s="1976">
        <f>E764+E765+E766</f>
        <v>48186.64</v>
      </c>
      <c r="F763" s="678"/>
      <c r="G763" s="18"/>
    </row>
    <row r="764" spans="1:7" s="677" customFormat="1" x14ac:dyDescent="0.25">
      <c r="A764" s="1977"/>
      <c r="B764" s="1978"/>
      <c r="C764" s="1974" t="s">
        <v>435</v>
      </c>
      <c r="D764" s="563">
        <f>D773+D777+D781+D786+D790+D794+D802+D810+D818</f>
        <v>19801.080000000002</v>
      </c>
      <c r="E764" s="1976">
        <f>E781+E786+E794+E814+E818</f>
        <v>16028.35</v>
      </c>
      <c r="F764" s="678"/>
      <c r="G764" s="18"/>
    </row>
    <row r="765" spans="1:7" s="677" customFormat="1" x14ac:dyDescent="0.25">
      <c r="A765" s="1977"/>
      <c r="B765" s="1978"/>
      <c r="C765" s="1974" t="s">
        <v>436</v>
      </c>
      <c r="D765" s="563">
        <f>D774+D778+D782+D787+D791+D795+D803+D811+D819</f>
        <v>8687.92</v>
      </c>
      <c r="E765" s="1976">
        <f>E782+E787+E795+E819+E815</f>
        <v>5690.16</v>
      </c>
      <c r="F765" s="678"/>
      <c r="G765" s="18"/>
    </row>
    <row r="766" spans="1:7" s="677" customFormat="1" x14ac:dyDescent="0.25">
      <c r="A766" s="1977"/>
      <c r="B766" s="1979"/>
      <c r="C766" s="1974" t="s">
        <v>698</v>
      </c>
      <c r="D766" s="563">
        <f>D775+D779+D783+D788+D804+D812+D820</f>
        <v>35775.67</v>
      </c>
      <c r="E766" s="1976">
        <v>26468.13</v>
      </c>
      <c r="F766" s="678"/>
      <c r="G766" s="18"/>
    </row>
    <row r="767" spans="1:7" x14ac:dyDescent="0.25">
      <c r="A767" s="1534" t="s">
        <v>647</v>
      </c>
      <c r="B767" s="1980" t="s">
        <v>476</v>
      </c>
      <c r="C767" s="1981" t="s">
        <v>420</v>
      </c>
      <c r="D767" s="810">
        <f>D768+D769+D770</f>
        <v>64264.67</v>
      </c>
      <c r="E767" s="810">
        <f>E770+E769+E768</f>
        <v>48186.64</v>
      </c>
    </row>
    <row r="768" spans="1:7" s="677" customFormat="1" ht="45" x14ac:dyDescent="0.25">
      <c r="A768" s="1982"/>
      <c r="B768" s="1983"/>
      <c r="C768" s="1984" t="s">
        <v>713</v>
      </c>
      <c r="D768" s="810">
        <f>D773+D777+D781+D786+D790+D794+D810</f>
        <v>19801.080000000002</v>
      </c>
      <c r="E768" s="810">
        <f>E773+E777+E781+E786+E790+E794+E810</f>
        <v>16028.35</v>
      </c>
      <c r="F768" s="678"/>
      <c r="G768" s="18"/>
    </row>
    <row r="769" spans="1:7" s="677" customFormat="1" ht="45" x14ac:dyDescent="0.25">
      <c r="A769" s="1982"/>
      <c r="B769" s="1983"/>
      <c r="C769" s="1984" t="s">
        <v>714</v>
      </c>
      <c r="D769" s="810">
        <f>D774+D778+D782+D787+D791+D795+D803+D811</f>
        <v>8687.92</v>
      </c>
      <c r="E769" s="810">
        <f>E774+E778+E782+E787+E791+E795+E803+E811</f>
        <v>5690.16</v>
      </c>
      <c r="F769" s="678"/>
      <c r="G769" s="18"/>
    </row>
    <row r="770" spans="1:7" s="677" customFormat="1" ht="51" customHeight="1" x14ac:dyDescent="0.25">
      <c r="A770" s="1982"/>
      <c r="B770" s="1646"/>
      <c r="C770" s="1984" t="s">
        <v>688</v>
      </c>
      <c r="D770" s="810">
        <f>D775+D779+D783+D788+D804+D812+D820</f>
        <v>35775.67</v>
      </c>
      <c r="E770" s="810">
        <f>E775+E779+E783+E788+E792+E812+E820</f>
        <v>26468.13</v>
      </c>
      <c r="F770" s="678"/>
      <c r="G770" s="18"/>
    </row>
    <row r="771" spans="1:7" ht="29.25" thickBot="1" x14ac:dyDescent="0.3">
      <c r="A771" s="839" t="s">
        <v>647</v>
      </c>
      <c r="B771" s="998" t="s">
        <v>477</v>
      </c>
      <c r="C771" s="244"/>
      <c r="D771" s="999">
        <f>D775+D779+D783</f>
        <v>8315.36</v>
      </c>
      <c r="E771" s="999">
        <f>E772+E776+E780</f>
        <v>5643.09</v>
      </c>
    </row>
    <row r="772" spans="1:7" ht="15.75" x14ac:dyDescent="0.25">
      <c r="A772" s="1647" t="s">
        <v>234</v>
      </c>
      <c r="B772" s="1800" t="s">
        <v>478</v>
      </c>
      <c r="C772" s="206" t="s">
        <v>420</v>
      </c>
      <c r="D772" s="371">
        <f>D773+D774+D775</f>
        <v>900</v>
      </c>
      <c r="E772" s="371">
        <f>E773+E774+E775</f>
        <v>627.38</v>
      </c>
    </row>
    <row r="773" spans="1:7" s="677" customFormat="1" ht="15.75" x14ac:dyDescent="0.25">
      <c r="A773" s="1647"/>
      <c r="B773" s="1316"/>
      <c r="C773" s="206" t="s">
        <v>703</v>
      </c>
      <c r="D773" s="371"/>
      <c r="E773" s="371"/>
      <c r="F773" s="678"/>
      <c r="G773" s="18"/>
    </row>
    <row r="774" spans="1:7" s="677" customFormat="1" ht="15.75" x14ac:dyDescent="0.25">
      <c r="A774" s="1647"/>
      <c r="B774" s="1316"/>
      <c r="C774" s="206" t="s">
        <v>695</v>
      </c>
      <c r="D774" s="371"/>
      <c r="E774" s="371"/>
      <c r="F774" s="678"/>
      <c r="G774" s="18"/>
    </row>
    <row r="775" spans="1:7" s="677" customFormat="1" ht="31.5" x14ac:dyDescent="0.25">
      <c r="A775" s="1647"/>
      <c r="B775" s="1316"/>
      <c r="C775" s="727" t="s">
        <v>688</v>
      </c>
      <c r="D775" s="660">
        <v>900</v>
      </c>
      <c r="E775" s="660">
        <v>627.38</v>
      </c>
      <c r="F775" s="678"/>
      <c r="G775" s="18"/>
    </row>
    <row r="776" spans="1:7" ht="21" customHeight="1" x14ac:dyDescent="0.25">
      <c r="A776" s="1630" t="s">
        <v>237</v>
      </c>
      <c r="B776" s="1526" t="s">
        <v>480</v>
      </c>
      <c r="C776" s="725" t="s">
        <v>420</v>
      </c>
      <c r="D776" s="371">
        <f>D779</f>
        <v>2125.36</v>
      </c>
      <c r="E776" s="371">
        <f>E779</f>
        <v>1311.6</v>
      </c>
    </row>
    <row r="777" spans="1:7" s="677" customFormat="1" ht="15.75" customHeight="1" x14ac:dyDescent="0.25">
      <c r="A777" s="1630"/>
      <c r="B777" s="1526"/>
      <c r="C777" s="725" t="s">
        <v>703</v>
      </c>
      <c r="D777" s="371"/>
      <c r="E777" s="371"/>
      <c r="F777" s="678"/>
      <c r="G777" s="18"/>
    </row>
    <row r="778" spans="1:7" s="677" customFormat="1" ht="15.75" x14ac:dyDescent="0.25">
      <c r="A778" s="1630"/>
      <c r="B778" s="1526"/>
      <c r="C778" s="725" t="s">
        <v>695</v>
      </c>
      <c r="D778" s="371"/>
      <c r="E778" s="371"/>
      <c r="F778" s="678"/>
      <c r="G778" s="18"/>
    </row>
    <row r="779" spans="1:7" s="677" customFormat="1" ht="31.5" x14ac:dyDescent="0.25">
      <c r="A779" s="1630"/>
      <c r="B779" s="1526"/>
      <c r="C779" s="725" t="s">
        <v>688</v>
      </c>
      <c r="D779" s="371">
        <v>2125.36</v>
      </c>
      <c r="E779" s="371">
        <v>1311.6</v>
      </c>
      <c r="F779" s="678"/>
      <c r="G779" s="18"/>
    </row>
    <row r="780" spans="1:7" ht="16.5" thickBot="1" x14ac:dyDescent="0.3">
      <c r="A780" s="1647" t="s">
        <v>242</v>
      </c>
      <c r="B780" s="1797" t="s">
        <v>482</v>
      </c>
      <c r="C780" s="1242" t="s">
        <v>420</v>
      </c>
      <c r="D780" s="1243">
        <v>5290.99</v>
      </c>
      <c r="E780" s="1243">
        <f>E781+E782+E783</f>
        <v>3704.11</v>
      </c>
    </row>
    <row r="781" spans="1:7" ht="16.5" thickBot="1" x14ac:dyDescent="0.3">
      <c r="A781" s="1648"/>
      <c r="B781" s="1797"/>
      <c r="C781" s="1244" t="s">
        <v>703</v>
      </c>
      <c r="D781" s="1243"/>
      <c r="E781" s="1243"/>
    </row>
    <row r="782" spans="1:7" ht="16.5" thickBot="1" x14ac:dyDescent="0.3">
      <c r="A782" s="1648"/>
      <c r="B782" s="1797"/>
      <c r="C782" s="1244" t="s">
        <v>695</v>
      </c>
      <c r="D782" s="1243"/>
      <c r="E782" s="1243"/>
    </row>
    <row r="783" spans="1:7" ht="32.25" thickBot="1" x14ac:dyDescent="0.3">
      <c r="A783" s="1648"/>
      <c r="B783" s="1797"/>
      <c r="C783" s="1245" t="s">
        <v>688</v>
      </c>
      <c r="D783" s="1246">
        <v>5290</v>
      </c>
      <c r="E783" s="1243">
        <v>3704.11</v>
      </c>
    </row>
    <row r="784" spans="1:7" x14ac:dyDescent="0.25">
      <c r="A784" s="722">
        <v>2</v>
      </c>
      <c r="B784" s="1199" t="s">
        <v>925</v>
      </c>
      <c r="C784" s="384" t="s">
        <v>420</v>
      </c>
      <c r="D784" s="370">
        <v>22234.21</v>
      </c>
      <c r="E784" s="370">
        <f>E785+E789</f>
        <v>17412.89</v>
      </c>
    </row>
    <row r="785" spans="1:7" ht="15.75" x14ac:dyDescent="0.25">
      <c r="A785" s="1612" t="s">
        <v>249</v>
      </c>
      <c r="B785" s="1835" t="s">
        <v>926</v>
      </c>
      <c r="C785" s="1240" t="s">
        <v>420</v>
      </c>
      <c r="D785" s="1241">
        <f>D786+D787+D788</f>
        <v>22234.21</v>
      </c>
      <c r="E785" s="1241">
        <f>E786+E787+E788</f>
        <v>3611.4</v>
      </c>
    </row>
    <row r="786" spans="1:7" ht="15.75" x14ac:dyDescent="0.25">
      <c r="A786" s="1836"/>
      <c r="B786" s="1835"/>
      <c r="C786" s="725" t="s">
        <v>787</v>
      </c>
      <c r="E786" s="371">
        <v>0</v>
      </c>
    </row>
    <row r="787" spans="1:7" ht="15.75" x14ac:dyDescent="0.25">
      <c r="A787" s="1836"/>
      <c r="B787" s="1835"/>
      <c r="C787" s="206" t="s">
        <v>1042</v>
      </c>
      <c r="D787" s="723"/>
      <c r="E787" s="371"/>
    </row>
    <row r="788" spans="1:7" ht="31.5" x14ac:dyDescent="0.25">
      <c r="A788" s="1836"/>
      <c r="B788" s="1835"/>
      <c r="C788" s="726" t="s">
        <v>408</v>
      </c>
      <c r="D788" s="660">
        <v>22234.21</v>
      </c>
      <c r="E788" s="595">
        <v>3611.4</v>
      </c>
    </row>
    <row r="789" spans="1:7" ht="15.75" x14ac:dyDescent="0.25">
      <c r="A789" s="1631" t="s">
        <v>252</v>
      </c>
      <c r="B789" s="1881" t="s">
        <v>927</v>
      </c>
      <c r="C789" s="728" t="s">
        <v>420</v>
      </c>
      <c r="D789" s="371">
        <f>D790+D791+D792</f>
        <v>14012.63</v>
      </c>
      <c r="E789" s="371">
        <f>E790+E791+E792</f>
        <v>13801.49</v>
      </c>
    </row>
    <row r="790" spans="1:7" s="677" customFormat="1" ht="15.75" x14ac:dyDescent="0.25">
      <c r="A790" s="1632"/>
      <c r="B790" s="1316"/>
      <c r="C790" s="206" t="s">
        <v>1044</v>
      </c>
      <c r="D790" s="371">
        <v>0</v>
      </c>
      <c r="E790" s="371">
        <v>0</v>
      </c>
      <c r="F790" s="678"/>
      <c r="G790" s="18"/>
    </row>
    <row r="791" spans="1:7" s="677" customFormat="1" ht="15.75" x14ac:dyDescent="0.25">
      <c r="A791" s="1632"/>
      <c r="B791" s="1316"/>
      <c r="C791" s="206" t="s">
        <v>1043</v>
      </c>
      <c r="D791" s="371">
        <v>0</v>
      </c>
      <c r="E791" s="371">
        <v>0</v>
      </c>
      <c r="F791" s="678"/>
      <c r="G791" s="18"/>
    </row>
    <row r="792" spans="1:7" s="677" customFormat="1" ht="32.25" thickBot="1" x14ac:dyDescent="0.3">
      <c r="A792" s="1633"/>
      <c r="B792" s="1520"/>
      <c r="C792" s="727" t="s">
        <v>408</v>
      </c>
      <c r="D792" s="371">
        <v>14012.63</v>
      </c>
      <c r="E792" s="371">
        <v>13801.49</v>
      </c>
      <c r="F792" s="678"/>
      <c r="G792" s="18"/>
    </row>
    <row r="793" spans="1:7" ht="15.75" customHeight="1" thickBot="1" x14ac:dyDescent="0.3">
      <c r="A793" s="1839" t="s">
        <v>279</v>
      </c>
      <c r="B793" s="1837" t="s">
        <v>918</v>
      </c>
      <c r="C793" s="566" t="s">
        <v>420</v>
      </c>
      <c r="D793" s="594">
        <f>D794+D795+D796</f>
        <v>22346.5</v>
      </c>
      <c r="E793" s="594">
        <f>E794+E795+E796</f>
        <v>16681.66</v>
      </c>
    </row>
    <row r="794" spans="1:7" ht="45.75" thickBot="1" x14ac:dyDescent="0.3">
      <c r="A794" s="1839"/>
      <c r="B794" s="1838"/>
      <c r="C794" s="390" t="s">
        <v>713</v>
      </c>
      <c r="D794" s="593">
        <f>D798</f>
        <v>16214.58</v>
      </c>
      <c r="E794" s="593">
        <f>E798</f>
        <v>13087.41</v>
      </c>
    </row>
    <row r="795" spans="1:7" ht="45.75" thickBot="1" x14ac:dyDescent="0.3">
      <c r="A795" s="1839"/>
      <c r="B795" s="1838"/>
      <c r="C795" s="390" t="s">
        <v>714</v>
      </c>
      <c r="D795" s="593">
        <f>D799</f>
        <v>6131.92</v>
      </c>
      <c r="E795" s="593">
        <f>E799</f>
        <v>3594.25</v>
      </c>
    </row>
    <row r="796" spans="1:7" ht="30" x14ac:dyDescent="0.25">
      <c r="A796" s="1649"/>
      <c r="B796" s="1838"/>
      <c r="C796" s="391" t="s">
        <v>688</v>
      </c>
      <c r="D796" s="595">
        <f>D800</f>
        <v>0</v>
      </c>
      <c r="E796" s="595">
        <v>0</v>
      </c>
    </row>
    <row r="797" spans="1:7" x14ac:dyDescent="0.25">
      <c r="A797" s="1636" t="s">
        <v>282</v>
      </c>
      <c r="B797" s="1569" t="s">
        <v>928</v>
      </c>
      <c r="C797" s="384" t="s">
        <v>128</v>
      </c>
      <c r="D797" s="720">
        <f>D798+D799+D800</f>
        <v>22346.5</v>
      </c>
      <c r="E797" s="720">
        <f>E798+E799+E800</f>
        <v>16681.66</v>
      </c>
    </row>
    <row r="798" spans="1:7" x14ac:dyDescent="0.25">
      <c r="A798" s="1637"/>
      <c r="B798" s="1570"/>
      <c r="C798" s="566" t="s">
        <v>703</v>
      </c>
      <c r="D798" s="597">
        <v>16214.58</v>
      </c>
      <c r="E798" s="598">
        <v>13087.41</v>
      </c>
    </row>
    <row r="799" spans="1:7" x14ac:dyDescent="0.25">
      <c r="A799" s="1637"/>
      <c r="B799" s="1570"/>
      <c r="C799" s="566" t="s">
        <v>695</v>
      </c>
      <c r="D799" s="597">
        <v>6131.92</v>
      </c>
      <c r="E799" s="598">
        <v>3594.25</v>
      </c>
    </row>
    <row r="800" spans="1:7" ht="30" x14ac:dyDescent="0.25">
      <c r="A800" s="1638"/>
      <c r="B800" s="1570"/>
      <c r="C800" s="566" t="s">
        <v>688</v>
      </c>
      <c r="D800" s="597">
        <v>0</v>
      </c>
      <c r="E800" s="597">
        <v>0</v>
      </c>
    </row>
    <row r="801" spans="1:7" s="677" customFormat="1" x14ac:dyDescent="0.25">
      <c r="A801" s="1588">
        <v>4</v>
      </c>
      <c r="B801" s="1564" t="s">
        <v>929</v>
      </c>
      <c r="C801" s="566" t="s">
        <v>420</v>
      </c>
      <c r="D801" s="720">
        <f>D802+D803+D804</f>
        <v>418.6</v>
      </c>
      <c r="E801" s="720">
        <f>E802+E803+E804</f>
        <v>0</v>
      </c>
      <c r="F801" s="678"/>
      <c r="G801" s="18"/>
    </row>
    <row r="802" spans="1:7" x14ac:dyDescent="0.25">
      <c r="A802" s="1589"/>
      <c r="B802" s="1634"/>
      <c r="C802" s="566" t="s">
        <v>703</v>
      </c>
      <c r="D802" s="342">
        <v>0</v>
      </c>
      <c r="E802" s="342">
        <v>0</v>
      </c>
    </row>
    <row r="803" spans="1:7" s="677" customFormat="1" x14ac:dyDescent="0.25">
      <c r="A803" s="1589"/>
      <c r="B803" s="1634"/>
      <c r="C803" s="566" t="s">
        <v>695</v>
      </c>
      <c r="D803" s="342">
        <v>0</v>
      </c>
      <c r="E803" s="342">
        <v>0</v>
      </c>
      <c r="F803" s="678"/>
      <c r="G803" s="18"/>
    </row>
    <row r="804" spans="1:7" s="677" customFormat="1" ht="30" x14ac:dyDescent="0.25">
      <c r="A804" s="1590"/>
      <c r="B804" s="1635"/>
      <c r="C804" s="566" t="s">
        <v>688</v>
      </c>
      <c r="D804" s="342">
        <f>D808</f>
        <v>418.6</v>
      </c>
      <c r="E804" s="342">
        <v>0</v>
      </c>
      <c r="F804" s="678"/>
      <c r="G804" s="18"/>
    </row>
    <row r="805" spans="1:7" s="677" customFormat="1" x14ac:dyDescent="0.25">
      <c r="A805" s="1852" t="s">
        <v>289</v>
      </c>
      <c r="B805" s="1622" t="s">
        <v>1038</v>
      </c>
      <c r="C805" s="566" t="s">
        <v>420</v>
      </c>
      <c r="D805" s="342">
        <f>D806+D807+D808</f>
        <v>418.6</v>
      </c>
      <c r="E805" s="342">
        <f>E806+E807+E808</f>
        <v>0</v>
      </c>
      <c r="F805" s="678"/>
      <c r="G805" s="18"/>
    </row>
    <row r="806" spans="1:7" s="677" customFormat="1" x14ac:dyDescent="0.25">
      <c r="A806" s="1637"/>
      <c r="B806" s="1623"/>
      <c r="C806" s="566" t="s">
        <v>703</v>
      </c>
      <c r="D806" s="342">
        <v>0</v>
      </c>
      <c r="E806" s="342">
        <v>0</v>
      </c>
      <c r="F806" s="678"/>
      <c r="G806" s="18"/>
    </row>
    <row r="807" spans="1:7" s="677" customFormat="1" ht="14.25" customHeight="1" x14ac:dyDescent="0.25">
      <c r="A807" s="1637"/>
      <c r="B807" s="1623"/>
      <c r="C807" s="566" t="s">
        <v>695</v>
      </c>
      <c r="D807" s="342">
        <v>0</v>
      </c>
      <c r="E807" s="342">
        <v>0</v>
      </c>
      <c r="F807" s="678"/>
      <c r="G807" s="18"/>
    </row>
    <row r="808" spans="1:7" ht="35.25" customHeight="1" x14ac:dyDescent="0.25">
      <c r="A808" s="1638"/>
      <c r="B808" s="1624"/>
      <c r="C808" s="566" t="s">
        <v>688</v>
      </c>
      <c r="D808" s="342">
        <v>418.6</v>
      </c>
      <c r="E808" s="342">
        <v>0</v>
      </c>
    </row>
    <row r="809" spans="1:7" s="677" customFormat="1" ht="24.75" customHeight="1" x14ac:dyDescent="0.25">
      <c r="A809" s="1588" t="s">
        <v>298</v>
      </c>
      <c r="B809" s="1853" t="s">
        <v>922</v>
      </c>
      <c r="C809" s="384" t="s">
        <v>420</v>
      </c>
      <c r="D809" s="721">
        <f>D810+D811+D812</f>
        <v>9450</v>
      </c>
      <c r="E809" s="721">
        <f>E812+E811+E810</f>
        <v>7749</v>
      </c>
      <c r="F809" s="678"/>
      <c r="G809" s="18"/>
    </row>
    <row r="810" spans="1:7" s="677" customFormat="1" ht="16.5" customHeight="1" x14ac:dyDescent="0.25">
      <c r="A810" s="1589"/>
      <c r="B810" s="1634"/>
      <c r="C810" s="566" t="s">
        <v>703</v>
      </c>
      <c r="D810" s="342">
        <v>3586.5</v>
      </c>
      <c r="E810" s="342">
        <f>E814</f>
        <v>2940.94</v>
      </c>
      <c r="F810" s="678"/>
      <c r="G810" s="18"/>
    </row>
    <row r="811" spans="1:7" s="677" customFormat="1" ht="16.5" customHeight="1" x14ac:dyDescent="0.25">
      <c r="A811" s="1589"/>
      <c r="B811" s="1634"/>
      <c r="C811" s="566" t="s">
        <v>695</v>
      </c>
      <c r="D811" s="342">
        <v>2556</v>
      </c>
      <c r="E811" s="342">
        <f>E815</f>
        <v>2095.91</v>
      </c>
      <c r="F811" s="678"/>
      <c r="G811" s="18"/>
    </row>
    <row r="812" spans="1:7" ht="30" x14ac:dyDescent="0.25">
      <c r="A812" s="1590"/>
      <c r="B812" s="1635"/>
      <c r="C812" s="566" t="s">
        <v>688</v>
      </c>
      <c r="D812" s="342">
        <v>3307.5</v>
      </c>
      <c r="E812" s="342">
        <f>E816</f>
        <v>2712.15</v>
      </c>
    </row>
    <row r="813" spans="1:7" s="677" customFormat="1" ht="15" customHeight="1" x14ac:dyDescent="0.25">
      <c r="A813" s="1622" t="s">
        <v>563</v>
      </c>
      <c r="B813" s="1622" t="s">
        <v>930</v>
      </c>
      <c r="C813" s="384" t="s">
        <v>420</v>
      </c>
      <c r="D813" s="721">
        <f>D814+D816+D815</f>
        <v>9450</v>
      </c>
      <c r="E813" s="721">
        <f>E814+E815+E816</f>
        <v>7749</v>
      </c>
      <c r="F813" s="678"/>
      <c r="G813" s="18"/>
    </row>
    <row r="814" spans="1:7" s="677" customFormat="1" x14ac:dyDescent="0.25">
      <c r="A814" s="1856"/>
      <c r="B814" s="1623"/>
      <c r="C814" s="566" t="s">
        <v>703</v>
      </c>
      <c r="D814" s="342">
        <v>3586.5</v>
      </c>
      <c r="E814" s="342">
        <v>2940.94</v>
      </c>
      <c r="F814" s="678"/>
      <c r="G814" s="18"/>
    </row>
    <row r="815" spans="1:7" s="677" customFormat="1" x14ac:dyDescent="0.25">
      <c r="A815" s="1856"/>
      <c r="B815" s="1623"/>
      <c r="C815" s="566" t="s">
        <v>695</v>
      </c>
      <c r="D815" s="342">
        <v>2556</v>
      </c>
      <c r="E815" s="342">
        <v>2095.91</v>
      </c>
      <c r="F815" s="678"/>
      <c r="G815" s="18"/>
    </row>
    <row r="816" spans="1:7" ht="30" x14ac:dyDescent="0.25">
      <c r="A816" s="1857"/>
      <c r="B816" s="1624"/>
      <c r="C816" s="566" t="s">
        <v>688</v>
      </c>
      <c r="D816" s="295">
        <v>3307.5</v>
      </c>
      <c r="E816" s="342">
        <v>2712.15</v>
      </c>
    </row>
    <row r="817" spans="1:7" ht="15" customHeight="1" x14ac:dyDescent="0.25">
      <c r="A817" s="1850" t="s">
        <v>301</v>
      </c>
      <c r="B817" s="1848" t="s">
        <v>1041</v>
      </c>
      <c r="C817" s="384" t="s">
        <v>420</v>
      </c>
      <c r="D817" s="722">
        <f>D818+D819+D820</f>
        <v>1500</v>
      </c>
      <c r="E817" s="721">
        <f>E818+E819+E820</f>
        <v>700</v>
      </c>
    </row>
    <row r="818" spans="1:7" x14ac:dyDescent="0.25">
      <c r="A818" s="1851"/>
      <c r="B818" s="1849"/>
      <c r="C818" s="566" t="s">
        <v>703</v>
      </c>
      <c r="D818" s="295"/>
      <c r="E818" s="342"/>
    </row>
    <row r="819" spans="1:7" s="677" customFormat="1" x14ac:dyDescent="0.25">
      <c r="A819" s="1851"/>
      <c r="B819" s="1849"/>
      <c r="C819" s="566" t="s">
        <v>695</v>
      </c>
      <c r="D819" s="295"/>
      <c r="E819" s="342"/>
      <c r="F819" s="678"/>
      <c r="G819" s="18"/>
    </row>
    <row r="820" spans="1:7" s="677" customFormat="1" ht="31.5" customHeight="1" x14ac:dyDescent="0.25">
      <c r="A820" s="1851"/>
      <c r="B820" s="1849"/>
      <c r="C820" s="566" t="s">
        <v>688</v>
      </c>
      <c r="D820" s="295">
        <v>1500</v>
      </c>
      <c r="E820" s="342">
        <v>700</v>
      </c>
      <c r="F820" s="678"/>
      <c r="G820" s="18"/>
    </row>
    <row r="821" spans="1:7" s="677" customFormat="1" ht="54" customHeight="1" x14ac:dyDescent="0.25">
      <c r="A821" s="460" t="s">
        <v>303</v>
      </c>
      <c r="B821" s="752" t="s">
        <v>1039</v>
      </c>
      <c r="C821" s="566"/>
      <c r="D821" s="295">
        <v>1500</v>
      </c>
      <c r="E821" s="342">
        <v>700</v>
      </c>
      <c r="F821" s="678"/>
      <c r="G821" s="18"/>
    </row>
    <row r="822" spans="1:7" ht="27" customHeight="1" x14ac:dyDescent="0.25">
      <c r="A822" s="1969" t="s">
        <v>786</v>
      </c>
      <c r="B822" s="1970"/>
      <c r="C822" s="1970"/>
      <c r="D822" s="1970"/>
      <c r="E822" s="1970"/>
    </row>
    <row r="823" spans="1:7" ht="75" x14ac:dyDescent="0.25">
      <c r="A823" s="804" t="s">
        <v>644</v>
      </c>
      <c r="B823" s="804" t="s">
        <v>691</v>
      </c>
      <c r="C823" s="804" t="s">
        <v>692</v>
      </c>
      <c r="D823" s="804" t="s">
        <v>1103</v>
      </c>
      <c r="E823" s="804" t="s">
        <v>785</v>
      </c>
    </row>
    <row r="824" spans="1:7" x14ac:dyDescent="0.25">
      <c r="A824" s="1833"/>
      <c r="B824" s="1311" t="s">
        <v>909</v>
      </c>
      <c r="C824" s="311" t="s">
        <v>128</v>
      </c>
      <c r="D824" s="578">
        <f>D825+D826+D827</f>
        <v>2752.8580000000002</v>
      </c>
      <c r="E824" s="317">
        <f>E825+E826+E827</f>
        <v>2040</v>
      </c>
    </row>
    <row r="825" spans="1:7" x14ac:dyDescent="0.25">
      <c r="A825" s="1834"/>
      <c r="B825" s="1316"/>
      <c r="C825" s="311" t="s">
        <v>435</v>
      </c>
      <c r="D825" s="317">
        <v>0</v>
      </c>
      <c r="E825" s="317">
        <v>0</v>
      </c>
    </row>
    <row r="826" spans="1:7" x14ac:dyDescent="0.25">
      <c r="A826" s="1834"/>
      <c r="B826" s="1316"/>
      <c r="C826" s="311" t="s">
        <v>436</v>
      </c>
      <c r="D826" s="317">
        <v>0</v>
      </c>
      <c r="E826" s="317">
        <v>0</v>
      </c>
    </row>
    <row r="827" spans="1:7" x14ac:dyDescent="0.25">
      <c r="A827" s="1834"/>
      <c r="B827" s="1317"/>
      <c r="C827" s="311" t="s">
        <v>698</v>
      </c>
      <c r="D827" s="579">
        <f>D828+D831</f>
        <v>2752.8580000000002</v>
      </c>
      <c r="E827" s="579">
        <f>E828+E831</f>
        <v>2040</v>
      </c>
    </row>
    <row r="828" spans="1:7" ht="45" x14ac:dyDescent="0.25">
      <c r="A828" s="1">
        <v>1</v>
      </c>
      <c r="B828" s="217" t="s">
        <v>496</v>
      </c>
      <c r="C828" s="395" t="s">
        <v>408</v>
      </c>
      <c r="D828" s="580">
        <v>0</v>
      </c>
      <c r="E828" s="580">
        <v>0</v>
      </c>
    </row>
    <row r="829" spans="1:7" ht="31.5" x14ac:dyDescent="0.25">
      <c r="A829" s="582" t="s">
        <v>234</v>
      </c>
      <c r="B829" s="223" t="s">
        <v>500</v>
      </c>
      <c r="C829" s="395" t="s">
        <v>408</v>
      </c>
      <c r="D829" s="171">
        <v>0</v>
      </c>
      <c r="E829" s="171">
        <v>0</v>
      </c>
    </row>
    <row r="830" spans="1:7" ht="31.5" x14ac:dyDescent="0.25">
      <c r="A830" s="582" t="s">
        <v>237</v>
      </c>
      <c r="B830" s="223" t="s">
        <v>502</v>
      </c>
      <c r="C830" s="395" t="s">
        <v>408</v>
      </c>
      <c r="D830" s="171">
        <v>0</v>
      </c>
      <c r="E830" s="171">
        <v>0</v>
      </c>
    </row>
    <row r="831" spans="1:7" ht="31.5" x14ac:dyDescent="0.25">
      <c r="A831" s="582" t="s">
        <v>418</v>
      </c>
      <c r="B831" s="217" t="s">
        <v>504</v>
      </c>
      <c r="C831" s="395" t="s">
        <v>408</v>
      </c>
      <c r="D831" s="580">
        <f>D832+D833</f>
        <v>2752.8580000000002</v>
      </c>
      <c r="E831" s="580">
        <v>2040</v>
      </c>
    </row>
    <row r="832" spans="1:7" ht="45" x14ac:dyDescent="0.25">
      <c r="A832" s="582" t="s">
        <v>249</v>
      </c>
      <c r="B832" s="223" t="s">
        <v>506</v>
      </c>
      <c r="C832" s="395" t="s">
        <v>408</v>
      </c>
      <c r="D832" s="581">
        <v>35</v>
      </c>
      <c r="E832" s="581">
        <v>0</v>
      </c>
    </row>
    <row r="833" spans="1:7" ht="45" x14ac:dyDescent="0.25">
      <c r="A833" s="582" t="s">
        <v>252</v>
      </c>
      <c r="B833" s="223" t="s">
        <v>508</v>
      </c>
      <c r="C833" s="395" t="s">
        <v>408</v>
      </c>
      <c r="D833" s="581">
        <v>2717.8580000000002</v>
      </c>
      <c r="E833" s="798">
        <v>2040</v>
      </c>
    </row>
    <row r="835" spans="1:7" ht="15.75" x14ac:dyDescent="0.25">
      <c r="A835" s="1969" t="s">
        <v>788</v>
      </c>
      <c r="B835" s="1970"/>
      <c r="C835" s="1970"/>
      <c r="D835" s="1970"/>
      <c r="E835" s="1970"/>
    </row>
    <row r="836" spans="1:7" ht="75" x14ac:dyDescent="0.25">
      <c r="A836" s="804" t="s">
        <v>644</v>
      </c>
      <c r="B836" s="804" t="s">
        <v>691</v>
      </c>
      <c r="C836" s="804" t="s">
        <v>692</v>
      </c>
      <c r="D836" s="804" t="s">
        <v>1242</v>
      </c>
      <c r="E836" s="804" t="s">
        <v>785</v>
      </c>
    </row>
    <row r="837" spans="1:7" ht="15.75" x14ac:dyDescent="0.25">
      <c r="B837" s="1854"/>
      <c r="C837" s="402" t="s">
        <v>128</v>
      </c>
      <c r="D837" s="398">
        <f>D838+D839+D840</f>
        <v>35360.589999999997</v>
      </c>
      <c r="E837" s="399">
        <f>E838+E839+E840</f>
        <v>23295.831999999999</v>
      </c>
    </row>
    <row r="838" spans="1:7" ht="15.75" x14ac:dyDescent="0.25">
      <c r="B838" s="1855"/>
      <c r="C838" s="403" t="s">
        <v>435</v>
      </c>
      <c r="D838" s="400">
        <v>0</v>
      </c>
      <c r="E838" s="401">
        <v>0</v>
      </c>
    </row>
    <row r="839" spans="1:7" ht="15.75" x14ac:dyDescent="0.25">
      <c r="B839" s="1855"/>
      <c r="C839" s="403" t="s">
        <v>436</v>
      </c>
      <c r="D839" s="400">
        <f>D886</f>
        <v>20137.199999999997</v>
      </c>
      <c r="E839" s="401">
        <f>E886</f>
        <v>15069.47</v>
      </c>
    </row>
    <row r="840" spans="1:7" ht="15.75" x14ac:dyDescent="0.25">
      <c r="B840" s="1855"/>
      <c r="C840" s="403" t="s">
        <v>529</v>
      </c>
      <c r="D840" s="400">
        <f>D846+D855++D863+D887</f>
        <v>15223.39</v>
      </c>
      <c r="E840" s="401">
        <f>E863+E887+E846</f>
        <v>8226.3619999999992</v>
      </c>
    </row>
    <row r="841" spans="1:7" ht="31.5" x14ac:dyDescent="0.25">
      <c r="B841" s="1855"/>
      <c r="C841" s="403" t="s">
        <v>530</v>
      </c>
      <c r="D841" s="400">
        <f>D870+D877</f>
        <v>218630</v>
      </c>
      <c r="E841" s="401">
        <f>E870+E877</f>
        <v>177897.5</v>
      </c>
    </row>
    <row r="842" spans="1:7" x14ac:dyDescent="0.25">
      <c r="A842" s="1813" t="s">
        <v>791</v>
      </c>
      <c r="B842" s="1542" t="s">
        <v>790</v>
      </c>
      <c r="C842" s="404" t="s">
        <v>789</v>
      </c>
      <c r="D842" s="242">
        <v>0</v>
      </c>
      <c r="E842" s="243">
        <v>0</v>
      </c>
    </row>
    <row r="843" spans="1:7" x14ac:dyDescent="0.25">
      <c r="A843" s="1814"/>
      <c r="B843" s="1538"/>
      <c r="C843" s="294"/>
      <c r="D843" s="246"/>
      <c r="E843" s="247"/>
    </row>
    <row r="844" spans="1:7" x14ac:dyDescent="0.25">
      <c r="A844" s="1814"/>
      <c r="B844" s="1538"/>
      <c r="C844" s="294"/>
      <c r="D844" s="246"/>
      <c r="E844" s="247"/>
    </row>
    <row r="845" spans="1:7" ht="26.25" customHeight="1" x14ac:dyDescent="0.25">
      <c r="A845" s="1814"/>
      <c r="B845" s="1539"/>
      <c r="C845" s="294"/>
      <c r="D845" s="246"/>
      <c r="E845" s="247"/>
    </row>
    <row r="846" spans="1:7" s="677" customFormat="1" ht="73.5" customHeight="1" x14ac:dyDescent="0.25">
      <c r="A846" s="738">
        <v>1</v>
      </c>
      <c r="B846" s="1056" t="s">
        <v>1052</v>
      </c>
      <c r="C846" s="1057" t="s">
        <v>1047</v>
      </c>
      <c r="D846" s="1058">
        <f>D847+D849+D850+D851</f>
        <v>5302.39</v>
      </c>
      <c r="E846" s="1058">
        <f>E847+E849+E850+E851</f>
        <v>1212.6320000000001</v>
      </c>
      <c r="F846" s="736">
        <f t="shared" ref="F846:G846" si="13">F847+F849+F850+F851</f>
        <v>0</v>
      </c>
      <c r="G846" s="736">
        <f t="shared" si="13"/>
        <v>0</v>
      </c>
    </row>
    <row r="847" spans="1:7" ht="15" customHeight="1" x14ac:dyDescent="0.25">
      <c r="A847" s="1647" t="s">
        <v>234</v>
      </c>
      <c r="B847" s="1827" t="s">
        <v>544</v>
      </c>
      <c r="C847" s="1645" t="s">
        <v>1047</v>
      </c>
      <c r="D847" s="1830">
        <v>2859.59</v>
      </c>
      <c r="E847" s="1831">
        <v>258.69200000000001</v>
      </c>
    </row>
    <row r="848" spans="1:7" ht="71.25" customHeight="1" x14ac:dyDescent="0.25">
      <c r="A848" s="1648"/>
      <c r="B848" s="1827"/>
      <c r="C848" s="1646"/>
      <c r="D848" s="1830"/>
      <c r="E848" s="1831"/>
    </row>
    <row r="849" spans="1:7" ht="50.25" customHeight="1" x14ac:dyDescent="0.25">
      <c r="A849" s="737" t="s">
        <v>237</v>
      </c>
      <c r="B849" s="1059" t="s">
        <v>546</v>
      </c>
      <c r="C849" s="1060" t="s">
        <v>529</v>
      </c>
      <c r="D849" s="392">
        <v>102</v>
      </c>
      <c r="E849" s="1061">
        <v>42</v>
      </c>
    </row>
    <row r="850" spans="1:7" ht="45" customHeight="1" x14ac:dyDescent="0.25">
      <c r="A850" s="737" t="s">
        <v>242</v>
      </c>
      <c r="B850" s="1062" t="s">
        <v>1048</v>
      </c>
      <c r="C850" s="1060" t="s">
        <v>529</v>
      </c>
      <c r="D850" s="392">
        <v>840.8</v>
      </c>
      <c r="E850" s="1061">
        <v>35</v>
      </c>
    </row>
    <row r="851" spans="1:7" ht="30" x14ac:dyDescent="0.25">
      <c r="A851" s="737" t="s">
        <v>245</v>
      </c>
      <c r="B851" s="1059" t="s">
        <v>1049</v>
      </c>
      <c r="C851" s="1060" t="s">
        <v>1050</v>
      </c>
      <c r="D851" s="392">
        <v>1500</v>
      </c>
      <c r="E851" s="1061">
        <v>876.94</v>
      </c>
    </row>
    <row r="852" spans="1:7" s="677" customFormat="1" x14ac:dyDescent="0.25">
      <c r="A852" s="1863" t="s">
        <v>418</v>
      </c>
      <c r="B852" s="1844" t="s">
        <v>550</v>
      </c>
      <c r="C852" s="1063" t="s">
        <v>128</v>
      </c>
      <c r="D852" s="1064">
        <f>D853+D854+D855+D856</f>
        <v>50</v>
      </c>
      <c r="E852" s="1065">
        <v>0</v>
      </c>
      <c r="F852" s="678"/>
      <c r="G852" s="18"/>
    </row>
    <row r="853" spans="1:7" s="677" customFormat="1" x14ac:dyDescent="0.25">
      <c r="A853" s="1632"/>
      <c r="B853" s="1745"/>
      <c r="C853" s="1063" t="s">
        <v>435</v>
      </c>
      <c r="D853" s="1064"/>
      <c r="E853" s="1065">
        <v>0</v>
      </c>
      <c r="F853" s="678"/>
      <c r="G853" s="18"/>
    </row>
    <row r="854" spans="1:7" s="677" customFormat="1" x14ac:dyDescent="0.25">
      <c r="A854" s="1632"/>
      <c r="B854" s="1745"/>
      <c r="C854" s="1063" t="s">
        <v>436</v>
      </c>
      <c r="D854" s="1064"/>
      <c r="E854" s="1065">
        <v>0</v>
      </c>
      <c r="F854" s="678"/>
      <c r="G854" s="18"/>
    </row>
    <row r="855" spans="1:7" s="677" customFormat="1" x14ac:dyDescent="0.25">
      <c r="A855" s="1632"/>
      <c r="B855" s="1745"/>
      <c r="C855" s="1063" t="s">
        <v>529</v>
      </c>
      <c r="D855" s="1064">
        <v>50</v>
      </c>
      <c r="E855" s="1065">
        <v>0</v>
      </c>
      <c r="F855" s="678"/>
      <c r="G855" s="18"/>
    </row>
    <row r="856" spans="1:7" s="677" customFormat="1" ht="28.5" x14ac:dyDescent="0.25">
      <c r="A856" s="1632"/>
      <c r="B856" s="1746"/>
      <c r="C856" s="1066" t="s">
        <v>530</v>
      </c>
      <c r="D856" s="1064"/>
      <c r="E856" s="1065">
        <v>0</v>
      </c>
      <c r="F856" s="678"/>
      <c r="G856" s="18"/>
    </row>
    <row r="857" spans="1:7" s="677" customFormat="1" ht="45" x14ac:dyDescent="0.25">
      <c r="A857" s="739" t="s">
        <v>249</v>
      </c>
      <c r="B857" s="1067" t="s">
        <v>1051</v>
      </c>
      <c r="C857" s="1060" t="s">
        <v>529</v>
      </c>
      <c r="D857" s="1068">
        <f>D858+D859+D860+D861+D862</f>
        <v>50</v>
      </c>
      <c r="E857" s="1069">
        <v>0</v>
      </c>
      <c r="F857" s="678"/>
      <c r="G857" s="18"/>
    </row>
    <row r="858" spans="1:7" s="677" customFormat="1" x14ac:dyDescent="0.25">
      <c r="A858" s="1647" t="s">
        <v>66</v>
      </c>
      <c r="B858" s="1860" t="s">
        <v>552</v>
      </c>
      <c r="C858" s="1070" t="s">
        <v>128</v>
      </c>
      <c r="D858" s="1068"/>
      <c r="E858" s="1069">
        <v>0</v>
      </c>
      <c r="F858" s="678"/>
      <c r="G858" s="18"/>
    </row>
    <row r="859" spans="1:7" s="677" customFormat="1" x14ac:dyDescent="0.25">
      <c r="A859" s="1832"/>
      <c r="B859" s="1861"/>
      <c r="C859" s="1070" t="s">
        <v>435</v>
      </c>
      <c r="D859" s="1068"/>
      <c r="E859" s="1069">
        <v>0</v>
      </c>
      <c r="F859" s="678"/>
      <c r="G859" s="18"/>
    </row>
    <row r="860" spans="1:7" s="677" customFormat="1" x14ac:dyDescent="0.25">
      <c r="A860" s="1832"/>
      <c r="B860" s="1861"/>
      <c r="C860" s="1070" t="s">
        <v>436</v>
      </c>
      <c r="D860" s="1068"/>
      <c r="E860" s="1069">
        <v>0</v>
      </c>
      <c r="F860" s="678"/>
      <c r="G860" s="18"/>
    </row>
    <row r="861" spans="1:7" s="677" customFormat="1" x14ac:dyDescent="0.25">
      <c r="A861" s="1832"/>
      <c r="B861" s="1861"/>
      <c r="C861" s="1070" t="s">
        <v>529</v>
      </c>
      <c r="D861" s="1068">
        <v>50</v>
      </c>
      <c r="E861" s="1069">
        <v>0</v>
      </c>
      <c r="F861" s="678"/>
      <c r="G861" s="18"/>
    </row>
    <row r="862" spans="1:7" s="677" customFormat="1" ht="30" x14ac:dyDescent="0.25">
      <c r="A862" s="1832"/>
      <c r="B862" s="1862"/>
      <c r="C862" s="1071" t="s">
        <v>530</v>
      </c>
      <c r="D862" s="1068"/>
      <c r="E862" s="1069">
        <v>0</v>
      </c>
      <c r="F862" s="678"/>
      <c r="G862" s="18"/>
    </row>
    <row r="863" spans="1:7" ht="15" customHeight="1" x14ac:dyDescent="0.25">
      <c r="A863" s="1858" t="s">
        <v>792</v>
      </c>
      <c r="B863" s="1844" t="s">
        <v>553</v>
      </c>
      <c r="C863" s="1846" t="s">
        <v>529</v>
      </c>
      <c r="D863" s="1798">
        <v>8511</v>
      </c>
      <c r="E863" s="1798">
        <f>E865</f>
        <v>6383.16</v>
      </c>
    </row>
    <row r="864" spans="1:7" ht="58.5" customHeight="1" x14ac:dyDescent="0.25">
      <c r="A864" s="1859"/>
      <c r="B864" s="1845"/>
      <c r="C864" s="1847"/>
      <c r="D864" s="1799"/>
      <c r="E864" s="1799"/>
    </row>
    <row r="865" spans="1:5" ht="28.5" x14ac:dyDescent="0.25">
      <c r="B865" s="252" t="s">
        <v>557</v>
      </c>
      <c r="C865" s="244" t="s">
        <v>529</v>
      </c>
      <c r="D865" s="405">
        <f>D866</f>
        <v>8511</v>
      </c>
      <c r="E865" s="405">
        <f>E866</f>
        <v>6383.16</v>
      </c>
    </row>
    <row r="866" spans="1:5" ht="30" x14ac:dyDescent="0.25">
      <c r="B866" s="280" t="s">
        <v>559</v>
      </c>
      <c r="C866" s="244" t="s">
        <v>529</v>
      </c>
      <c r="D866" s="405">
        <v>8511</v>
      </c>
      <c r="E866" s="405">
        <v>6383.16</v>
      </c>
    </row>
    <row r="867" spans="1:5" x14ac:dyDescent="0.25">
      <c r="A867" s="1813" t="s">
        <v>793</v>
      </c>
      <c r="B867" s="1653" t="s">
        <v>561</v>
      </c>
      <c r="C867" s="1842"/>
      <c r="D867" s="1828"/>
      <c r="E867" s="1828">
        <v>0</v>
      </c>
    </row>
    <row r="868" spans="1:5" x14ac:dyDescent="0.25">
      <c r="A868" s="1814"/>
      <c r="B868" s="1653"/>
      <c r="C868" s="1843"/>
      <c r="D868" s="1829"/>
      <c r="E868" s="1829"/>
    </row>
    <row r="869" spans="1:5" ht="33.75" customHeight="1" x14ac:dyDescent="0.25">
      <c r="A869" s="1814"/>
      <c r="B869" s="1653"/>
      <c r="C869" s="1843"/>
      <c r="D869" s="1829"/>
      <c r="E869" s="1829"/>
    </row>
    <row r="870" spans="1:5" ht="31.5" x14ac:dyDescent="0.25">
      <c r="A870" s="1" t="s">
        <v>794</v>
      </c>
      <c r="B870" s="1072" t="s">
        <v>747</v>
      </c>
      <c r="C870" s="1073" t="s">
        <v>530</v>
      </c>
      <c r="D870" s="1074">
        <f>D871+D872+D873+D874+D875+D876</f>
        <v>184280</v>
      </c>
      <c r="E870" s="858">
        <f>E871+E872+E873+E874+E875+E876</f>
        <v>121910</v>
      </c>
    </row>
    <row r="871" spans="1:5" ht="31.5" x14ac:dyDescent="0.25">
      <c r="B871" s="1075" t="s">
        <v>565</v>
      </c>
      <c r="C871" s="1076" t="s">
        <v>530</v>
      </c>
      <c r="D871" s="1061">
        <v>0</v>
      </c>
      <c r="E871" s="282">
        <v>0</v>
      </c>
    </row>
    <row r="872" spans="1:5" ht="31.5" x14ac:dyDescent="0.25">
      <c r="B872" s="1075" t="s">
        <v>567</v>
      </c>
      <c r="C872" s="1076" t="s">
        <v>530</v>
      </c>
      <c r="D872" s="1061">
        <v>170000</v>
      </c>
      <c r="E872" s="282">
        <v>100000</v>
      </c>
    </row>
    <row r="873" spans="1:5" ht="31.5" x14ac:dyDescent="0.25">
      <c r="B873" s="1075" t="s">
        <v>569</v>
      </c>
      <c r="C873" s="1076" t="s">
        <v>530</v>
      </c>
      <c r="D873" s="1061">
        <v>0</v>
      </c>
      <c r="E873" s="282">
        <v>1460</v>
      </c>
    </row>
    <row r="874" spans="1:5" ht="31.5" x14ac:dyDescent="0.25">
      <c r="B874" s="1075" t="s">
        <v>571</v>
      </c>
      <c r="C874" s="1076" t="s">
        <v>530</v>
      </c>
      <c r="D874" s="1061">
        <v>3780</v>
      </c>
      <c r="E874" s="282">
        <v>3450</v>
      </c>
    </row>
    <row r="875" spans="1:5" ht="31.5" x14ac:dyDescent="0.25">
      <c r="B875" s="1075" t="s">
        <v>573</v>
      </c>
      <c r="C875" s="1076" t="s">
        <v>530</v>
      </c>
      <c r="D875" s="1061">
        <v>9000</v>
      </c>
      <c r="E875" s="282">
        <v>9000</v>
      </c>
    </row>
    <row r="876" spans="1:5" ht="31.5" x14ac:dyDescent="0.25">
      <c r="B876" s="1075" t="s">
        <v>575</v>
      </c>
      <c r="C876" s="1076" t="s">
        <v>530</v>
      </c>
      <c r="D876" s="1061">
        <v>1500</v>
      </c>
      <c r="E876" s="282">
        <v>8000</v>
      </c>
    </row>
    <row r="877" spans="1:5" ht="31.5" x14ac:dyDescent="0.25">
      <c r="A877" s="1" t="s">
        <v>796</v>
      </c>
      <c r="B877" s="1072" t="s">
        <v>577</v>
      </c>
      <c r="C877" s="1073" t="s">
        <v>530</v>
      </c>
      <c r="D877" s="1074">
        <f>D878+D879+D880+D881+D882+D883</f>
        <v>34350</v>
      </c>
      <c r="E877" s="858">
        <f>E878+E879+E880+E881+E882+E883</f>
        <v>55987.5</v>
      </c>
    </row>
    <row r="878" spans="1:5" ht="31.5" x14ac:dyDescent="0.25">
      <c r="B878" s="1075" t="s">
        <v>579</v>
      </c>
      <c r="C878" s="1076" t="s">
        <v>530</v>
      </c>
      <c r="D878" s="1061">
        <v>0</v>
      </c>
      <c r="E878" s="282">
        <v>39000</v>
      </c>
    </row>
    <row r="879" spans="1:5" ht="31.5" x14ac:dyDescent="0.25">
      <c r="B879" s="1075" t="s">
        <v>581</v>
      </c>
      <c r="C879" s="1076" t="s">
        <v>530</v>
      </c>
      <c r="D879" s="1061">
        <v>0</v>
      </c>
      <c r="E879" s="282">
        <v>0</v>
      </c>
    </row>
    <row r="880" spans="1:5" ht="31.5" x14ac:dyDescent="0.25">
      <c r="B880" s="1075" t="s">
        <v>583</v>
      </c>
      <c r="C880" s="1076" t="s">
        <v>530</v>
      </c>
      <c r="D880" s="1061">
        <v>11100</v>
      </c>
      <c r="E880" s="282">
        <v>11000</v>
      </c>
    </row>
    <row r="881" spans="1:7" ht="31.5" x14ac:dyDescent="0.25">
      <c r="B881" s="1075" t="s">
        <v>585</v>
      </c>
      <c r="C881" s="1076" t="s">
        <v>530</v>
      </c>
      <c r="D881" s="1061">
        <v>15000</v>
      </c>
      <c r="E881" s="282">
        <v>4800</v>
      </c>
    </row>
    <row r="882" spans="1:7" ht="31.5" x14ac:dyDescent="0.25">
      <c r="B882" s="1075" t="s">
        <v>571</v>
      </c>
      <c r="C882" s="1076" t="s">
        <v>530</v>
      </c>
      <c r="D882" s="1061">
        <v>250</v>
      </c>
      <c r="E882" s="282">
        <v>187.5</v>
      </c>
    </row>
    <row r="883" spans="1:7" ht="31.5" x14ac:dyDescent="0.25">
      <c r="B883" s="1075" t="s">
        <v>588</v>
      </c>
      <c r="C883" s="1076" t="s">
        <v>530</v>
      </c>
      <c r="D883" s="1061">
        <v>8000</v>
      </c>
      <c r="E883" s="282">
        <v>1000</v>
      </c>
    </row>
    <row r="884" spans="1:7" s="677" customFormat="1" ht="15.75" x14ac:dyDescent="0.25">
      <c r="B884" s="1536" t="s">
        <v>590</v>
      </c>
      <c r="C884" s="409" t="s">
        <v>128</v>
      </c>
      <c r="D884" s="667">
        <f>D885+D886+D887</f>
        <v>21497.199999999997</v>
      </c>
      <c r="E884" s="243">
        <f>E886+E887</f>
        <v>15700.039999999999</v>
      </c>
      <c r="F884" s="678"/>
      <c r="G884" s="18"/>
    </row>
    <row r="885" spans="1:7" ht="15.75" customHeight="1" x14ac:dyDescent="0.25">
      <c r="A885" s="1651" t="s">
        <v>797</v>
      </c>
      <c r="B885" s="1628"/>
      <c r="C885" s="406" t="s">
        <v>435</v>
      </c>
      <c r="D885" s="667">
        <v>0</v>
      </c>
      <c r="E885" s="1055">
        <v>0</v>
      </c>
    </row>
    <row r="886" spans="1:7" ht="31.5" x14ac:dyDescent="0.25">
      <c r="A886" s="1652"/>
      <c r="B886" s="1628"/>
      <c r="C886" s="406" t="s">
        <v>562</v>
      </c>
      <c r="D886" s="667">
        <f>D892+D894+D895</f>
        <v>20137.199999999997</v>
      </c>
      <c r="E886" s="243">
        <f>E892+E894+E895</f>
        <v>15069.47</v>
      </c>
    </row>
    <row r="887" spans="1:7" ht="31.5" x14ac:dyDescent="0.25">
      <c r="A887" s="1652"/>
      <c r="B887" s="1629"/>
      <c r="C887" s="406" t="s">
        <v>799</v>
      </c>
      <c r="D887" s="667">
        <f>D888+D899+D906</f>
        <v>1360</v>
      </c>
      <c r="E887" s="667">
        <f>E888+E899</f>
        <v>630.56999999999994</v>
      </c>
    </row>
    <row r="888" spans="1:7" ht="30" x14ac:dyDescent="0.25">
      <c r="B888" s="280" t="s">
        <v>592</v>
      </c>
      <c r="C888" s="244" t="s">
        <v>799</v>
      </c>
      <c r="D888" s="246">
        <f>D889+D890+D891</f>
        <v>430</v>
      </c>
      <c r="E888" s="247">
        <f>E889+E890+E891</f>
        <v>350.57</v>
      </c>
    </row>
    <row r="889" spans="1:7" ht="30" x14ac:dyDescent="0.25">
      <c r="B889" s="280" t="s">
        <v>595</v>
      </c>
      <c r="C889" s="244" t="s">
        <v>799</v>
      </c>
      <c r="D889" s="246">
        <v>90</v>
      </c>
      <c r="E889" s="247">
        <v>40.57</v>
      </c>
    </row>
    <row r="890" spans="1:7" ht="45" x14ac:dyDescent="0.25">
      <c r="B890" s="280" t="s">
        <v>597</v>
      </c>
      <c r="C890" s="244" t="s">
        <v>799</v>
      </c>
      <c r="D890" s="246">
        <v>280</v>
      </c>
      <c r="E890" s="247">
        <v>280</v>
      </c>
    </row>
    <row r="891" spans="1:7" ht="30" x14ac:dyDescent="0.25">
      <c r="B891" s="280" t="s">
        <v>600</v>
      </c>
      <c r="C891" s="244" t="s">
        <v>799</v>
      </c>
      <c r="D891" s="246">
        <v>60</v>
      </c>
      <c r="E891" s="247">
        <v>30</v>
      </c>
    </row>
    <row r="892" spans="1:7" ht="45" x14ac:dyDescent="0.25">
      <c r="B892" s="280" t="s">
        <v>603</v>
      </c>
      <c r="C892" s="244" t="s">
        <v>799</v>
      </c>
      <c r="D892" s="246">
        <v>1950.22</v>
      </c>
      <c r="E892" s="247">
        <v>1427.38</v>
      </c>
    </row>
    <row r="893" spans="1:7" ht="60" x14ac:dyDescent="0.25">
      <c r="B893" s="280" t="s">
        <v>606</v>
      </c>
      <c r="C893" s="244" t="s">
        <v>435</v>
      </c>
      <c r="D893" s="246">
        <v>0</v>
      </c>
      <c r="E893" s="247">
        <v>0</v>
      </c>
    </row>
    <row r="894" spans="1:7" ht="30" x14ac:dyDescent="0.25">
      <c r="B894" s="280" t="s">
        <v>609</v>
      </c>
      <c r="C894" s="244" t="s">
        <v>562</v>
      </c>
      <c r="D894" s="1258">
        <v>13875.89</v>
      </c>
      <c r="E894" s="1259">
        <v>10000.76</v>
      </c>
    </row>
    <row r="895" spans="1:7" ht="25.5" customHeight="1" x14ac:dyDescent="0.25">
      <c r="B895" s="266" t="s">
        <v>684</v>
      </c>
      <c r="C895" s="244" t="s">
        <v>562</v>
      </c>
      <c r="D895" s="1258">
        <v>4311.09</v>
      </c>
      <c r="E895" s="1259">
        <v>3641.33</v>
      </c>
    </row>
    <row r="896" spans="1:7" ht="30" x14ac:dyDescent="0.25">
      <c r="B896" s="266" t="s">
        <v>617</v>
      </c>
      <c r="C896" s="294"/>
      <c r="D896" s="265">
        <v>0</v>
      </c>
      <c r="E896" s="278">
        <v>0</v>
      </c>
    </row>
    <row r="897" spans="1:5" ht="45" x14ac:dyDescent="0.25">
      <c r="B897" s="266" t="s">
        <v>620</v>
      </c>
      <c r="C897" s="294"/>
      <c r="D897" s="265">
        <v>0</v>
      </c>
      <c r="E897" s="278">
        <v>0</v>
      </c>
    </row>
    <row r="898" spans="1:5" ht="45" x14ac:dyDescent="0.25">
      <c r="B898" s="266" t="s">
        <v>623</v>
      </c>
      <c r="C898" s="294"/>
      <c r="D898" s="265">
        <v>0</v>
      </c>
      <c r="E898" s="278">
        <v>0</v>
      </c>
    </row>
    <row r="899" spans="1:5" ht="31.5" x14ac:dyDescent="0.25">
      <c r="A899" s="1" t="s">
        <v>798</v>
      </c>
      <c r="B899" s="252" t="s">
        <v>626</v>
      </c>
      <c r="C899" s="406" t="s">
        <v>1190</v>
      </c>
      <c r="D899" s="407">
        <f>D900+D901</f>
        <v>790</v>
      </c>
      <c r="E899" s="408">
        <f>E901+E906</f>
        <v>280</v>
      </c>
    </row>
    <row r="900" spans="1:5" ht="31.5" x14ac:dyDescent="0.25">
      <c r="B900" s="266" t="s">
        <v>630</v>
      </c>
      <c r="C900" s="406" t="s">
        <v>1190</v>
      </c>
      <c r="D900" s="267">
        <v>600</v>
      </c>
      <c r="E900" s="268">
        <v>0</v>
      </c>
    </row>
    <row r="901" spans="1:5" ht="31.5" x14ac:dyDescent="0.25">
      <c r="B901" s="266" t="s">
        <v>633</v>
      </c>
      <c r="C901" s="406" t="s">
        <v>1190</v>
      </c>
      <c r="D901" s="267">
        <f>D902+D903+D904+D905</f>
        <v>190</v>
      </c>
      <c r="E901" s="268">
        <f>E902+E903+E904+E905</f>
        <v>140</v>
      </c>
    </row>
    <row r="902" spans="1:5" ht="31.5" x14ac:dyDescent="0.25">
      <c r="B902" s="266" t="s">
        <v>637</v>
      </c>
      <c r="C902" s="406" t="s">
        <v>1190</v>
      </c>
      <c r="D902" s="267">
        <v>70</v>
      </c>
      <c r="E902" s="268">
        <v>20</v>
      </c>
    </row>
    <row r="903" spans="1:5" ht="45" x14ac:dyDescent="0.25">
      <c r="B903" s="266" t="s">
        <v>639</v>
      </c>
      <c r="C903" s="406" t="s">
        <v>1190</v>
      </c>
      <c r="D903" s="267">
        <v>20</v>
      </c>
      <c r="E903" s="268">
        <v>20</v>
      </c>
    </row>
    <row r="904" spans="1:5" ht="45" x14ac:dyDescent="0.25">
      <c r="B904" s="266" t="s">
        <v>641</v>
      </c>
      <c r="C904" s="406" t="s">
        <v>1190</v>
      </c>
      <c r="D904" s="267">
        <v>65</v>
      </c>
      <c r="E904" s="268">
        <v>65</v>
      </c>
    </row>
    <row r="905" spans="1:5" ht="60" x14ac:dyDescent="0.25">
      <c r="B905" s="852" t="s">
        <v>643</v>
      </c>
      <c r="C905" s="406" t="s">
        <v>1190</v>
      </c>
      <c r="D905" s="856">
        <v>35</v>
      </c>
      <c r="E905" s="857">
        <v>35</v>
      </c>
    </row>
    <row r="906" spans="1:5" ht="31.5" x14ac:dyDescent="0.25">
      <c r="A906" s="294"/>
      <c r="B906" s="835" t="s">
        <v>1079</v>
      </c>
      <c r="C906" s="406" t="s">
        <v>1190</v>
      </c>
      <c r="D906" s="405">
        <v>140</v>
      </c>
      <c r="E906" s="405">
        <v>140</v>
      </c>
    </row>
  </sheetData>
  <autoFilter ref="A6:E139" xr:uid="{00000000-0009-0000-0000-000002000000}"/>
  <mergeCells count="361">
    <mergeCell ref="A691:E691"/>
    <mergeCell ref="B789:B792"/>
    <mergeCell ref="B401:B404"/>
    <mergeCell ref="B409:F409"/>
    <mergeCell ref="A415:A418"/>
    <mergeCell ref="B415:B418"/>
    <mergeCell ref="A419:A422"/>
    <mergeCell ref="A405:A408"/>
    <mergeCell ref="B405:B408"/>
    <mergeCell ref="A411:B414"/>
    <mergeCell ref="A562:A565"/>
    <mergeCell ref="B772:B775"/>
    <mergeCell ref="A772:A775"/>
    <mergeCell ref="A669:E669"/>
    <mergeCell ref="B675:B678"/>
    <mergeCell ref="B679:B682"/>
    <mergeCell ref="B683:B686"/>
    <mergeCell ref="A671:B674"/>
    <mergeCell ref="A692:E692"/>
    <mergeCell ref="A675:A678"/>
    <mergeCell ref="A679:A682"/>
    <mergeCell ref="A683:A686"/>
    <mergeCell ref="A687:A690"/>
    <mergeCell ref="B687:B690"/>
    <mergeCell ref="B566:B569"/>
    <mergeCell ref="B570:B573"/>
    <mergeCell ref="B459:B462"/>
    <mergeCell ref="A459:A462"/>
    <mergeCell ref="B493:B496"/>
    <mergeCell ref="A570:A573"/>
    <mergeCell ref="A574:A577"/>
    <mergeCell ref="A578:A581"/>
    <mergeCell ref="B550:B553"/>
    <mergeCell ref="A550:A553"/>
    <mergeCell ref="B698:B701"/>
    <mergeCell ref="B702:B705"/>
    <mergeCell ref="B706:B709"/>
    <mergeCell ref="A711:E711"/>
    <mergeCell ref="B717:B720"/>
    <mergeCell ref="C867:C869"/>
    <mergeCell ref="B863:B864"/>
    <mergeCell ref="C863:C864"/>
    <mergeCell ref="B797:B800"/>
    <mergeCell ref="B817:B820"/>
    <mergeCell ref="A817:A820"/>
    <mergeCell ref="B805:B808"/>
    <mergeCell ref="A805:A808"/>
    <mergeCell ref="B809:B812"/>
    <mergeCell ref="A809:A812"/>
    <mergeCell ref="B837:B841"/>
    <mergeCell ref="B813:B816"/>
    <mergeCell ref="A813:A816"/>
    <mergeCell ref="A842:A845"/>
    <mergeCell ref="A863:A864"/>
    <mergeCell ref="B852:B856"/>
    <mergeCell ref="B858:B862"/>
    <mergeCell ref="A852:A856"/>
    <mergeCell ref="A867:A869"/>
    <mergeCell ref="B740:B743"/>
    <mergeCell ref="A740:A743"/>
    <mergeCell ref="B744:B747"/>
    <mergeCell ref="A744:A747"/>
    <mergeCell ref="A748:C748"/>
    <mergeCell ref="B725:B728"/>
    <mergeCell ref="B729:B732"/>
    <mergeCell ref="B842:B845"/>
    <mergeCell ref="B847:B848"/>
    <mergeCell ref="A750:E750"/>
    <mergeCell ref="A760:E760"/>
    <mergeCell ref="A822:E822"/>
    <mergeCell ref="D867:D869"/>
    <mergeCell ref="E867:E869"/>
    <mergeCell ref="D847:D848"/>
    <mergeCell ref="E847:E848"/>
    <mergeCell ref="A858:A862"/>
    <mergeCell ref="A835:E835"/>
    <mergeCell ref="B824:B827"/>
    <mergeCell ref="A824:A827"/>
    <mergeCell ref="B785:B788"/>
    <mergeCell ref="A785:A788"/>
    <mergeCell ref="B793:B796"/>
    <mergeCell ref="B780:B783"/>
    <mergeCell ref="A780:A783"/>
    <mergeCell ref="D863:D864"/>
    <mergeCell ref="E863:E864"/>
    <mergeCell ref="B419:B422"/>
    <mergeCell ref="A443:A446"/>
    <mergeCell ref="B443:B446"/>
    <mergeCell ref="A447:A450"/>
    <mergeCell ref="B447:B450"/>
    <mergeCell ref="A451:A454"/>
    <mergeCell ref="B451:B454"/>
    <mergeCell ref="A455:A458"/>
    <mergeCell ref="B455:B458"/>
    <mergeCell ref="B479:B480"/>
    <mergeCell ref="A599:A601"/>
    <mergeCell ref="B599:B601"/>
    <mergeCell ref="A607:A609"/>
    <mergeCell ref="B607:B609"/>
    <mergeCell ref="B514:B517"/>
    <mergeCell ref="B721:B724"/>
    <mergeCell ref="A793:A796"/>
    <mergeCell ref="B736:B739"/>
    <mergeCell ref="A736:A739"/>
    <mergeCell ref="A694:B697"/>
    <mergeCell ref="E323:E324"/>
    <mergeCell ref="A357:A360"/>
    <mergeCell ref="B357:B360"/>
    <mergeCell ref="A365:A368"/>
    <mergeCell ref="B365:B368"/>
    <mergeCell ref="A381:A384"/>
    <mergeCell ref="B381:B384"/>
    <mergeCell ref="A345:A348"/>
    <mergeCell ref="B345:B348"/>
    <mergeCell ref="A349:A352"/>
    <mergeCell ref="B349:B352"/>
    <mergeCell ref="A353:A356"/>
    <mergeCell ref="B353:B356"/>
    <mergeCell ref="B369:B372"/>
    <mergeCell ref="A369:A372"/>
    <mergeCell ref="B373:B376"/>
    <mergeCell ref="A373:A376"/>
    <mergeCell ref="B377:B380"/>
    <mergeCell ref="A377:A380"/>
    <mergeCell ref="A333:A336"/>
    <mergeCell ref="B333:B336"/>
    <mergeCell ref="A337:A340"/>
    <mergeCell ref="B337:B340"/>
    <mergeCell ref="A341:A344"/>
    <mergeCell ref="A232:A235"/>
    <mergeCell ref="B232:B235"/>
    <mergeCell ref="A236:A239"/>
    <mergeCell ref="B236:B239"/>
    <mergeCell ref="A240:A243"/>
    <mergeCell ref="B240:B243"/>
    <mergeCell ref="B252:B255"/>
    <mergeCell ref="C323:C324"/>
    <mergeCell ref="D323:D324"/>
    <mergeCell ref="A304:A307"/>
    <mergeCell ref="B304:B307"/>
    <mergeCell ref="A308:A311"/>
    <mergeCell ref="B308:B311"/>
    <mergeCell ref="A312:A315"/>
    <mergeCell ref="B312:B315"/>
    <mergeCell ref="A11:A14"/>
    <mergeCell ref="B11:B14"/>
    <mergeCell ref="A42:A44"/>
    <mergeCell ref="B42:B44"/>
    <mergeCell ref="A49:A52"/>
    <mergeCell ref="B49:B52"/>
    <mergeCell ref="A114:A119"/>
    <mergeCell ref="B114:B119"/>
    <mergeCell ref="A86:A87"/>
    <mergeCell ref="B86:B87"/>
    <mergeCell ref="A88:A89"/>
    <mergeCell ref="B88:B89"/>
    <mergeCell ref="A96:A98"/>
    <mergeCell ref="B96:B98"/>
    <mergeCell ref="C42:C44"/>
    <mergeCell ref="D42:D44"/>
    <mergeCell ref="E42:E44"/>
    <mergeCell ref="A46:A48"/>
    <mergeCell ref="B46:B48"/>
    <mergeCell ref="A102:A104"/>
    <mergeCell ref="B102:B104"/>
    <mergeCell ref="B175:B178"/>
    <mergeCell ref="A175:A178"/>
    <mergeCell ref="B158:B161"/>
    <mergeCell ref="A158:A161"/>
    <mergeCell ref="B167:B170"/>
    <mergeCell ref="A167:A170"/>
    <mergeCell ref="B154:B156"/>
    <mergeCell ref="A154:A156"/>
    <mergeCell ref="B163:B166"/>
    <mergeCell ref="A163:A166"/>
    <mergeCell ref="A143:E143"/>
    <mergeCell ref="B145:B148"/>
    <mergeCell ref="A145:A148"/>
    <mergeCell ref="B149:B152"/>
    <mergeCell ref="A149:A152"/>
    <mergeCell ref="D108:D113"/>
    <mergeCell ref="E108:E113"/>
    <mergeCell ref="E1:F1"/>
    <mergeCell ref="B2:E2"/>
    <mergeCell ref="B3:E3"/>
    <mergeCell ref="A4:A5"/>
    <mergeCell ref="B4:B5"/>
    <mergeCell ref="C4:C5"/>
    <mergeCell ref="E4:E5"/>
    <mergeCell ref="D4:D5"/>
    <mergeCell ref="A7:A10"/>
    <mergeCell ref="B7:B10"/>
    <mergeCell ref="D114:D119"/>
    <mergeCell ref="E114:E119"/>
    <mergeCell ref="D120:D122"/>
    <mergeCell ref="E120:E122"/>
    <mergeCell ref="A218:XFD218"/>
    <mergeCell ref="B220:B223"/>
    <mergeCell ref="A224:A227"/>
    <mergeCell ref="B224:B227"/>
    <mergeCell ref="C120:C122"/>
    <mergeCell ref="B202:B204"/>
    <mergeCell ref="B194:B197"/>
    <mergeCell ref="A194:A197"/>
    <mergeCell ref="A199:A201"/>
    <mergeCell ref="A202:A204"/>
    <mergeCell ref="A220:A223"/>
    <mergeCell ref="A487:E487"/>
    <mergeCell ref="B510:B513"/>
    <mergeCell ref="B502:B505"/>
    <mergeCell ref="B498:B501"/>
    <mergeCell ref="A493:A496"/>
    <mergeCell ref="A498:A501"/>
    <mergeCell ref="A502:A505"/>
    <mergeCell ref="A510:A513"/>
    <mergeCell ref="A361:A364"/>
    <mergeCell ref="B361:B364"/>
    <mergeCell ref="A397:A400"/>
    <mergeCell ref="B397:B400"/>
    <mergeCell ref="A401:A404"/>
    <mergeCell ref="A423:A426"/>
    <mergeCell ref="B423:B426"/>
    <mergeCell ref="A427:A430"/>
    <mergeCell ref="B427:B430"/>
    <mergeCell ref="A431:A434"/>
    <mergeCell ref="B431:B434"/>
    <mergeCell ref="A435:A438"/>
    <mergeCell ref="B435:B438"/>
    <mergeCell ref="A439:A442"/>
    <mergeCell ref="A479:A480"/>
    <mergeCell ref="A484:A485"/>
    <mergeCell ref="B470:B474"/>
    <mergeCell ref="C108:C113"/>
    <mergeCell ref="C114:C119"/>
    <mergeCell ref="B120:B122"/>
    <mergeCell ref="B108:B113"/>
    <mergeCell ref="A108:A113"/>
    <mergeCell ref="A120:A122"/>
    <mergeCell ref="B199:B201"/>
    <mergeCell ref="B484:B485"/>
    <mergeCell ref="B210:B212"/>
    <mergeCell ref="A210:A212"/>
    <mergeCell ref="B213:B215"/>
    <mergeCell ref="A213:A215"/>
    <mergeCell ref="A272:A275"/>
    <mergeCell ref="A228:A231"/>
    <mergeCell ref="B228:B231"/>
    <mergeCell ref="A244:A247"/>
    <mergeCell ref="B244:B247"/>
    <mergeCell ref="A248:A251"/>
    <mergeCell ref="B248:B251"/>
    <mergeCell ref="B260:B263"/>
    <mergeCell ref="A260:A263"/>
    <mergeCell ref="A464:B469"/>
    <mergeCell ref="B272:B275"/>
    <mergeCell ref="A276:A279"/>
    <mergeCell ref="B276:B279"/>
    <mergeCell ref="A252:A255"/>
    <mergeCell ref="A284:A287"/>
    <mergeCell ref="B300:B303"/>
    <mergeCell ref="A300:A303"/>
    <mergeCell ref="A470:A474"/>
    <mergeCell ref="B264:B267"/>
    <mergeCell ref="A264:A267"/>
    <mergeCell ref="A663:A665"/>
    <mergeCell ref="B663:B665"/>
    <mergeCell ref="A666:A668"/>
    <mergeCell ref="B666:B668"/>
    <mergeCell ref="A654:A656"/>
    <mergeCell ref="A288:A291"/>
    <mergeCell ref="A256:A259"/>
    <mergeCell ref="B256:B259"/>
    <mergeCell ref="B284:B287"/>
    <mergeCell ref="A280:A283"/>
    <mergeCell ref="A614:A616"/>
    <mergeCell ref="B614:B616"/>
    <mergeCell ref="B586:B588"/>
    <mergeCell ref="B574:B577"/>
    <mergeCell ref="B578:B581"/>
    <mergeCell ref="A584:E584"/>
    <mergeCell ref="B288:B291"/>
    <mergeCell ref="A292:A295"/>
    <mergeCell ref="B292:B295"/>
    <mergeCell ref="B296:B299"/>
    <mergeCell ref="A296:A299"/>
    <mergeCell ref="B280:B283"/>
    <mergeCell ref="A268:A271"/>
    <mergeCell ref="B268:B271"/>
    <mergeCell ref="B884:B887"/>
    <mergeCell ref="B776:B779"/>
    <mergeCell ref="A776:A779"/>
    <mergeCell ref="A789:A792"/>
    <mergeCell ref="A801:A804"/>
    <mergeCell ref="B801:B804"/>
    <mergeCell ref="A797:A800"/>
    <mergeCell ref="A698:A701"/>
    <mergeCell ref="A702:A705"/>
    <mergeCell ref="A706:A709"/>
    <mergeCell ref="A713:B716"/>
    <mergeCell ref="A717:A720"/>
    <mergeCell ref="A721:A724"/>
    <mergeCell ref="A725:A728"/>
    <mergeCell ref="A729:A732"/>
    <mergeCell ref="A734:E734"/>
    <mergeCell ref="C847:C848"/>
    <mergeCell ref="A847:A848"/>
    <mergeCell ref="B763:B766"/>
    <mergeCell ref="A763:A766"/>
    <mergeCell ref="B767:B770"/>
    <mergeCell ref="A767:A770"/>
    <mergeCell ref="A885:A887"/>
    <mergeCell ref="B867:B869"/>
    <mergeCell ref="A514:A517"/>
    <mergeCell ref="A518:A521"/>
    <mergeCell ref="A546:A549"/>
    <mergeCell ref="B546:B549"/>
    <mergeCell ref="A316:A319"/>
    <mergeCell ref="B316:B319"/>
    <mergeCell ref="B341:B344"/>
    <mergeCell ref="A325:A328"/>
    <mergeCell ref="B325:B328"/>
    <mergeCell ref="A329:A332"/>
    <mergeCell ref="B329:B332"/>
    <mergeCell ref="A320:A324"/>
    <mergeCell ref="A385:A388"/>
    <mergeCell ref="B385:B388"/>
    <mergeCell ref="A389:A392"/>
    <mergeCell ref="B389:B392"/>
    <mergeCell ref="A393:A396"/>
    <mergeCell ref="B393:B396"/>
    <mergeCell ref="B506:B509"/>
    <mergeCell ref="A506:A509"/>
    <mergeCell ref="B488:B491"/>
    <mergeCell ref="A488:A491"/>
    <mergeCell ref="B439:B442"/>
    <mergeCell ref="A463:E463"/>
    <mergeCell ref="A629:A631"/>
    <mergeCell ref="B654:B656"/>
    <mergeCell ref="A657:A659"/>
    <mergeCell ref="B657:B659"/>
    <mergeCell ref="A660:A662"/>
    <mergeCell ref="B660:B662"/>
    <mergeCell ref="B562:B565"/>
    <mergeCell ref="A558:A561"/>
    <mergeCell ref="A592:A594"/>
    <mergeCell ref="B592:B594"/>
    <mergeCell ref="B620:B622"/>
    <mergeCell ref="A620:A622"/>
    <mergeCell ref="B554:B557"/>
    <mergeCell ref="A554:A557"/>
    <mergeCell ref="A586:A588"/>
    <mergeCell ref="B518:B521"/>
    <mergeCell ref="B522:B525"/>
    <mergeCell ref="A540:E540"/>
    <mergeCell ref="A544:E544"/>
    <mergeCell ref="B558:B561"/>
    <mergeCell ref="C614:C616"/>
    <mergeCell ref="D614:D616"/>
    <mergeCell ref="E614:E616"/>
    <mergeCell ref="A566:A569"/>
    <mergeCell ref="A522:A525"/>
  </mergeCells>
  <phoneticPr fontId="0" type="noConversion"/>
  <pageMargins left="0.23622047244094491" right="0.23622047244094491" top="0.74803149606299213" bottom="0.74803149606299213" header="0.31496062992125984" footer="0.31496062992125984"/>
  <pageSetup paperSize="9" scale="46" fitToHeight="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Форма 6</vt:lpstr>
      <vt:lpstr>Форма 7</vt:lpstr>
      <vt:lpstr>Форма 8</vt:lpstr>
      <vt:lpstr>'Форма 6'!Область_печати</vt:lpstr>
      <vt:lpstr>'Форма 7'!Область_печати</vt:lpstr>
      <vt:lpstr>'Форма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dc:creator>
  <cp:lastModifiedBy>Administration</cp:lastModifiedBy>
  <cp:lastPrinted>2022-07-18T04:24:44Z</cp:lastPrinted>
  <dcterms:created xsi:type="dcterms:W3CDTF">2013-11-11T03:32:15Z</dcterms:created>
  <dcterms:modified xsi:type="dcterms:W3CDTF">2022-11-08T01:36:02Z</dcterms:modified>
</cp:coreProperties>
</file>