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57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0" i="1" l="1"/>
  <c r="I35" i="1"/>
  <c r="I27" i="1"/>
  <c r="I28" i="1"/>
  <c r="I23" i="1"/>
  <c r="I12" i="1"/>
  <c r="I13" i="1"/>
  <c r="I16" i="1"/>
  <c r="I17" i="1"/>
  <c r="I18" i="1"/>
  <c r="I19" i="1"/>
  <c r="I20" i="1"/>
  <c r="I21" i="1"/>
  <c r="I22" i="1"/>
  <c r="I24" i="1"/>
  <c r="I25" i="1"/>
  <c r="I26" i="1"/>
  <c r="I29" i="1"/>
  <c r="I30" i="1"/>
  <c r="I31" i="1"/>
  <c r="I32" i="1"/>
  <c r="I33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1" i="1"/>
  <c r="I52" i="1"/>
  <c r="I53" i="1"/>
  <c r="I54" i="1"/>
  <c r="I55" i="1"/>
  <c r="I56" i="1"/>
  <c r="I57" i="1"/>
  <c r="H34" i="1"/>
  <c r="C7" i="1"/>
  <c r="E12" i="1"/>
  <c r="D8" i="1"/>
  <c r="F15" i="1" l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13" i="1"/>
  <c r="H56" i="1"/>
  <c r="H54" i="1"/>
  <c r="H51" i="1"/>
  <c r="H46" i="1"/>
  <c r="H43" i="1"/>
  <c r="H36" i="1"/>
  <c r="H29" i="1"/>
  <c r="H22" i="1"/>
  <c r="H19" i="1"/>
  <c r="H17" i="1"/>
  <c r="H8" i="1"/>
  <c r="F8" i="1" l="1"/>
  <c r="I9" i="1" l="1"/>
  <c r="I10" i="1"/>
  <c r="I1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F9" i="1"/>
  <c r="F10" i="1"/>
  <c r="F11" i="1"/>
  <c r="F12" i="1"/>
  <c r="E7" i="1"/>
  <c r="H7" i="1"/>
  <c r="I7" i="1" l="1"/>
  <c r="I8" i="1"/>
  <c r="F7" i="1"/>
  <c r="D21" i="1"/>
  <c r="G21" i="1" s="1"/>
  <c r="D20" i="1"/>
  <c r="G20" i="1" s="1"/>
  <c r="D19" i="1"/>
  <c r="G19" i="1" s="1"/>
  <c r="D18" i="1"/>
  <c r="G18" i="1" s="1"/>
  <c r="D17" i="1"/>
  <c r="G17" i="1" s="1"/>
  <c r="G16" i="1"/>
  <c r="D13" i="1"/>
  <c r="G13" i="1" s="1"/>
  <c r="D12" i="1"/>
  <c r="G12" i="1" s="1"/>
  <c r="G11" i="1"/>
  <c r="D10" i="1"/>
  <c r="G10" i="1" s="1"/>
  <c r="D9" i="1"/>
  <c r="G9" i="1" s="1"/>
  <c r="G8" i="1" l="1"/>
  <c r="D7" i="1"/>
  <c r="G7" i="1" s="1"/>
</calcChain>
</file>

<file path=xl/sharedStrings.xml><?xml version="1.0" encoding="utf-8"?>
<sst xmlns="http://schemas.openxmlformats.org/spreadsheetml/2006/main" count="117" uniqueCount="117">
  <si>
    <t>Код</t>
  </si>
  <si>
    <t>Наименование разделов, подразделов</t>
  </si>
  <si>
    <t>Темп роста к соответст-вующему периоду прошлого года, %</t>
  </si>
  <si>
    <t>6=5/3*100</t>
  </si>
  <si>
    <t>7=5/4*100</t>
  </si>
  <si>
    <t>9=5/8*100</t>
  </si>
  <si>
    <t>РАСХОДЫ БЮДЖЕТА - ВСЕГО</t>
  </si>
  <si>
    <t>рублей</t>
  </si>
  <si>
    <t>0100</t>
  </si>
  <si>
    <t>0102</t>
  </si>
  <si>
    <t>0103</t>
  </si>
  <si>
    <t>0104</t>
  </si>
  <si>
    <t>0105</t>
  </si>
  <si>
    <t>0106</t>
  </si>
  <si>
    <t>0107</t>
  </si>
  <si>
    <t>0111</t>
  </si>
  <si>
    <t>0113</t>
  </si>
  <si>
    <t>0200</t>
  </si>
  <si>
    <t>0203</t>
  </si>
  <si>
    <t>0300</t>
  </si>
  <si>
    <t>0310</t>
  </si>
  <si>
    <t>0400</t>
  </si>
  <si>
    <t>0401</t>
  </si>
  <si>
    <t>0405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</si>
  <si>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</si>
  <si>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</si>
  <si>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</si>
  <si>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</si>
  <si>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</si>
  <si>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</si>
  <si>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</si>
  <si>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</si>
  <si>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</si>
  <si>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0605</t>
  </si>
  <si>
    <t>0700</t>
  </si>
  <si>
    <t>0701</t>
  </si>
  <si>
    <t>0702</t>
  </si>
  <si>
    <t>0703</t>
  </si>
  <si>
    <t>0705</t>
  </si>
  <si>
    <t>0707</t>
  </si>
  <si>
    <t>0709</t>
  </si>
  <si>
    <t>0800</t>
  </si>
  <si>
    <t>0801</t>
  </si>
  <si>
    <t>0804</t>
  </si>
  <si>
    <t>1000</t>
  </si>
  <si>
    <t>1001</t>
  </si>
  <si>
    <t>1003</t>
  </si>
  <si>
    <t>1004</t>
  </si>
  <si>
    <t>1006</t>
  </si>
  <si>
    <t>1100</t>
  </si>
  <si>
    <t>1101</t>
  </si>
  <si>
    <t>1102</t>
  </si>
  <si>
    <t>1200</t>
  </si>
  <si>
    <t>1202</t>
  </si>
  <si>
    <t>1300</t>
  </si>
  <si>
    <t>1301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</si>
  <si>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</si>
  <si>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</si>
  <si>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</si>
  <si>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</si>
  <si>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</si>
  <si>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</si>
  <si>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</si>
  <si>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</si>
  <si>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</si>
  <si>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</si>
  <si>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</si>
  <si>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</si>
  <si>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</si>
  <si>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ЭКОНОМИКА</t>
  </si>
  <si>
    <t>Общеэкономические вопросы</t>
  </si>
  <si>
    <t>Сельское хозяйство и рыболовство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</si>
  <si>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</si>
  <si>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</si>
  <si>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</si>
  <si>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</si>
  <si>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</si>
  <si>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</si>
  <si>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</si>
  <si>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</si>
  <si>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</si>
  <si>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</si>
  <si>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</si>
  <si>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</si>
  <si>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</si>
  <si>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</si>
  <si>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Профессиональная подготовка, переподготовка и повышение квалификации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</si>
  <si>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</si>
  <si>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</si>
  <si>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</si>
  <si>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</si>
  <si>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</si>
  <si>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</si>
  <si>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</si>
  <si>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</si>
  <si>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</si>
  <si>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</si>
  <si>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</si>
  <si>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</si>
  <si>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</si>
  <si>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СРЕДСТВА МАССОВОЙ ИНФОРМАЦИИ</t>
  </si>
  <si>
    <t>Периодическая печать и издательства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</si>
  <si>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</si>
  <si>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</si>
  <si>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Другие вопросы в области национальной безопасности и правоохранительной деятельности</t>
  </si>
  <si>
    <t>0314</t>
  </si>
  <si>
    <t>0410</t>
  </si>
  <si>
    <t>Связь и информатика</t>
  </si>
  <si>
    <t xml:space="preserve">Утверждено решением Думы Чугуевского МО (годовой план) </t>
  </si>
  <si>
    <t>-</t>
  </si>
  <si>
    <t xml:space="preserve">Сведения об исполнении расходов бюджета Чугуевского муниципального округа по разделам и подразделам классификации расходов бюджета  
по состоянию на «01» октября 2026 года </t>
  </si>
  <si>
    <t>План по сводной бюджетной росписи, действующей на конец отчетного периода, по состоянию на 01.10.2026, Источник: Форма по ОКУД 0503117</t>
  </si>
  <si>
    <t>% исполнения годового плана по решению о бюджете за 9 месяцев 2026 года по состоянию на 01.10.2026,%</t>
  </si>
  <si>
    <t>% исполнения годового плана по плану по сводной бюджетной росписи за 9 месяцев 2026 года  по состоянию на 01.10.2026</t>
  </si>
  <si>
    <r>
      <t xml:space="preserve">Фактически исполнено за 9 месяцев 2025 года прошлого периода по состоянию на </t>
    </r>
    <r>
      <rPr>
        <i/>
        <sz val="11"/>
        <color rgb="FF7F7F7F"/>
        <rFont val="Calibri"/>
        <family val="2"/>
        <charset val="204"/>
        <scheme val="minor"/>
      </rPr>
      <t>01.10.2025.</t>
    </r>
  </si>
  <si>
    <r>
      <t xml:space="preserve">Фактически исполнено за 9 месяцев 2026 года по состоянию на на </t>
    </r>
    <r>
      <rPr>
        <i/>
        <sz val="11"/>
        <color rgb="FF7F7F7F"/>
        <rFont val="Calibri"/>
        <family val="2"/>
        <charset val="204"/>
        <scheme val="minor"/>
      </rPr>
      <t>01.10.2026</t>
    </r>
  </si>
  <si>
    <t>***Решение Думы Чугуевского муниципального округа от 17.12.25 №37-НПА «О бюджете Чугуевского муниципального округа на 2026 год и плановый период 2027 и 2028 годов» в редакции решения Думы Чугуевского муниципального округа от 25 сентября 2026 года № 119-НПА «О внесении изменений в решение Думы Чугуевского МО от 17 декабря 2025 года №37-НПА «О бюджете Чугуевского муниципального округа на 2026 год и плановый период 2027 и 2028 годов» (с учетом уточнения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</si>
</sst>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2"/>
      <charset val="204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1" fontId="2" fillId="0" borderId="2">
      <alignment horizontal="center" vertical="top" shrinkToFit="1"/>
    </xf>
    <xf numFmtId="1" fontId="3" fillId="0" borderId="2">
      <alignment horizontal="center" vertical="top" shrinkToFit="1"/>
    </xf>
    <xf numFmtId="0" fontId="2" fillId="0" borderId="2">
      <alignment vertical="top" wrapText="1"/>
    </xf>
    <xf numFmtId="0" fontId="3" fillId="0" borderId="2">
      <alignment vertical="top" wrapText="1"/>
    </xf>
    <xf numFmtId="4" fontId="2" fillId="2" borderId="2">
      <alignment horizontal="right" vertical="top" shrinkToFit="1"/>
    </xf>
    <xf numFmtId="4" fontId="3" fillId="2" borderId="2">
      <alignment horizontal="right" vertical="top" shrinkToFit="1"/>
    </xf>
    <xf numFmtId="4" fontId="11" fillId="2" borderId="2">
      <alignment horizontal="right" vertical="top" shrinkToFit="1"/>
    </xf>
  </cellStyleXfs>
  <cellXfs count="43">
    <xf numFmtId="0" fontId="0" fillId="0" borderId="0" xfId="0"/>
    <xf numFmtId="4" fontId="5" fillId="0" borderId="0" xfId="0" applyNumberFormat="1" applyFont="1" applyFill="1"/>
    <xf numFmtId="0" fontId="5" fillId="0" borderId="0" xfId="0" applyFont="1" applyFill="1"/>
    <xf numFmtId="0" fontId="7" fillId="0" borderId="0" xfId="0" applyFont="1" applyFill="1"/>
    <xf numFmtId="0" fontId="6" fillId="0" borderId="0" xfId="0" applyFont="1" applyFill="1"/>
    <xf numFmtId="4" fontId="4" fillId="0" borderId="0" xfId="6" applyNumberFormat="1" applyFont="1" applyFill="1" applyBorder="1" applyAlignment="1" applyProtection="1">
      <alignment horizontal="right" shrinkToFit="1"/>
    </xf>
    <xf numFmtId="0" fontId="8" fillId="0" borderId="0" xfId="0" applyFont="1" applyFill="1"/>
    <xf numFmtId="4" fontId="12" fillId="0" borderId="2" xfId="0" applyNumberFormat="1" applyFont="1" applyFill="1" applyBorder="1" applyAlignment="1">
      <alignment horizontal="right"/>
    </xf>
    <xf numFmtId="4" fontId="13" fillId="0" borderId="2" xfId="0" applyNumberFormat="1" applyFont="1" applyFill="1" applyBorder="1" applyAlignment="1">
      <alignment horizontal="right"/>
    </xf>
    <xf numFmtId="4" fontId="13" fillId="0" borderId="5" xfId="0" applyNumberFormat="1" applyFont="1" applyFill="1" applyBorder="1" applyAlignment="1">
      <alignment horizontal="right"/>
    </xf>
    <xf numFmtId="4" fontId="12" fillId="0" borderId="6" xfId="0" applyNumberFormat="1" applyFont="1" applyFill="1" applyBorder="1" applyAlignment="1">
      <alignment horizontal="right"/>
    </xf>
    <xf numFmtId="4" fontId="13" fillId="0" borderId="1" xfId="0" applyNumberFormat="1" applyFont="1" applyFill="1" applyBorder="1" applyAlignment="1">
      <alignment horizontal="right"/>
    </xf>
    <xf numFmtId="0" fontId="1" fillId="0" borderId="0" xfId="0" applyFont="1" applyFill="1"/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4" fontId="12" fillId="0" borderId="1" xfId="0" applyNumberFormat="1" applyFont="1" applyFill="1" applyBorder="1" applyAlignment="1">
      <alignment horizontal="right" wrapText="1"/>
    </xf>
    <xf numFmtId="10" fontId="12" fillId="0" borderId="1" xfId="0" applyNumberFormat="1" applyFont="1" applyFill="1" applyBorder="1" applyAlignment="1">
      <alignment horizontal="right" wrapText="1"/>
    </xf>
    <xf numFmtId="1" fontId="12" fillId="0" borderId="2" xfId="1" applyNumberFormat="1" applyFont="1" applyFill="1" applyAlignment="1" applyProtection="1">
      <alignment horizontal="center" vertical="center" shrinkToFit="1"/>
    </xf>
    <xf numFmtId="0" fontId="12" fillId="0" borderId="2" xfId="3" applyNumberFormat="1" applyFont="1" applyFill="1" applyAlignment="1" applyProtection="1">
      <alignment vertical="center" wrapText="1"/>
    </xf>
    <xf numFmtId="4" fontId="12" fillId="2" borderId="2" xfId="5" applyNumberFormat="1" applyFont="1" applyAlignment="1" applyProtection="1">
      <alignment horizontal="right" shrinkToFit="1"/>
    </xf>
    <xf numFmtId="1" fontId="13" fillId="0" borderId="2" xfId="2" applyNumberFormat="1" applyFont="1" applyFill="1" applyAlignment="1" applyProtection="1">
      <alignment horizontal="center" vertical="center" shrinkToFit="1"/>
    </xf>
    <xf numFmtId="0" fontId="13" fillId="0" borderId="2" xfId="4" applyNumberFormat="1" applyFont="1" applyFill="1" applyAlignment="1" applyProtection="1">
      <alignment vertical="center" wrapText="1"/>
    </xf>
    <xf numFmtId="4" fontId="13" fillId="0" borderId="1" xfId="0" applyNumberFormat="1" applyFont="1" applyFill="1" applyBorder="1" applyAlignment="1">
      <alignment horizontal="right" wrapText="1"/>
    </xf>
    <xf numFmtId="10" fontId="13" fillId="0" borderId="1" xfId="0" applyNumberFormat="1" applyFont="1" applyFill="1" applyBorder="1" applyAlignment="1">
      <alignment horizontal="right" wrapText="1"/>
    </xf>
    <xf numFmtId="4" fontId="13" fillId="2" borderId="2" xfId="6" applyNumberFormat="1" applyFont="1" applyAlignment="1" applyProtection="1">
      <alignment horizontal="right" shrinkToFit="1"/>
    </xf>
    <xf numFmtId="1" fontId="13" fillId="0" borderId="2" xfId="2" applyNumberFormat="1" applyFont="1" applyFill="1" applyProtection="1">
      <alignment horizontal="center" vertical="top" shrinkToFit="1"/>
    </xf>
    <xf numFmtId="4" fontId="13" fillId="2" borderId="2" xfId="7" applyNumberFormat="1" applyFont="1" applyProtection="1">
      <alignment horizontal="right" vertical="top" shrinkToFit="1"/>
    </xf>
    <xf numFmtId="49" fontId="13" fillId="0" borderId="2" xfId="2" applyNumberFormat="1" applyFont="1" applyFill="1" applyAlignment="1" applyProtection="1">
      <alignment horizontal="center" vertical="center" shrinkToFit="1"/>
    </xf>
    <xf numFmtId="0" fontId="13" fillId="0" borderId="7" xfId="4" applyNumberFormat="1" applyFont="1" applyFill="1" applyBorder="1" applyAlignment="1" applyProtection="1">
      <alignment vertical="center" wrapText="1"/>
    </xf>
    <xf numFmtId="4" fontId="15" fillId="0" borderId="1" xfId="0" applyNumberFormat="1" applyFont="1" applyFill="1" applyBorder="1" applyAlignment="1">
      <alignment horizontal="right" wrapText="1"/>
    </xf>
    <xf numFmtId="4" fontId="15" fillId="0" borderId="2" xfId="0" applyNumberFormat="1" applyFont="1" applyFill="1" applyBorder="1" applyAlignment="1">
      <alignment horizontal="right"/>
    </xf>
    <xf numFmtId="4" fontId="15" fillId="0" borderId="0" xfId="0" applyNumberFormat="1" applyFont="1" applyFill="1"/>
    <xf numFmtId="4" fontId="16" fillId="0" borderId="1" xfId="0" applyNumberFormat="1" applyFont="1" applyFill="1" applyBorder="1" applyAlignment="1">
      <alignment horizontal="right" wrapText="1"/>
    </xf>
    <xf numFmtId="4" fontId="16" fillId="0" borderId="2" xfId="0" applyNumberFormat="1" applyFont="1" applyFill="1" applyBorder="1" applyAlignment="1">
      <alignment horizontal="right"/>
    </xf>
    <xf numFmtId="4" fontId="15" fillId="0" borderId="8" xfId="0" applyNumberFormat="1" applyFont="1" applyFill="1" applyBorder="1" applyAlignment="1">
      <alignment horizontal="right"/>
    </xf>
    <xf numFmtId="4" fontId="14" fillId="0" borderId="1" xfId="0" applyNumberFormat="1" applyFont="1" applyFill="1" applyBorder="1" applyAlignment="1">
      <alignment horizontal="right" wrapText="1"/>
    </xf>
    <xf numFmtId="4" fontId="14" fillId="0" borderId="2" xfId="0" applyNumberFormat="1" applyFont="1" applyFill="1" applyBorder="1" applyAlignment="1">
      <alignment horizontal="right"/>
    </xf>
    <xf numFmtId="0" fontId="13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left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</cellXfs>
  <cellStyles count="8">
    <cellStyle name="xl25" xfId="2"/>
    <cellStyle name="xl30" xfId="5"/>
    <cellStyle name="xl39" xfId="7"/>
    <cellStyle name="xl40" xfId="4"/>
    <cellStyle name="xl41" xfId="3"/>
    <cellStyle name="xl42" xfId="1"/>
    <cellStyle name="xl43" xfId="6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62"/>
  <sheetViews>
    <sheetView tabSelected="1" topLeftCell="A41" zoomScale="90" zoomScaleNormal="90" workbookViewId="0">
      <pane xSplit="1" topLeftCell="C1" activePane="topRight" state="frozen"/>
      <selection pane="topRight" activeCell="E64" sqref="E64"/>
    </sheetView>
  </sheetViews>
  <sheetFormatPr defaultColWidth="9" defaultRowHeight="15" x14ac:dyDescent="0.25"/>
  <cols>
    <col min="1" max="1" width="14.125" style="2" customWidth="1"/>
    <col min="2" max="2" width="39.75" style="2" customWidth="1"/>
    <col min="3" max="3" width="19.5" style="2" customWidth="1"/>
    <col min="4" max="4" width="18.875" style="2" customWidth="1"/>
    <col min="5" max="5" width="18.375" style="2" customWidth="1"/>
    <col min="6" max="6" width="15.375" style="2" customWidth="1"/>
    <col min="7" max="7" width="16" style="2" customWidth="1"/>
    <col min="8" max="8" width="18.625" style="2" customWidth="1"/>
    <col min="9" max="9" width="12.375" style="2" customWidth="1"/>
    <col min="10" max="16384" width="9" style="2"/>
  </cols>
  <sheetData>
    <row r="2" spans="1:9" ht="53.25" customHeight="1" x14ac:dyDescent="0.25">
      <c r="A2" s="39" t="s">
        <v>110</v>
      </c>
      <c r="B2" s="39"/>
      <c r="C2" s="39"/>
      <c r="D2" s="39"/>
      <c r="E2" s="39"/>
      <c r="F2" s="39"/>
      <c r="G2" s="39"/>
      <c r="H2" s="39"/>
      <c r="I2" s="39"/>
    </row>
    <row r="3" spans="1:9" x14ac:dyDescent="0.25">
      <c r="A3" s="12"/>
      <c r="B3" s="12"/>
      <c r="C3" s="12"/>
      <c r="D3" s="12"/>
      <c r="E3" s="12"/>
      <c r="F3" s="12"/>
      <c r="G3" s="12"/>
      <c r="H3" s="12"/>
      <c r="I3" s="12" t="s">
        <v>7</v>
      </c>
    </row>
    <row r="4" spans="1:9" ht="63" customHeight="1" x14ac:dyDescent="0.25">
      <c r="A4" s="38" t="s">
        <v>0</v>
      </c>
      <c r="B4" s="38" t="s">
        <v>1</v>
      </c>
      <c r="C4" s="38" t="s">
        <v>108</v>
      </c>
      <c r="D4" s="38" t="s">
        <v>111</v>
      </c>
      <c r="E4" s="38" t="s">
        <v>115</v>
      </c>
      <c r="F4" s="38" t="s">
        <v>112</v>
      </c>
      <c r="G4" s="41" t="s">
        <v>113</v>
      </c>
      <c r="H4" s="38" t="s">
        <v>114</v>
      </c>
      <c r="I4" s="38" t="s">
        <v>2</v>
      </c>
    </row>
    <row r="5" spans="1:9" ht="68.25" customHeight="1" x14ac:dyDescent="0.25">
      <c r="A5" s="38"/>
      <c r="B5" s="38"/>
      <c r="C5" s="38"/>
      <c r="D5" s="38"/>
      <c r="E5" s="38"/>
      <c r="F5" s="38"/>
      <c r="G5" s="42"/>
      <c r="H5" s="38"/>
      <c r="I5" s="38"/>
    </row>
    <row r="6" spans="1:9" x14ac:dyDescent="0.25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13" t="s">
        <v>3</v>
      </c>
      <c r="G6" s="13" t="s">
        <v>4</v>
      </c>
      <c r="H6" s="13">
        <v>8</v>
      </c>
      <c r="I6" s="13" t="s">
        <v>5</v>
      </c>
    </row>
    <row r="7" spans="1:9" s="3" customFormat="1" x14ac:dyDescent="0.25">
      <c r="A7" s="14"/>
      <c r="B7" s="15" t="s">
        <v>6</v>
      </c>
      <c r="C7" s="16">
        <f>C8+C17+C19+C22+C29+C34+C36+C43+C46+C51+C54+C56</f>
        <v>1988979608.0100002</v>
      </c>
      <c r="D7" s="16">
        <f>D8++D17+D19+D22+D29+D34+D36+D43+D46+D51+D54+D56</f>
        <v>1988979608.0100002</v>
      </c>
      <c r="E7" s="16">
        <f>E8+E17+E19+E22+E29+E34+E36+E43+E46+E51+E54+E56</f>
        <v>1296108613.46</v>
      </c>
      <c r="F7" s="17">
        <f>E7/C7</f>
        <v>0.65164499839029189</v>
      </c>
      <c r="G7" s="17">
        <f>E7/D7</f>
        <v>0.65164499839029189</v>
      </c>
      <c r="H7" s="16">
        <f t="shared" ref="H7" si="0">H8+H17+H19+H22+H29+H34+H36+H43+H46+H51+H54+H56</f>
        <v>1193232147.29</v>
      </c>
      <c r="I7" s="17">
        <f>E7/H7</f>
        <v>1.086216639740764</v>
      </c>
    </row>
    <row r="8" spans="1:9" s="4" customFormat="1" x14ac:dyDescent="0.25">
      <c r="A8" s="18" t="s">
        <v>8</v>
      </c>
      <c r="B8" s="19" t="s">
        <v>56</v>
      </c>
      <c r="C8" s="7">
        <v>279337277.60000002</v>
      </c>
      <c r="D8" s="16">
        <f>C8</f>
        <v>279337277.60000002</v>
      </c>
      <c r="E8" s="7">
        <v>172768619.52000001</v>
      </c>
      <c r="F8" s="17">
        <f>E8/C8</f>
        <v>0.61849467784746537</v>
      </c>
      <c r="G8" s="17">
        <f t="shared" ref="G8:G57" si="1">E8/D8</f>
        <v>0.61849467784746537</v>
      </c>
      <c r="H8" s="20">
        <f>SUM(H9:H16)</f>
        <v>155887612.97</v>
      </c>
      <c r="I8" s="17">
        <f t="shared" ref="I8:I57" si="2">E8/H8</f>
        <v>1.1082895954872867</v>
      </c>
    </row>
    <row r="9" spans="1:9" ht="45" x14ac:dyDescent="0.25">
      <c r="A9" s="21" t="s">
        <v>9</v>
      </c>
      <c r="B9" s="22" t="s">
        <v>57</v>
      </c>
      <c r="C9" s="8">
        <v>5693090</v>
      </c>
      <c r="D9" s="23">
        <f t="shared" ref="D9:E13" si="3">C9</f>
        <v>5693090</v>
      </c>
      <c r="E9" s="8">
        <v>3717223.8</v>
      </c>
      <c r="F9" s="24">
        <f t="shared" ref="F9:F12" si="4">E9/C9</f>
        <v>0.65293606811063931</v>
      </c>
      <c r="G9" s="24">
        <f t="shared" si="1"/>
        <v>0.65293606811063931</v>
      </c>
      <c r="H9" s="25">
        <v>3014492.26</v>
      </c>
      <c r="I9" s="24">
        <f t="shared" si="2"/>
        <v>1.2331177124999486</v>
      </c>
    </row>
    <row r="10" spans="1:9" ht="67.5" customHeight="1" x14ac:dyDescent="0.25">
      <c r="A10" s="21" t="s">
        <v>10</v>
      </c>
      <c r="B10" s="22" t="s">
        <v>58</v>
      </c>
      <c r="C10" s="8">
        <v>6288500</v>
      </c>
      <c r="D10" s="23">
        <f t="shared" si="3"/>
        <v>6288500</v>
      </c>
      <c r="E10" s="8">
        <v>4013509.63</v>
      </c>
      <c r="F10" s="24">
        <f t="shared" si="4"/>
        <v>0.63823004373061931</v>
      </c>
      <c r="G10" s="24">
        <f t="shared" si="1"/>
        <v>0.63823004373061931</v>
      </c>
      <c r="H10" s="25">
        <v>2125016.27</v>
      </c>
      <c r="I10" s="24">
        <f t="shared" si="2"/>
        <v>1.88869595337263</v>
      </c>
    </row>
    <row r="11" spans="1:9" ht="60" x14ac:dyDescent="0.25">
      <c r="A11" s="21" t="s">
        <v>11</v>
      </c>
      <c r="B11" s="22" t="s">
        <v>59</v>
      </c>
      <c r="C11" s="8">
        <v>114172190</v>
      </c>
      <c r="D11" s="23">
        <v>114122190</v>
      </c>
      <c r="E11" s="8">
        <v>73491538.379999995</v>
      </c>
      <c r="F11" s="24">
        <f t="shared" si="4"/>
        <v>0.64369036260055967</v>
      </c>
      <c r="G11" s="24">
        <f t="shared" si="1"/>
        <v>0.6439723806562071</v>
      </c>
      <c r="H11" s="25">
        <v>68835930.25</v>
      </c>
      <c r="I11" s="24">
        <f t="shared" si="2"/>
        <v>1.0676334018163427</v>
      </c>
    </row>
    <row r="12" spans="1:9" x14ac:dyDescent="0.25">
      <c r="A12" s="21" t="s">
        <v>12</v>
      </c>
      <c r="B12" s="22" t="s">
        <v>60</v>
      </c>
      <c r="C12" s="8">
        <v>189878</v>
      </c>
      <c r="D12" s="30">
        <f t="shared" si="3"/>
        <v>189878</v>
      </c>
      <c r="E12" s="30">
        <f t="shared" si="3"/>
        <v>189878</v>
      </c>
      <c r="F12" s="24">
        <f t="shared" si="4"/>
        <v>1</v>
      </c>
      <c r="G12" s="24">
        <f t="shared" si="1"/>
        <v>1</v>
      </c>
      <c r="H12" s="25">
        <v>15297</v>
      </c>
      <c r="I12" s="24">
        <f t="shared" si="2"/>
        <v>12.412760672027195</v>
      </c>
    </row>
    <row r="13" spans="1:9" ht="45" x14ac:dyDescent="0.25">
      <c r="A13" s="21" t="s">
        <v>13</v>
      </c>
      <c r="B13" s="22" t="s">
        <v>61</v>
      </c>
      <c r="C13" s="8">
        <v>17364780</v>
      </c>
      <c r="D13" s="30">
        <f t="shared" si="3"/>
        <v>17364780</v>
      </c>
      <c r="E13" s="31">
        <v>11873011.390000001</v>
      </c>
      <c r="F13" s="24">
        <f>E13/C13</f>
        <v>0.6837409624538866</v>
      </c>
      <c r="G13" s="24">
        <f t="shared" si="1"/>
        <v>0.6837409624538866</v>
      </c>
      <c r="H13" s="25">
        <v>9908686.7300000004</v>
      </c>
      <c r="I13" s="24">
        <f t="shared" si="2"/>
        <v>1.1982426847800849</v>
      </c>
    </row>
    <row r="14" spans="1:9" ht="30" x14ac:dyDescent="0.25">
      <c r="A14" s="21" t="s">
        <v>14</v>
      </c>
      <c r="B14" s="22" t="s">
        <v>62</v>
      </c>
      <c r="C14" s="9">
        <v>0</v>
      </c>
      <c r="D14" s="30">
        <v>0</v>
      </c>
      <c r="E14" s="31">
        <v>0</v>
      </c>
      <c r="F14" s="24">
        <v>0</v>
      </c>
      <c r="G14" s="24">
        <v>0</v>
      </c>
      <c r="H14" s="25">
        <v>6124537.7999999998</v>
      </c>
      <c r="I14" s="24">
        <v>0</v>
      </c>
    </row>
    <row r="15" spans="1:9" x14ac:dyDescent="0.25">
      <c r="A15" s="21" t="s">
        <v>15</v>
      </c>
      <c r="B15" s="22" t="s">
        <v>63</v>
      </c>
      <c r="C15" s="8">
        <v>6061689.6299999999</v>
      </c>
      <c r="D15" s="32">
        <v>5649736.1299999999</v>
      </c>
      <c r="E15" s="31">
        <v>0</v>
      </c>
      <c r="F15" s="24">
        <f t="shared" ref="F15:F57" si="5">E15/C15</f>
        <v>0</v>
      </c>
      <c r="G15" s="24">
        <v>0</v>
      </c>
      <c r="H15" s="25">
        <v>0</v>
      </c>
      <c r="I15" s="24">
        <v>0</v>
      </c>
    </row>
    <row r="16" spans="1:9" x14ac:dyDescent="0.25">
      <c r="A16" s="21" t="s">
        <v>16</v>
      </c>
      <c r="B16" s="22" t="s">
        <v>64</v>
      </c>
      <c r="C16" s="8">
        <v>129567149.97</v>
      </c>
      <c r="D16" s="30">
        <v>130029103.47</v>
      </c>
      <c r="E16" s="31">
        <v>79483458.319999993</v>
      </c>
      <c r="F16" s="24">
        <f t="shared" si="5"/>
        <v>0.61345378314181953</v>
      </c>
      <c r="G16" s="24">
        <f t="shared" si="1"/>
        <v>0.61127437011313568</v>
      </c>
      <c r="H16" s="25">
        <v>65863652.659999996</v>
      </c>
      <c r="I16" s="24">
        <f t="shared" si="2"/>
        <v>1.2067878884626682</v>
      </c>
    </row>
    <row r="17" spans="1:9" s="6" customFormat="1" x14ac:dyDescent="0.25">
      <c r="A17" s="18" t="s">
        <v>17</v>
      </c>
      <c r="B17" s="19" t="s">
        <v>65</v>
      </c>
      <c r="C17" s="7">
        <v>1672290</v>
      </c>
      <c r="D17" s="33">
        <f t="shared" ref="D17:D21" si="6">C17</f>
        <v>1672290</v>
      </c>
      <c r="E17" s="34">
        <v>1263909.6100000001</v>
      </c>
      <c r="F17" s="17">
        <f t="shared" si="5"/>
        <v>0.75579571127017453</v>
      </c>
      <c r="G17" s="17">
        <f t="shared" si="1"/>
        <v>0.75579571127017453</v>
      </c>
      <c r="H17" s="20">
        <f>H18</f>
        <v>896210.48</v>
      </c>
      <c r="I17" s="17">
        <f t="shared" si="2"/>
        <v>1.4102821136391979</v>
      </c>
    </row>
    <row r="18" spans="1:9" x14ac:dyDescent="0.25">
      <c r="A18" s="21" t="s">
        <v>18</v>
      </c>
      <c r="B18" s="22" t="s">
        <v>66</v>
      </c>
      <c r="C18" s="8">
        <v>1672290</v>
      </c>
      <c r="D18" s="30">
        <f t="shared" si="6"/>
        <v>1672290</v>
      </c>
      <c r="E18" s="31">
        <v>1263909.6100000001</v>
      </c>
      <c r="F18" s="24">
        <f t="shared" si="5"/>
        <v>0.75579571127017453</v>
      </c>
      <c r="G18" s="24">
        <f t="shared" si="1"/>
        <v>0.75579571127017453</v>
      </c>
      <c r="H18" s="25">
        <v>896210.48</v>
      </c>
      <c r="I18" s="24">
        <f t="shared" si="2"/>
        <v>1.4102821136391979</v>
      </c>
    </row>
    <row r="19" spans="1:9" s="6" customFormat="1" ht="30" x14ac:dyDescent="0.25">
      <c r="A19" s="18" t="s">
        <v>19</v>
      </c>
      <c r="B19" s="19" t="s">
        <v>67</v>
      </c>
      <c r="C19" s="7">
        <v>6150860.4800000004</v>
      </c>
      <c r="D19" s="33">
        <f t="shared" si="6"/>
        <v>6150860.4800000004</v>
      </c>
      <c r="E19" s="34">
        <v>4605413.58</v>
      </c>
      <c r="F19" s="17">
        <f t="shared" si="5"/>
        <v>0.74874297587709215</v>
      </c>
      <c r="G19" s="17">
        <f t="shared" si="1"/>
        <v>0.74874297587709215</v>
      </c>
      <c r="H19" s="20">
        <f t="shared" ref="H19" si="7">H20+H21</f>
        <v>6725478.3600000003</v>
      </c>
      <c r="I19" s="17">
        <f t="shared" si="2"/>
        <v>0.68477115433020286</v>
      </c>
    </row>
    <row r="20" spans="1:9" ht="60" x14ac:dyDescent="0.25">
      <c r="A20" s="21" t="s">
        <v>20</v>
      </c>
      <c r="B20" s="22" t="s">
        <v>68</v>
      </c>
      <c r="C20" s="8">
        <v>6150860.4800000004</v>
      </c>
      <c r="D20" s="30">
        <f t="shared" si="6"/>
        <v>6150860.4800000004</v>
      </c>
      <c r="E20" s="31">
        <v>4605413.58</v>
      </c>
      <c r="F20" s="24">
        <f t="shared" si="5"/>
        <v>0.74874297587709215</v>
      </c>
      <c r="G20" s="24">
        <f t="shared" si="1"/>
        <v>0.74874297587709215</v>
      </c>
      <c r="H20" s="25">
        <v>6725478.3600000003</v>
      </c>
      <c r="I20" s="24">
        <f t="shared" si="2"/>
        <v>0.68477115433020286</v>
      </c>
    </row>
    <row r="21" spans="1:9" ht="45" hidden="1" x14ac:dyDescent="0.25">
      <c r="A21" s="26" t="s">
        <v>105</v>
      </c>
      <c r="B21" s="22" t="s">
        <v>104</v>
      </c>
      <c r="C21" s="8">
        <v>93000688.890000001</v>
      </c>
      <c r="D21" s="36">
        <f t="shared" si="6"/>
        <v>93000688.890000001</v>
      </c>
      <c r="E21" s="37">
        <v>8592254.1099999994</v>
      </c>
      <c r="F21" s="24">
        <f t="shared" si="5"/>
        <v>9.2389144774645757E-2</v>
      </c>
      <c r="G21" s="24">
        <f t="shared" si="1"/>
        <v>9.2389144774645757E-2</v>
      </c>
      <c r="H21" s="25">
        <v>0</v>
      </c>
      <c r="I21" s="24" t="e">
        <f t="shared" si="2"/>
        <v>#DIV/0!</v>
      </c>
    </row>
    <row r="22" spans="1:9" s="6" customFormat="1" x14ac:dyDescent="0.25">
      <c r="A22" s="18" t="s">
        <v>21</v>
      </c>
      <c r="B22" s="19" t="s">
        <v>69</v>
      </c>
      <c r="C22" s="7">
        <v>98825915.879999995</v>
      </c>
      <c r="D22" s="34">
        <v>98825915.879999995</v>
      </c>
      <c r="E22" s="34">
        <v>48594566.590000004</v>
      </c>
      <c r="F22" s="17">
        <f t="shared" si="5"/>
        <v>0.49171885893783435</v>
      </c>
      <c r="G22" s="17">
        <f t="shared" si="1"/>
        <v>0.49171885893783435</v>
      </c>
      <c r="H22" s="20">
        <f t="shared" ref="H22" si="8">SUM(H23:H28)</f>
        <v>63826236.349999994</v>
      </c>
      <c r="I22" s="17">
        <f>E22/H22</f>
        <v>0.76135723127281041</v>
      </c>
    </row>
    <row r="23" spans="1:9" x14ac:dyDescent="0.25">
      <c r="A23" s="21" t="s">
        <v>22</v>
      </c>
      <c r="B23" s="22" t="s">
        <v>70</v>
      </c>
      <c r="C23" s="27">
        <v>1900000</v>
      </c>
      <c r="D23" s="31">
        <v>1900000</v>
      </c>
      <c r="E23" s="31">
        <v>1900000</v>
      </c>
      <c r="F23" s="24">
        <f t="shared" si="5"/>
        <v>1</v>
      </c>
      <c r="G23" s="24">
        <f t="shared" si="1"/>
        <v>1</v>
      </c>
      <c r="H23" s="25">
        <v>1671655.82</v>
      </c>
      <c r="I23" s="24">
        <f>E23/H23</f>
        <v>1.1365976041647137</v>
      </c>
    </row>
    <row r="24" spans="1:9" x14ac:dyDescent="0.25">
      <c r="A24" s="21" t="s">
        <v>23</v>
      </c>
      <c r="B24" s="22" t="s">
        <v>71</v>
      </c>
      <c r="C24" s="27">
        <v>4391341.7699999996</v>
      </c>
      <c r="D24" s="31">
        <v>4341341.7699999996</v>
      </c>
      <c r="E24" s="31">
        <v>1327233.19</v>
      </c>
      <c r="F24" s="24">
        <f t="shared" si="5"/>
        <v>0.30223864584331822</v>
      </c>
      <c r="G24" s="24">
        <f t="shared" si="1"/>
        <v>0.30571958171355856</v>
      </c>
      <c r="H24" s="25">
        <v>2470901.41</v>
      </c>
      <c r="I24" s="24">
        <f t="shared" si="2"/>
        <v>0.53714534486424526</v>
      </c>
    </row>
    <row r="25" spans="1:9" x14ac:dyDescent="0.25">
      <c r="A25" s="21" t="s">
        <v>24</v>
      </c>
      <c r="B25" s="22" t="s">
        <v>72</v>
      </c>
      <c r="C25" s="27">
        <v>21920144.100000001</v>
      </c>
      <c r="D25" s="31">
        <v>21920144.100000001</v>
      </c>
      <c r="E25" s="31">
        <v>8558106</v>
      </c>
      <c r="F25" s="24">
        <f t="shared" si="5"/>
        <v>0.39042197719858968</v>
      </c>
      <c r="G25" s="24">
        <f t="shared" si="1"/>
        <v>0.39042197719858968</v>
      </c>
      <c r="H25" s="25">
        <v>22595343.109999999</v>
      </c>
      <c r="I25" s="24">
        <f t="shared" si="2"/>
        <v>0.37875530184856754</v>
      </c>
    </row>
    <row r="26" spans="1:9" x14ac:dyDescent="0.25">
      <c r="A26" s="21" t="s">
        <v>25</v>
      </c>
      <c r="B26" s="22" t="s">
        <v>73</v>
      </c>
      <c r="C26" s="27">
        <v>57384448.909999996</v>
      </c>
      <c r="D26" s="27">
        <v>57384448.909999996</v>
      </c>
      <c r="E26" s="31">
        <v>36809227.399999999</v>
      </c>
      <c r="F26" s="24">
        <f t="shared" si="5"/>
        <v>0.64144952333219163</v>
      </c>
      <c r="G26" s="24">
        <f t="shared" si="1"/>
        <v>0.64144952333219163</v>
      </c>
      <c r="H26" s="25">
        <v>34288336.009999998</v>
      </c>
      <c r="I26" s="24">
        <f t="shared" si="2"/>
        <v>1.0735203769953956</v>
      </c>
    </row>
    <row r="27" spans="1:9" hidden="1" x14ac:dyDescent="0.25">
      <c r="A27" s="28" t="s">
        <v>106</v>
      </c>
      <c r="B27" s="22" t="s">
        <v>107</v>
      </c>
      <c r="C27" s="8">
        <v>0</v>
      </c>
      <c r="D27" s="37">
        <v>0</v>
      </c>
      <c r="E27" s="37" t="s">
        <v>109</v>
      </c>
      <c r="F27" s="24" t="e">
        <f t="shared" si="5"/>
        <v>#VALUE!</v>
      </c>
      <c r="G27" s="24" t="e">
        <f t="shared" si="1"/>
        <v>#VALUE!</v>
      </c>
      <c r="H27" s="25">
        <v>0</v>
      </c>
      <c r="I27" s="24" t="e">
        <f t="shared" si="2"/>
        <v>#VALUE!</v>
      </c>
    </row>
    <row r="28" spans="1:9" ht="30" x14ac:dyDescent="0.25">
      <c r="A28" s="21" t="s">
        <v>26</v>
      </c>
      <c r="B28" s="22" t="s">
        <v>74</v>
      </c>
      <c r="C28" s="8">
        <v>13229981.1</v>
      </c>
      <c r="D28" s="8">
        <v>13229981.1</v>
      </c>
      <c r="E28" s="31">
        <v>0</v>
      </c>
      <c r="F28" s="24">
        <f t="shared" si="5"/>
        <v>0</v>
      </c>
      <c r="G28" s="24">
        <f t="shared" si="1"/>
        <v>0</v>
      </c>
      <c r="H28" s="25">
        <v>2800000</v>
      </c>
      <c r="I28" s="24">
        <f t="shared" si="2"/>
        <v>0</v>
      </c>
    </row>
    <row r="29" spans="1:9" s="6" customFormat="1" x14ac:dyDescent="0.25">
      <c r="A29" s="18" t="s">
        <v>27</v>
      </c>
      <c r="B29" s="19" t="s">
        <v>75</v>
      </c>
      <c r="C29" s="7">
        <v>133554020.13</v>
      </c>
      <c r="D29" s="7">
        <v>133554020.13</v>
      </c>
      <c r="E29" s="34">
        <v>89085349.599999994</v>
      </c>
      <c r="F29" s="17">
        <f t="shared" si="5"/>
        <v>0.66703607658747599</v>
      </c>
      <c r="G29" s="17">
        <f t="shared" si="1"/>
        <v>0.66703607658747599</v>
      </c>
      <c r="H29" s="20">
        <f t="shared" ref="H29" si="9">SUM(H30:H33)</f>
        <v>99610948.829999998</v>
      </c>
      <c r="I29" s="17">
        <f t="shared" si="2"/>
        <v>0.89433290864477755</v>
      </c>
    </row>
    <row r="30" spans="1:9" x14ac:dyDescent="0.25">
      <c r="A30" s="21" t="s">
        <v>28</v>
      </c>
      <c r="B30" s="22" t="s">
        <v>76</v>
      </c>
      <c r="C30" s="8">
        <v>7627660</v>
      </c>
      <c r="D30" s="31">
        <v>7627660</v>
      </c>
      <c r="E30" s="31">
        <v>5169207.99</v>
      </c>
      <c r="F30" s="24">
        <f t="shared" si="5"/>
        <v>0.67769250202552289</v>
      </c>
      <c r="G30" s="24">
        <f t="shared" si="1"/>
        <v>0.67769250202552289</v>
      </c>
      <c r="H30" s="25">
        <v>6281853.3700000001</v>
      </c>
      <c r="I30" s="24">
        <f t="shared" si="2"/>
        <v>0.82287944107170397</v>
      </c>
    </row>
    <row r="31" spans="1:9" x14ac:dyDescent="0.25">
      <c r="A31" s="21" t="s">
        <v>29</v>
      </c>
      <c r="B31" s="22" t="s">
        <v>77</v>
      </c>
      <c r="C31" s="8">
        <v>30620617.879999999</v>
      </c>
      <c r="D31" s="31">
        <v>29951885.969999999</v>
      </c>
      <c r="E31" s="31">
        <v>24426020</v>
      </c>
      <c r="F31" s="24">
        <f t="shared" si="5"/>
        <v>0.79769846891149676</v>
      </c>
      <c r="G31" s="24">
        <f t="shared" si="1"/>
        <v>0.81550858014300864</v>
      </c>
      <c r="H31" s="25">
        <v>74138524.349999994</v>
      </c>
      <c r="I31" s="24">
        <f t="shared" si="2"/>
        <v>0.32946460985232712</v>
      </c>
    </row>
    <row r="32" spans="1:9" x14ac:dyDescent="0.25">
      <c r="A32" s="21" t="s">
        <v>30</v>
      </c>
      <c r="B32" s="22" t="s">
        <v>78</v>
      </c>
      <c r="C32" s="8">
        <v>95305451.069999993</v>
      </c>
      <c r="D32" s="31">
        <v>95974182.980000004</v>
      </c>
      <c r="E32" s="31">
        <v>59489975.990000002</v>
      </c>
      <c r="F32" s="24">
        <f t="shared" si="5"/>
        <v>0.62420328871121733</v>
      </c>
      <c r="G32" s="24">
        <f t="shared" si="1"/>
        <v>0.61985394553863593</v>
      </c>
      <c r="H32" s="25">
        <v>19190435.629999999</v>
      </c>
      <c r="I32" s="24">
        <f>E32/H32</f>
        <v>3.0999804869984602</v>
      </c>
    </row>
    <row r="33" spans="1:9" ht="30" x14ac:dyDescent="0.25">
      <c r="A33" s="21" t="s">
        <v>31</v>
      </c>
      <c r="B33" s="22" t="s">
        <v>79</v>
      </c>
      <c r="C33" s="8">
        <v>291.18</v>
      </c>
      <c r="D33" s="31">
        <v>291.18</v>
      </c>
      <c r="E33" s="31">
        <v>145.62</v>
      </c>
      <c r="F33" s="24">
        <f t="shared" si="5"/>
        <v>0.50010302905419324</v>
      </c>
      <c r="G33" s="24">
        <f t="shared" si="1"/>
        <v>0.50010302905419324</v>
      </c>
      <c r="H33" s="25">
        <v>135.47999999999999</v>
      </c>
      <c r="I33" s="24">
        <f>E33/H33</f>
        <v>1.0748449955713022</v>
      </c>
    </row>
    <row r="34" spans="1:9" s="6" customFormat="1" x14ac:dyDescent="0.25">
      <c r="A34" s="18" t="s">
        <v>32</v>
      </c>
      <c r="B34" s="19" t="s">
        <v>80</v>
      </c>
      <c r="C34" s="7">
        <v>4749197</v>
      </c>
      <c r="D34" s="34">
        <v>4749197</v>
      </c>
      <c r="E34" s="34">
        <v>1972744.3</v>
      </c>
      <c r="F34" s="17">
        <f t="shared" si="5"/>
        <v>0.41538481136916411</v>
      </c>
      <c r="G34" s="17">
        <f t="shared" si="1"/>
        <v>0.41538481136916411</v>
      </c>
      <c r="H34" s="20">
        <f>H35</f>
        <v>1000000</v>
      </c>
      <c r="I34" s="17">
        <v>0</v>
      </c>
    </row>
    <row r="35" spans="1:9" ht="30" x14ac:dyDescent="0.25">
      <c r="A35" s="21" t="s">
        <v>33</v>
      </c>
      <c r="B35" s="22" t="s">
        <v>81</v>
      </c>
      <c r="C35" s="8">
        <v>4749197</v>
      </c>
      <c r="D35" s="31">
        <v>4749197</v>
      </c>
      <c r="E35" s="31">
        <v>1972744.3</v>
      </c>
      <c r="F35" s="24">
        <f t="shared" si="5"/>
        <v>0.41538481136916411</v>
      </c>
      <c r="G35" s="24">
        <f t="shared" si="1"/>
        <v>0.41538481136916411</v>
      </c>
      <c r="H35" s="25">
        <v>1000000</v>
      </c>
      <c r="I35" s="24">
        <f>E35/H35</f>
        <v>1.9727443</v>
      </c>
    </row>
    <row r="36" spans="1:9" s="6" customFormat="1" x14ac:dyDescent="0.25">
      <c r="A36" s="18" t="s">
        <v>34</v>
      </c>
      <c r="B36" s="19" t="s">
        <v>82</v>
      </c>
      <c r="C36" s="7">
        <v>1238038080.98</v>
      </c>
      <c r="D36" s="7">
        <v>1238038080.98</v>
      </c>
      <c r="E36" s="34">
        <v>806477567.32000005</v>
      </c>
      <c r="F36" s="17">
        <f t="shared" si="5"/>
        <v>0.65141580029720292</v>
      </c>
      <c r="G36" s="17">
        <f t="shared" si="1"/>
        <v>0.65141580029720292</v>
      </c>
      <c r="H36" s="20">
        <f>SUM(H37:H42)</f>
        <v>740076726.70000005</v>
      </c>
      <c r="I36" s="17">
        <f t="shared" si="2"/>
        <v>1.0897215629466976</v>
      </c>
    </row>
    <row r="37" spans="1:9" x14ac:dyDescent="0.25">
      <c r="A37" s="21" t="s">
        <v>35</v>
      </c>
      <c r="B37" s="22" t="s">
        <v>83</v>
      </c>
      <c r="C37" s="8">
        <v>233810143.78999999</v>
      </c>
      <c r="D37" s="8">
        <v>233810143.78999999</v>
      </c>
      <c r="E37" s="31">
        <v>154923497.63</v>
      </c>
      <c r="F37" s="24">
        <f t="shared" si="5"/>
        <v>0.66260383368630404</v>
      </c>
      <c r="G37" s="24">
        <f t="shared" si="1"/>
        <v>0.66260383368630404</v>
      </c>
      <c r="H37" s="25">
        <v>147106535.88999999</v>
      </c>
      <c r="I37" s="24">
        <f t="shared" si="2"/>
        <v>1.0531380994916855</v>
      </c>
    </row>
    <row r="38" spans="1:9" x14ac:dyDescent="0.25">
      <c r="A38" s="21" t="s">
        <v>36</v>
      </c>
      <c r="B38" s="22" t="s">
        <v>84</v>
      </c>
      <c r="C38" s="8">
        <v>874034289.26999998</v>
      </c>
      <c r="D38" s="8">
        <v>874034289.26999998</v>
      </c>
      <c r="E38" s="31">
        <v>563783952.38999999</v>
      </c>
      <c r="F38" s="24">
        <f t="shared" si="5"/>
        <v>0.64503642398386518</v>
      </c>
      <c r="G38" s="24">
        <f t="shared" si="1"/>
        <v>0.64503642398386518</v>
      </c>
      <c r="H38" s="25">
        <v>514460276.04000002</v>
      </c>
      <c r="I38" s="24">
        <f t="shared" si="2"/>
        <v>1.0958746061594171</v>
      </c>
    </row>
    <row r="39" spans="1:9" x14ac:dyDescent="0.25">
      <c r="A39" s="21" t="s">
        <v>37</v>
      </c>
      <c r="B39" s="22" t="s">
        <v>85</v>
      </c>
      <c r="C39" s="8">
        <v>65141760</v>
      </c>
      <c r="D39" s="31">
        <v>65141760</v>
      </c>
      <c r="E39" s="31">
        <v>44821102.25</v>
      </c>
      <c r="F39" s="24">
        <f t="shared" si="5"/>
        <v>0.68805482458564216</v>
      </c>
      <c r="G39" s="24">
        <f t="shared" si="1"/>
        <v>0.68805482458564216</v>
      </c>
      <c r="H39" s="25">
        <v>40483556.310000002</v>
      </c>
      <c r="I39" s="24">
        <f t="shared" si="2"/>
        <v>1.1071434017996231</v>
      </c>
    </row>
    <row r="40" spans="1:9" ht="30" x14ac:dyDescent="0.25">
      <c r="A40" s="21" t="s">
        <v>38</v>
      </c>
      <c r="B40" s="22" t="s">
        <v>86</v>
      </c>
      <c r="C40" s="8">
        <v>150000</v>
      </c>
      <c r="D40" s="31">
        <v>150000</v>
      </c>
      <c r="E40" s="31">
        <v>91300</v>
      </c>
      <c r="F40" s="24">
        <f t="shared" si="5"/>
        <v>0.60866666666666669</v>
      </c>
      <c r="G40" s="24">
        <f t="shared" si="1"/>
        <v>0.60866666666666669</v>
      </c>
      <c r="H40" s="25">
        <v>187050</v>
      </c>
      <c r="I40" s="24">
        <f t="shared" si="2"/>
        <v>0.4881047848168939</v>
      </c>
    </row>
    <row r="41" spans="1:9" x14ac:dyDescent="0.25">
      <c r="A41" s="21" t="s">
        <v>39</v>
      </c>
      <c r="B41" s="22" t="s">
        <v>87</v>
      </c>
      <c r="C41" s="8">
        <v>10197090.470000001</v>
      </c>
      <c r="D41" s="8">
        <v>10197090.470000001</v>
      </c>
      <c r="E41" s="31">
        <v>8324525.6299999999</v>
      </c>
      <c r="F41" s="24">
        <f t="shared" si="5"/>
        <v>0.81636282962192841</v>
      </c>
      <c r="G41" s="24">
        <f t="shared" si="1"/>
        <v>0.81636282962192841</v>
      </c>
      <c r="H41" s="25">
        <v>7197137.46</v>
      </c>
      <c r="I41" s="24">
        <f t="shared" si="2"/>
        <v>1.1566439680033567</v>
      </c>
    </row>
    <row r="42" spans="1:9" x14ac:dyDescent="0.25">
      <c r="A42" s="21" t="s">
        <v>40</v>
      </c>
      <c r="B42" s="22" t="s">
        <v>88</v>
      </c>
      <c r="C42" s="8">
        <v>54704797.450000003</v>
      </c>
      <c r="D42" s="31">
        <v>54900797.450000003</v>
      </c>
      <c r="E42" s="31">
        <v>34533189.420000002</v>
      </c>
      <c r="F42" s="24">
        <f t="shared" si="5"/>
        <v>0.63126436856956136</v>
      </c>
      <c r="G42" s="24">
        <f t="shared" si="1"/>
        <v>0.6290107070202493</v>
      </c>
      <c r="H42" s="25">
        <v>30642171</v>
      </c>
      <c r="I42" s="24">
        <f t="shared" si="2"/>
        <v>1.1269824654395408</v>
      </c>
    </row>
    <row r="43" spans="1:9" s="6" customFormat="1" x14ac:dyDescent="0.25">
      <c r="A43" s="18" t="s">
        <v>41</v>
      </c>
      <c r="B43" s="19" t="s">
        <v>89</v>
      </c>
      <c r="C43" s="7">
        <v>94328116.609999999</v>
      </c>
      <c r="D43" s="7">
        <v>94328116.609999999</v>
      </c>
      <c r="E43" s="34">
        <v>63401130.759999998</v>
      </c>
      <c r="F43" s="17">
        <f t="shared" si="5"/>
        <v>0.67213396215819976</v>
      </c>
      <c r="G43" s="17">
        <f t="shared" si="1"/>
        <v>0.67213396215819976</v>
      </c>
      <c r="H43" s="20">
        <f>H44+H45</f>
        <v>59066718.280000001</v>
      </c>
      <c r="I43" s="17">
        <f t="shared" si="2"/>
        <v>1.0733816370067004</v>
      </c>
    </row>
    <row r="44" spans="1:9" x14ac:dyDescent="0.25">
      <c r="A44" s="21" t="s">
        <v>42</v>
      </c>
      <c r="B44" s="22" t="s">
        <v>90</v>
      </c>
      <c r="C44" s="8">
        <v>91218116.609999999</v>
      </c>
      <c r="D44" s="8">
        <v>91218116.609999999</v>
      </c>
      <c r="E44" s="31">
        <v>60414944.710000001</v>
      </c>
      <c r="F44" s="24">
        <f t="shared" si="5"/>
        <v>0.66231300267141091</v>
      </c>
      <c r="G44" s="24">
        <f t="shared" si="1"/>
        <v>0.66231300267141091</v>
      </c>
      <c r="H44" s="25">
        <v>56962418.280000001</v>
      </c>
      <c r="I44" s="24">
        <f t="shared" si="2"/>
        <v>1.060610601414937</v>
      </c>
    </row>
    <row r="45" spans="1:9" ht="30" x14ac:dyDescent="0.25">
      <c r="A45" s="21" t="s">
        <v>43</v>
      </c>
      <c r="B45" s="22" t="s">
        <v>91</v>
      </c>
      <c r="C45" s="8">
        <v>3110000</v>
      </c>
      <c r="D45" s="31">
        <v>3110000</v>
      </c>
      <c r="E45" s="31">
        <v>2986186.05</v>
      </c>
      <c r="F45" s="24">
        <f t="shared" si="5"/>
        <v>0.96018844051446939</v>
      </c>
      <c r="G45" s="24">
        <f t="shared" si="1"/>
        <v>0.96018844051446939</v>
      </c>
      <c r="H45" s="25">
        <v>2104300</v>
      </c>
      <c r="I45" s="24">
        <f t="shared" si="2"/>
        <v>1.4190876063298958</v>
      </c>
    </row>
    <row r="46" spans="1:9" s="6" customFormat="1" x14ac:dyDescent="0.25">
      <c r="A46" s="18" t="s">
        <v>44</v>
      </c>
      <c r="B46" s="19" t="s">
        <v>92</v>
      </c>
      <c r="C46" s="7">
        <v>79250559.700000003</v>
      </c>
      <c r="D46" s="7">
        <v>79250559.700000003</v>
      </c>
      <c r="E46" s="34">
        <v>69775266.239999995</v>
      </c>
      <c r="F46" s="17">
        <f t="shared" si="5"/>
        <v>0.88043878180963797</v>
      </c>
      <c r="G46" s="17">
        <f t="shared" si="1"/>
        <v>0.88043878180963797</v>
      </c>
      <c r="H46" s="20">
        <f>SUM(H47:H50)</f>
        <v>31245618.73</v>
      </c>
      <c r="I46" s="17">
        <f t="shared" si="2"/>
        <v>2.2331216047581846</v>
      </c>
    </row>
    <row r="47" spans="1:9" x14ac:dyDescent="0.25">
      <c r="A47" s="21" t="s">
        <v>45</v>
      </c>
      <c r="B47" s="22" t="s">
        <v>93</v>
      </c>
      <c r="C47" s="8">
        <v>4318240</v>
      </c>
      <c r="D47" s="8">
        <v>4318240</v>
      </c>
      <c r="E47" s="31">
        <v>2909051.52</v>
      </c>
      <c r="F47" s="24">
        <f t="shared" si="5"/>
        <v>0.67366601207899512</v>
      </c>
      <c r="G47" s="24">
        <f t="shared" si="1"/>
        <v>0.67366601207899512</v>
      </c>
      <c r="H47" s="25">
        <v>2500141.12</v>
      </c>
      <c r="I47" s="24">
        <f t="shared" si="2"/>
        <v>1.1635549276514439</v>
      </c>
    </row>
    <row r="48" spans="1:9" x14ac:dyDescent="0.25">
      <c r="A48" s="21" t="s">
        <v>46</v>
      </c>
      <c r="B48" s="22" t="s">
        <v>94</v>
      </c>
      <c r="C48" s="8">
        <v>10780000</v>
      </c>
      <c r="D48" s="8">
        <v>10780000</v>
      </c>
      <c r="E48" s="31">
        <v>8443659.1400000006</v>
      </c>
      <c r="F48" s="24">
        <f t="shared" si="5"/>
        <v>0.78327079220779228</v>
      </c>
      <c r="G48" s="24">
        <f t="shared" si="1"/>
        <v>0.78327079220779228</v>
      </c>
      <c r="H48" s="25">
        <v>2672801.0099999998</v>
      </c>
      <c r="I48" s="24">
        <f t="shared" si="2"/>
        <v>3.1591050393983506</v>
      </c>
    </row>
    <row r="49" spans="1:9" x14ac:dyDescent="0.25">
      <c r="A49" s="21" t="s">
        <v>47</v>
      </c>
      <c r="B49" s="22" t="s">
        <v>95</v>
      </c>
      <c r="C49" s="8">
        <v>63666119.700000003</v>
      </c>
      <c r="D49" s="8">
        <v>63666119.700000003</v>
      </c>
      <c r="E49" s="31">
        <v>58303427.460000001</v>
      </c>
      <c r="F49" s="24">
        <f t="shared" si="5"/>
        <v>0.91576850819133548</v>
      </c>
      <c r="G49" s="24">
        <f t="shared" si="1"/>
        <v>0.91576850819133548</v>
      </c>
      <c r="H49" s="25">
        <v>25920101.23</v>
      </c>
      <c r="I49" s="24">
        <f t="shared" si="2"/>
        <v>2.2493518425197911</v>
      </c>
    </row>
    <row r="50" spans="1:9" ht="30" x14ac:dyDescent="0.25">
      <c r="A50" s="21" t="s">
        <v>48</v>
      </c>
      <c r="B50" s="22" t="s">
        <v>96</v>
      </c>
      <c r="C50" s="8">
        <v>486200</v>
      </c>
      <c r="D50" s="31">
        <v>486200</v>
      </c>
      <c r="E50" s="31">
        <v>119128.12</v>
      </c>
      <c r="F50" s="24">
        <f t="shared" si="5"/>
        <v>0.24501875771287535</v>
      </c>
      <c r="G50" s="24">
        <f t="shared" si="1"/>
        <v>0.24501875771287535</v>
      </c>
      <c r="H50" s="25">
        <v>152575.37</v>
      </c>
      <c r="I50" s="24">
        <f t="shared" si="2"/>
        <v>0.78078211443957168</v>
      </c>
    </row>
    <row r="51" spans="1:9" s="6" customFormat="1" x14ac:dyDescent="0.25">
      <c r="A51" s="18" t="s">
        <v>49</v>
      </c>
      <c r="B51" s="19" t="s">
        <v>97</v>
      </c>
      <c r="C51" s="7">
        <v>44546063.479999997</v>
      </c>
      <c r="D51" s="7">
        <v>44546063.479999997</v>
      </c>
      <c r="E51" s="34">
        <v>33708695.259999998</v>
      </c>
      <c r="F51" s="17">
        <f t="shared" si="5"/>
        <v>0.75671546768962672</v>
      </c>
      <c r="G51" s="17">
        <f t="shared" si="1"/>
        <v>0.75671546768962672</v>
      </c>
      <c r="H51" s="20">
        <f>SUM(H52:H53)</f>
        <v>30701070.829999998</v>
      </c>
      <c r="I51" s="17">
        <f t="shared" si="2"/>
        <v>1.0979648054184825</v>
      </c>
    </row>
    <row r="52" spans="1:9" x14ac:dyDescent="0.25">
      <c r="A52" s="21" t="s">
        <v>50</v>
      </c>
      <c r="B52" s="22" t="s">
        <v>98</v>
      </c>
      <c r="C52" s="8">
        <v>42397700</v>
      </c>
      <c r="D52" s="8">
        <v>42397700</v>
      </c>
      <c r="E52" s="31">
        <v>33639371.630000003</v>
      </c>
      <c r="F52" s="24">
        <f t="shared" si="5"/>
        <v>0.79342444590154659</v>
      </c>
      <c r="G52" s="24">
        <f t="shared" si="1"/>
        <v>0.79342444590154659</v>
      </c>
      <c r="H52" s="25">
        <v>27182987.149999999</v>
      </c>
      <c r="I52" s="24">
        <f t="shared" si="2"/>
        <v>1.2375156359517319</v>
      </c>
    </row>
    <row r="53" spans="1:9" x14ac:dyDescent="0.25">
      <c r="A53" s="21" t="s">
        <v>51</v>
      </c>
      <c r="B53" s="22" t="s">
        <v>99</v>
      </c>
      <c r="C53" s="8">
        <v>2148363.48</v>
      </c>
      <c r="D53" s="8">
        <v>2148363.48</v>
      </c>
      <c r="E53" s="31">
        <v>69323.63</v>
      </c>
      <c r="F53" s="24">
        <f t="shared" si="5"/>
        <v>3.2268110422357395E-2</v>
      </c>
      <c r="G53" s="24">
        <f t="shared" si="1"/>
        <v>3.2268110422357395E-2</v>
      </c>
      <c r="H53" s="25">
        <v>3518083.68</v>
      </c>
      <c r="I53" s="24">
        <f t="shared" si="2"/>
        <v>1.9704940616989533E-2</v>
      </c>
    </row>
    <row r="54" spans="1:9" s="6" customFormat="1" x14ac:dyDescent="0.25">
      <c r="A54" s="18" t="s">
        <v>52</v>
      </c>
      <c r="B54" s="19" t="s">
        <v>100</v>
      </c>
      <c r="C54" s="7">
        <v>5927550</v>
      </c>
      <c r="D54" s="34">
        <v>5927550</v>
      </c>
      <c r="E54" s="34">
        <v>4445662.5</v>
      </c>
      <c r="F54" s="17">
        <f t="shared" si="5"/>
        <v>0.75</v>
      </c>
      <c r="G54" s="17">
        <f t="shared" si="1"/>
        <v>0.75</v>
      </c>
      <c r="H54" s="20">
        <f>H55</f>
        <v>4187580</v>
      </c>
      <c r="I54" s="17">
        <f t="shared" si="2"/>
        <v>1.061630464373218</v>
      </c>
    </row>
    <row r="55" spans="1:9" x14ac:dyDescent="0.25">
      <c r="A55" s="21" t="s">
        <v>53</v>
      </c>
      <c r="B55" s="22" t="s">
        <v>101</v>
      </c>
      <c r="C55" s="8">
        <v>5927550</v>
      </c>
      <c r="D55" s="31">
        <v>5927550</v>
      </c>
      <c r="E55" s="34">
        <v>4445662.5</v>
      </c>
      <c r="F55" s="24">
        <f t="shared" si="5"/>
        <v>0.75</v>
      </c>
      <c r="G55" s="24">
        <f t="shared" si="1"/>
        <v>0.75</v>
      </c>
      <c r="H55" s="25">
        <v>4187580</v>
      </c>
      <c r="I55" s="24">
        <f t="shared" si="2"/>
        <v>1.061630464373218</v>
      </c>
    </row>
    <row r="56" spans="1:9" s="6" customFormat="1" ht="30" x14ac:dyDescent="0.25">
      <c r="A56" s="18" t="s">
        <v>54</v>
      </c>
      <c r="B56" s="19" t="s">
        <v>102</v>
      </c>
      <c r="C56" s="10">
        <v>2599676.15</v>
      </c>
      <c r="D56" s="34">
        <v>2599676.15</v>
      </c>
      <c r="E56" s="34">
        <v>9688.18</v>
      </c>
      <c r="F56" s="17">
        <f t="shared" si="5"/>
        <v>3.7266872644886942E-3</v>
      </c>
      <c r="G56" s="17">
        <f t="shared" si="1"/>
        <v>3.7266872644886942E-3</v>
      </c>
      <c r="H56" s="20">
        <f>H57</f>
        <v>7945.76</v>
      </c>
      <c r="I56" s="17">
        <f t="shared" si="2"/>
        <v>1.2192892813273997</v>
      </c>
    </row>
    <row r="57" spans="1:9" ht="30" x14ac:dyDescent="0.25">
      <c r="A57" s="21" t="s">
        <v>55</v>
      </c>
      <c r="B57" s="29" t="s">
        <v>103</v>
      </c>
      <c r="C57" s="11">
        <v>2599676.15</v>
      </c>
      <c r="D57" s="35">
        <v>2599676.15</v>
      </c>
      <c r="E57" s="34">
        <v>9688.18</v>
      </c>
      <c r="F57" s="24">
        <f t="shared" si="5"/>
        <v>3.7266872644886942E-3</v>
      </c>
      <c r="G57" s="17">
        <f t="shared" si="1"/>
        <v>3.7266872644886942E-3</v>
      </c>
      <c r="H57" s="25">
        <v>7945.76</v>
      </c>
      <c r="I57" s="24">
        <f t="shared" si="2"/>
        <v>1.2192892813273997</v>
      </c>
    </row>
    <row r="58" spans="1:9" x14ac:dyDescent="0.25">
      <c r="C58" s="5"/>
    </row>
    <row r="59" spans="1:9" ht="78.75" customHeight="1" x14ac:dyDescent="0.25">
      <c r="A59" s="40" t="s">
        <v>116</v>
      </c>
      <c r="B59" s="40"/>
      <c r="C59" s="40"/>
      <c r="D59" s="40"/>
      <c r="E59" s="40"/>
      <c r="F59" s="40"/>
      <c r="G59" s="40"/>
      <c r="H59" s="40"/>
      <c r="I59" s="40"/>
    </row>
    <row r="62" spans="1:9" x14ac:dyDescent="0.25">
      <c r="D62" s="1"/>
    </row>
  </sheetData>
  <mergeCells count="11">
    <mergeCell ref="H4:H5"/>
    <mergeCell ref="I4:I5"/>
    <mergeCell ref="A2:I2"/>
    <mergeCell ref="A59:I59"/>
    <mergeCell ref="A4:A5"/>
    <mergeCell ref="B4:B5"/>
    <mergeCell ref="C4:C5"/>
    <mergeCell ref="D4:D5"/>
    <mergeCell ref="E4:E5"/>
    <mergeCell ref="F4:F5"/>
    <mergeCell ref="G4:G5"/>
  </mergeCells>
  <pageMargins left="0.7" right="0.17" top="0.75" bottom="0.38" header="0.3" footer="0.3"/>
  <pageSetup paperSize="9" scale="78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ФУ АЧМО</dc:creator>
  <cp:lastModifiedBy>budg1</cp:lastModifiedBy>
  <cp:lastPrinted>2025-04-21T01:34:44Z</cp:lastPrinted>
  <dcterms:created xsi:type="dcterms:W3CDTF">2025-04-17T01:56:47Z</dcterms:created>
  <dcterms:modified xsi:type="dcterms:W3CDTF">2026-10-07T05:47:53Z</dcterms:modified>
</cp:coreProperties>
</file>