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18  (открытые данные ФУ 2021)\Доходы расходы\2020\"/>
    </mc:Choice>
  </mc:AlternateContent>
  <bookViews>
    <workbookView xWindow="630" yWindow="660" windowWidth="20730" windowHeight="11700" activeTab="1"/>
  </bookViews>
  <sheets>
    <sheet name="доходы" sheetId="4" r:id="rId1"/>
    <sheet name="расходы" sheetId="3" r:id="rId2"/>
  </sheets>
  <definedNames>
    <definedName name="_xlnm.Print_Titles" localSheetId="1">расходы!$4:$5</definedName>
  </definedNames>
  <calcPr calcId="152511"/>
</workbook>
</file>

<file path=xl/calcChain.xml><?xml version="1.0" encoding="utf-8"?>
<calcChain xmlns="http://schemas.openxmlformats.org/spreadsheetml/2006/main">
  <c r="F6" i="3" l="1"/>
  <c r="F92" i="4" l="1"/>
  <c r="F84" i="4"/>
  <c r="F78" i="4" s="1"/>
  <c r="F77" i="4" s="1"/>
  <c r="F79" i="4"/>
  <c r="F75" i="4"/>
  <c r="F53" i="4"/>
  <c r="F51" i="4" s="1"/>
  <c r="F48" i="4"/>
  <c r="F44" i="4"/>
  <c r="F43" i="4" s="1"/>
  <c r="F36" i="4"/>
  <c r="F33" i="4"/>
  <c r="F24" i="4"/>
  <c r="F19" i="4"/>
  <c r="F18" i="4" s="1"/>
  <c r="F12" i="4"/>
  <c r="D56" i="4"/>
  <c r="C56" i="4"/>
  <c r="D100" i="4"/>
  <c r="D92" i="4"/>
  <c r="D79" i="4"/>
  <c r="D75" i="4" l="1"/>
  <c r="D53" i="4"/>
  <c r="D51" i="4" s="1"/>
  <c r="D48" i="4"/>
  <c r="D44" i="4"/>
  <c r="D43" i="4" s="1"/>
  <c r="D36" i="4"/>
  <c r="D33" i="4"/>
  <c r="D28" i="4"/>
  <c r="D24" i="4"/>
  <c r="D19" i="4"/>
  <c r="D18" i="4" s="1"/>
  <c r="C79" i="4"/>
  <c r="C51" i="4"/>
  <c r="C48" i="4"/>
  <c r="C44" i="4"/>
  <c r="C43" i="4" s="1"/>
  <c r="C36" i="4"/>
  <c r="C33" i="4"/>
  <c r="C28" i="4"/>
  <c r="C24" i="4"/>
  <c r="C19" i="4"/>
  <c r="C18" i="4" s="1"/>
  <c r="D12" i="4"/>
  <c r="D11" i="4" s="1"/>
  <c r="C12" i="4"/>
  <c r="C11" i="4" s="1"/>
  <c r="C100" i="4"/>
  <c r="C92" i="4"/>
  <c r="E83" i="4"/>
  <c r="G83" i="4"/>
  <c r="D10" i="4" l="1"/>
  <c r="F11" i="4"/>
  <c r="G11" i="4" l="1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33" i="4"/>
  <c r="G34" i="4"/>
  <c r="G36" i="4"/>
  <c r="G38" i="4"/>
  <c r="G39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6" i="4"/>
  <c r="G75" i="4"/>
  <c r="G76" i="4"/>
  <c r="F10" i="4"/>
  <c r="F9" i="4" s="1"/>
  <c r="E11" i="4"/>
  <c r="E12" i="4"/>
  <c r="E13" i="4"/>
  <c r="E14" i="4"/>
  <c r="E15" i="4"/>
  <c r="E16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6" i="4"/>
  <c r="E38" i="4"/>
  <c r="E39" i="4"/>
  <c r="E41" i="4"/>
  <c r="E42" i="4"/>
  <c r="E43" i="4"/>
  <c r="E44" i="4"/>
  <c r="E45" i="4"/>
  <c r="E46" i="4"/>
  <c r="E47" i="4"/>
  <c r="E48" i="4"/>
  <c r="E49" i="4"/>
  <c r="E51" i="4"/>
  <c r="E53" i="4"/>
  <c r="E54" i="4"/>
  <c r="E56" i="4"/>
  <c r="E61" i="4"/>
  <c r="E68" i="4"/>
  <c r="E69" i="4"/>
  <c r="E70" i="4"/>
  <c r="C10" i="4" l="1"/>
  <c r="E10" i="4" l="1"/>
  <c r="G10" i="4"/>
  <c r="G106" i="4"/>
  <c r="E101" i="4"/>
  <c r="E98" i="4"/>
  <c r="D84" i="4"/>
  <c r="D78" i="4" s="1"/>
  <c r="D77" i="4" s="1"/>
  <c r="D9" i="4" s="1"/>
  <c r="C84" i="4"/>
  <c r="C78" i="4" s="1"/>
  <c r="C77" i="4" s="1"/>
  <c r="C9" i="4" s="1"/>
  <c r="F44" i="3"/>
  <c r="F39" i="3"/>
  <c r="F36" i="3"/>
  <c r="F30" i="3"/>
  <c r="F25" i="3"/>
  <c r="F19" i="3"/>
  <c r="G20" i="3"/>
  <c r="G21" i="3"/>
  <c r="G10" i="3"/>
  <c r="D17" i="3"/>
  <c r="C17" i="3"/>
  <c r="D19" i="3"/>
  <c r="C19" i="3"/>
  <c r="D25" i="3"/>
  <c r="C25" i="3"/>
  <c r="D30" i="3"/>
  <c r="C30" i="3"/>
  <c r="E30" i="3" s="1"/>
  <c r="D36" i="3"/>
  <c r="C36" i="3"/>
  <c r="C39" i="3"/>
  <c r="C44" i="3"/>
  <c r="E44" i="3" s="1"/>
  <c r="C6" i="3"/>
  <c r="E6" i="3" s="1"/>
  <c r="E12" i="3"/>
  <c r="E7" i="3"/>
  <c r="E8" i="3"/>
  <c r="E9" i="3"/>
  <c r="E10" i="3"/>
  <c r="E11" i="3"/>
  <c r="E13" i="3"/>
  <c r="E14" i="3"/>
  <c r="E18" i="3"/>
  <c r="E20" i="3"/>
  <c r="E22" i="3"/>
  <c r="E23" i="3"/>
  <c r="E24" i="3"/>
  <c r="E26" i="3"/>
  <c r="E27" i="3"/>
  <c r="E28" i="3"/>
  <c r="E29" i="3"/>
  <c r="E31" i="3"/>
  <c r="E32" i="3"/>
  <c r="E33" i="3"/>
  <c r="E34" i="3"/>
  <c r="E35" i="3"/>
  <c r="E37" i="3"/>
  <c r="E38" i="3"/>
  <c r="E40" i="3"/>
  <c r="E41" i="3"/>
  <c r="E42" i="3"/>
  <c r="E43" i="3"/>
  <c r="E45" i="3"/>
  <c r="E46" i="3"/>
  <c r="E48" i="3"/>
  <c r="E49" i="3"/>
  <c r="F52" i="3" l="1"/>
  <c r="E36" i="3"/>
  <c r="D52" i="3"/>
  <c r="E19" i="3"/>
  <c r="E25" i="3"/>
  <c r="E9" i="4"/>
  <c r="G9" i="4"/>
  <c r="E17" i="3"/>
  <c r="C52" i="3"/>
  <c r="E39" i="3"/>
  <c r="E82" i="4"/>
  <c r="G89" i="4"/>
  <c r="G102" i="4"/>
  <c r="G95" i="4"/>
  <c r="G78" i="4"/>
  <c r="G79" i="4"/>
  <c r="G80" i="4"/>
  <c r="G81" i="4"/>
  <c r="G84" i="4"/>
  <c r="G88" i="4"/>
  <c r="G91" i="4"/>
  <c r="G92" i="4"/>
  <c r="G93" i="4"/>
  <c r="G94" i="4"/>
  <c r="G96" i="4"/>
  <c r="G99" i="4"/>
  <c r="G100" i="4"/>
  <c r="G105" i="4"/>
  <c r="G77" i="4"/>
  <c r="E52" i="3" l="1"/>
  <c r="E77" i="4"/>
  <c r="E78" i="4"/>
  <c r="E79" i="4"/>
  <c r="E80" i="4"/>
  <c r="E81" i="4"/>
  <c r="E84" i="4"/>
  <c r="E85" i="4"/>
  <c r="E86" i="4"/>
  <c r="E87" i="4"/>
  <c r="E88" i="4"/>
  <c r="E89" i="4"/>
  <c r="E90" i="4"/>
  <c r="E91" i="4"/>
  <c r="E92" i="4"/>
  <c r="E93" i="4"/>
  <c r="E94" i="4"/>
  <c r="E96" i="4"/>
  <c r="E97" i="4"/>
  <c r="E99" i="4"/>
  <c r="E100" i="4"/>
  <c r="E104" i="4"/>
  <c r="G46" i="3" l="1"/>
  <c r="G38" i="3"/>
  <c r="G52" i="3"/>
  <c r="G50" i="3"/>
  <c r="G51" i="3"/>
  <c r="G47" i="3"/>
  <c r="G15" i="3"/>
  <c r="G16" i="3"/>
  <c r="G7" i="3"/>
  <c r="G8" i="3"/>
  <c r="G9" i="3"/>
  <c r="G11" i="3"/>
  <c r="G14" i="3"/>
  <c r="G17" i="3"/>
  <c r="G18" i="3"/>
  <c r="G19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9" i="3"/>
  <c r="G40" i="3"/>
  <c r="G41" i="3"/>
  <c r="G42" i="3"/>
  <c r="G43" i="3"/>
  <c r="G44" i="3"/>
  <c r="G45" i="3"/>
  <c r="G48" i="3"/>
  <c r="G49" i="3"/>
  <c r="G6" i="3"/>
</calcChain>
</file>

<file path=xl/sharedStrings.xml><?xml version="1.0" encoding="utf-8"?>
<sst xmlns="http://schemas.openxmlformats.org/spreadsheetml/2006/main" count="374" uniqueCount="311">
  <si>
    <t>Единица измерения: руб.</t>
  </si>
  <si>
    <t>Наименование показателя</t>
  </si>
  <si>
    <t>Раздел, под-раздел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</si>
  <si>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</si>
  <si>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</si>
  <si>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</si>
  <si>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</si>
  <si>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</si>
  <si>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</si>
  <si>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</si>
  <si>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</si>
  <si>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</si>
  <si>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</si>
  <si>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</si>
  <si>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</si>
  <si>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</si>
  <si>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</si>
  <si>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</si>
  <si>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</si>
  <si>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</si>
  <si>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</si>
  <si>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</si>
  <si>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</si>
  <si>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</si>
  <si>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</si>
  <si>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</si>
  <si>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</si>
  <si>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</si>
  <si>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</si>
  <si>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</si>
  <si>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</si>
  <si>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</si>
  <si>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</si>
  <si>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</si>
  <si>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</si>
  <si>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</si>
  <si>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</si>
  <si>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</si>
  <si>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</si>
  <si>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</si>
  <si>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</si>
  <si>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</si>
  <si>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</si>
  <si>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</si>
  <si>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</si>
  <si>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</si>
  <si>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</si>
  <si>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</si>
  <si>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</si>
  <si>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</si>
  <si>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</si>
  <si>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</si>
  <si>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</si>
  <si>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</si>
  <si>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</si>
  <si>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</si>
  <si>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</si>
  <si>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</si>
  <si>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</si>
  <si>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</si>
  <si>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</si>
  <si>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</si>
  <si>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</si>
  <si>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</si>
  <si>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</si>
  <si>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</si>
  <si>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</si>
  <si>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</si>
  <si>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</si>
  <si>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</si>
  <si>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</si>
  <si>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</si>
  <si>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</si>
  <si>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</si>
  <si>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</si>
  <si>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</si>
  <si>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</si>
  <si>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</si>
  <si>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</si>
  <si>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</si>
  <si>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</si>
  <si>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ВСЕГО РАСХОДОВ:</t>
  </si>
  <si>
    <t>Темп роста к соответствующему периоду прошлого года, %</t>
  </si>
  <si>
    <t>НАЦИОНАЛЬНАЯ ОБОРОНА</t>
  </si>
  <si>
    <t>0200</t>
  </si>
  <si>
    <t>Мобилизационная и вневойсковая подготовка</t>
  </si>
  <si>
    <t>0203</t>
  </si>
  <si>
    <t>Другие вопросы в области физической культуры и спорта</t>
  </si>
  <si>
    <t>1400</t>
  </si>
  <si>
    <t>1401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</si>
  <si>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</si>
  <si>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</si>
  <si>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Наименование показателя</t>
  </si>
  <si>
    <t>Код дохода по бюджетной классификации</t>
  </si>
  <si>
    <t>4</t>
  </si>
  <si>
    <t>5</t>
  </si>
  <si>
    <t>Доходы бюджета - всего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</si>
  <si>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</si>
  <si>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</si>
  <si>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</si>
  <si>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</si>
  <si>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</si>
  <si>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</si>
  <si>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</si>
  <si>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</si>
  <si>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</si>
  <si>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</si>
  <si>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</si>
  <si>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</si>
  <si>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</si>
  <si>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</si>
  <si>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</si>
  <si>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</si>
  <si>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</si>
  <si>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</si>
  <si>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</si>
  <si>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</si>
  <si>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</si>
  <si>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</si>
  <si>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</si>
  <si>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</si>
  <si>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</si>
  <si>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</si>
  <si>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</si>
  <si>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</si>
  <si>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налог на вмененный доход для отдельных видов деятельности</t>
  </si>
  <si>
    <t>000 1 05 02010 02 0000 110</t>
  </si>
  <si>
    <t xml:space="preserve">  Единый сельскохозяйственный налог</t>
  </si>
  <si>
    <t>000 1 05 03010 01 0000 110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</si>
  <si>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</si>
  <si>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</si>
  <si>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НАЛОГИ НА ИМУЩЕСТВО</t>
  </si>
  <si>
    <t xml:space="preserve">  Налог на имущество физических лиц</t>
  </si>
  <si>
    <t>000 1 06 01000 00 0000 110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</si>
  <si>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</si>
  <si>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</si>
  <si>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</si>
  <si>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</si>
  <si>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физических лиц</t>
  </si>
  <si>
    <t>000 1 06 06040 00 0000 110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</si>
  <si>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</si>
  <si>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</si>
  <si>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</si>
  <si>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</si>
  <si>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</si>
  <si>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</si>
  <si>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</si>
  <si>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</si>
  <si>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>000 1 11 05010 00 0000 120</t>
  </si>
  <si>
    <t>000 1 11 05020 00 0000 120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</si>
  <si>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</si>
  <si>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</si>
  <si>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000 1 11 09000 00 0000 120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</si>
  <si>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</si>
  <si>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</si>
  <si>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</si>
  <si>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</si>
  <si>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>000 1 12 01010 01 0000 120</t>
  </si>
  <si>
    <t xml:space="preserve">  Плата за сбросы загрязняющих веществ в водные объекты</t>
  </si>
  <si>
    <t>000 1 12 01030 01 0000 120</t>
  </si>
  <si>
    <t xml:space="preserve">  Плата за размещение отходов производства и потребления</t>
  </si>
  <si>
    <t>000 1 12 01040 01 0000 120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</si>
  <si>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</si>
  <si>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</si>
  <si>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Прочие доходы от оказания платных услуг (работ)</t>
  </si>
  <si>
    <t>000 1 13 01990 00 0000 130</t>
  </si>
  <si>
    <t xml:space="preserve">  Прочие доходы от компенсации затрат государства</t>
  </si>
  <si>
    <t>000 1 13 02990 00 0000 130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</si>
  <si>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</si>
  <si>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</si>
  <si>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</si>
  <si>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</si>
  <si>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</si>
  <si>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</si>
  <si>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ШТРАФЫ, САНКЦИИ, ВОЗМЕЩЕНИЕ УЩЕРБА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</si>
  <si>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</si>
  <si>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</si>
  <si>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</si>
  <si>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</si>
  <si>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</si>
  <si>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</si>
  <si>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</si>
  <si>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</si>
  <si>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</si>
  <si>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</si>
  <si>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</si>
  <si>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</si>
  <si>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</si>
  <si>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</si>
  <si>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</si>
  <si>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</si>
  <si>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</si>
  <si>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</si>
  <si>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</si>
  <si>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</si>
  <si>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</si>
  <si>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</si>
  <si>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</si>
  <si>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</si>
  <si>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</si>
  <si>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</si>
  <si>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</si>
  <si>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</si>
  <si>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</si>
  <si>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</si>
  <si>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</si>
  <si>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</si>
  <si>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</si>
  <si>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</si>
  <si>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</si>
  <si>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</si>
  <si>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</si>
  <si>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</si>
  <si>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</si>
  <si>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</si>
  <si>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</si>
  <si>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</si>
  <si>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</si>
  <si>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000 2 02 15853 00 0000 150</t>
  </si>
  <si>
    <t xml:space="preserve">  Дотации бюджетам городских округов на поддержку мер по обеспечению 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</si>
  <si>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000 2 02 15853 04 0000 150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</si>
  <si>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</si>
  <si>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</si>
  <si>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</si>
  <si>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</si>
  <si>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</si>
  <si>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>000 2 02 25228 00 0000 150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</si>
  <si>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</si>
  <si>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</si>
  <si>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</si>
  <si>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</si>
  <si>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</si>
  <si>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</si>
  <si>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</si>
  <si>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</si>
  <si>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Прочие субсидии</t>
  </si>
  <si>
    <t>000 2 02 29999 00 0000 150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</si>
  <si>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</si>
  <si>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</si>
  <si>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</si>
  <si>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</si>
  <si>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</si>
  <si>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</si>
  <si>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</si>
  <si>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</si>
  <si>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</si>
  <si>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</si>
  <si>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</si>
  <si>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</si>
  <si>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</si>
  <si>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</si>
  <si>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</si>
  <si>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</si>
  <si>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БЕЗВОЗМЕЗДНЫЕ ПОСТУПЛЕНИЯ</t>
  </si>
  <si>
    <t>000 2 07 00000 00 0000 000</t>
  </si>
  <si>
    <t>6</t>
  </si>
  <si>
    <t>7</t>
  </si>
  <si>
    <t>3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</si>
  <si>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</si>
  <si>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</si>
  <si>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000 2 02 40014 00 0000 150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</si>
  <si>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</si>
  <si>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0107</t>
  </si>
  <si>
    <t>Обеспечение проведения выборов и референдумов</t>
  </si>
  <si>
    <t>0406</t>
  </si>
  <si>
    <t>Водное хозяйство</t>
  </si>
  <si>
    <t>000 2 02 35304 00 0000 150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</si>
  <si>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</si>
  <si>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000 2 02 45303 00 0000 150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</si>
  <si>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</si>
  <si>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</si>
  <si>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</si>
  <si>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000 1 01 02050 01 0000 110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</si>
  <si>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</si>
  <si>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06 00000 00 0000 000*</t>
  </si>
  <si>
    <t>000 1 14 02050 05 0000 410</t>
  </si>
  <si>
    <t>Доходы от реализации иного имущества, находящегося в собственности муниципальных райнов (за исключением движимого имущества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</si>
  <si>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16 00000 00 0000 000**</t>
  </si>
  <si>
    <t>Доходы в виде прибыли, приходящейся на доли в уставных(складочных)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</si>
  <si>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* В связи с тем, что налоги на имущество в 2019 году зачисляли в бюджеты поселений, сравнение 2019 и 2020 годов по КБК "НАЛОГИ НА ИМУЩЕСТВО" не представляется возможным</t>
  </si>
  <si>
    <t>** В сязи с изменениями, внесенными в Бюджетный кодекс РФ, в части распределения поступлений по штрафам, сравнение 2019 и 2020 годов по КБК "ШТРАФЫ, САНКЦИИ, ВОЗМЕЩЕНИЕ УЩЕРБА" не представляется возможным</t>
  </si>
  <si>
    <t>Сведения об исполнении расходов бюджета Чугуевского муниципального округа по разделам и подразделам классификации расходов бюджета за 2020 год 
по состоянию на 01.10.2020</t>
  </si>
  <si>
    <t>Утвержденные бюджетные назначения на  2020 год (в ред. 131-НПА)</t>
  </si>
  <si>
    <t xml:space="preserve">Фактически исполнено по состоянию на 01.01.2021 
</t>
  </si>
  <si>
    <t>Процент исполнения годового плана по состоянию на 01.01.2021</t>
  </si>
  <si>
    <t>Фактически исполнено по состоянию на 01.01.2020</t>
  </si>
  <si>
    <t>000 1 16 11050 01 0000 140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</si>
  <si>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причиненого окружающей среде (за исключением вреда, причиненого окружающей среде на особо охраняемых природных территориях, а также вреда, причиненого водным объектам), подлежащие зачислению в бюджет муниципального образования</t>
  </si>
  <si>
    <t>000 1 11 0100 00 0000 000</t>
  </si>
  <si>
    <t>000 1 14 06020 00 0000 430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</si>
  <si>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</si>
  <si>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000 1 16 01074 01 0000 140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</si>
  <si>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 </t>
  </si>
  <si>
    <t>000 2 02 49001 00 0000 150</t>
  </si>
  <si>
    <t xml:space="preserve">Межбюджетные трансферты, передаваемые бюджетам, за счет средств резервного фонда Правительства Российской Федерации </t>
  </si>
  <si>
    <t xml:space="preserve">  Плата за выбросы загрязняющих веществ в атмосферный воздух стационарными объектами </t>
  </si>
  <si>
    <t>000 1 16 07010 04 0000 140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</si>
  <si>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</si>
  <si>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000 1 16 07090 04 0000 140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</si>
  <si>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</si>
  <si>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-</t>
  </si>
  <si>
    <t>Темп роста к  прошлому году, %</t>
  </si>
  <si>
    <t>000 1 11 05030 00 0000 120</t>
  </si>
  <si>
    <t xml:space="preserve">  Доходы от сдачи в аренду имущества,находящегося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овтономных учреждений)</t>
  </si>
  <si>
    <t xml:space="preserve">  Прочие доходы от использования имущества и прав,находящихся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</si>
  <si>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Доходы, получаемые в виде арендной платы за земельные участки, государственная собственность на которые не разграничена,а также  средства от продажи права на заключение договоров аренды указанных земельных участков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</si>
  <si>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 бюджетных и автономных учреждений)</t>
  </si>
  <si>
    <t xml:space="preserve">Сведения об исполнении доходов бюджета Чугуевского муниципального округа за 2020 год </t>
  </si>
  <si>
    <t>Утвержденные бюджетные назначения                     (в ред. 131-НПА)</t>
  </si>
  <si>
    <r>
      <t xml:space="preserve">Фактически исполнено по состоянию на </t>
    </r>
    <r>
      <rPr>
        <i/>
        <sz val="12"/>
        <color indexed="8"/>
        <rFont val="Times New Roman"/>
        <family val="1"/>
        <charset val="204"/>
      </rPr>
      <t>01.01.2021</t>
    </r>
    <r>
      <rPr>
        <sz val="12"/>
        <color indexed="8"/>
        <rFont val="Times New Roman"/>
        <family val="1"/>
        <charset val="204"/>
      </rPr>
      <t xml:space="preserve"> 
</t>
    </r>
  </si>
  <si>
    <r>
      <t xml:space="preserve">Фактически исполнено по состоянию на </t>
    </r>
    <r>
      <rPr>
        <i/>
        <sz val="12"/>
        <color indexed="8"/>
        <rFont val="Times New Roman"/>
        <family val="1"/>
        <charset val="204"/>
      </rPr>
      <t>01.01.2020</t>
    </r>
    <r>
      <rPr>
        <sz val="12"/>
        <color indexed="8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</si>
</sst>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Arial Cyr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7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wrapText="1"/>
    </xf>
    <xf numFmtId="0" fontId="2" fillId="0" borderId="1">
      <alignment horizontal="center" wrapText="1"/>
    </xf>
    <xf numFmtId="0" fontId="2" fillId="0" borderId="1">
      <alignment horizontal="center"/>
    </xf>
    <xf numFmtId="0" fontId="3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0" borderId="2">
      <alignment horizontal="right" vertical="top" shrinkToFit="1"/>
    </xf>
    <xf numFmtId="10" fontId="2" fillId="0" borderId="2">
      <alignment horizontal="right" vertical="top" shrinkToFit="1"/>
    </xf>
    <xf numFmtId="0" fontId="2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4" fillId="0" borderId="2">
      <alignment horizontal="left" vertical="center"/>
    </xf>
    <xf numFmtId="4" fontId="4" fillId="0" borderId="2">
      <alignment horizontal="right" vertical="center" shrinkToFit="1"/>
    </xf>
    <xf numFmtId="10" fontId="4" fillId="0" borderId="2">
      <alignment horizontal="right" vertical="center" shrinkToFit="1"/>
    </xf>
    <xf numFmtId="0" fontId="5" fillId="0" borderId="1">
      <alignment vertical="center"/>
    </xf>
    <xf numFmtId="0" fontId="1" fillId="0" borderId="1">
      <alignment horizontal="left" wrapText="1"/>
    </xf>
    <xf numFmtId="0" fontId="9" fillId="0" borderId="0"/>
    <xf numFmtId="0" fontId="9" fillId="0" borderId="0"/>
    <xf numFmtId="0" fontId="9" fillId="0" borderId="0"/>
    <xf numFmtId="0" fontId="6" fillId="0" borderId="1"/>
    <xf numFmtId="0" fontId="6" fillId="0" borderId="1"/>
    <xf numFmtId="0" fontId="7" fillId="2" borderId="1"/>
    <xf numFmtId="1" fontId="1" fillId="0" borderId="2">
      <alignment horizontal="left" vertical="top" wrapText="1" indent="2"/>
    </xf>
    <xf numFmtId="0" fontId="1" fillId="0" borderId="1">
      <alignment vertical="top"/>
    </xf>
    <xf numFmtId="0" fontId="8" fillId="2" borderId="1"/>
    <xf numFmtId="0" fontId="7" fillId="0" borderId="1"/>
    <xf numFmtId="0" fontId="8" fillId="0" borderId="1"/>
    <xf numFmtId="4" fontId="16" fillId="0" borderId="10">
      <alignment horizontal="right" shrinkToFit="1"/>
    </xf>
    <xf numFmtId="4" fontId="16" fillId="0" borderId="10">
      <alignment horizontal="right" shrinkToFit="1"/>
    </xf>
  </cellStyleXfs>
  <cellXfs count="70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2" xfId="10" applyNumberFormat="1" applyProtection="1">
      <alignment vertical="top" wrapText="1"/>
    </xf>
    <xf numFmtId="1" fontId="2" fillId="0" borderId="2" xfId="11" applyNumberFormat="1" applyProtection="1">
      <alignment horizontal="center" vertical="top" shrinkToFit="1"/>
    </xf>
    <xf numFmtId="4" fontId="2" fillId="0" borderId="2" xfId="12" applyNumberFormat="1" applyProtection="1">
      <alignment horizontal="right" vertical="top" shrinkToFit="1"/>
    </xf>
    <xf numFmtId="10" fontId="2" fillId="0" borderId="2" xfId="13" applyNumberFormat="1" applyProtection="1">
      <alignment horizontal="right" vertical="top" shrinkToFit="1"/>
    </xf>
    <xf numFmtId="0" fontId="1" fillId="0" borderId="2" xfId="15" applyNumberFormat="1" applyProtection="1">
      <alignment vertical="top" wrapText="1"/>
    </xf>
    <xf numFmtId="1" fontId="1" fillId="0" borderId="2" xfId="16" applyNumberFormat="1" applyProtection="1">
      <alignment horizontal="center" vertical="top" shrinkToFit="1"/>
    </xf>
    <xf numFmtId="4" fontId="1" fillId="0" borderId="2" xfId="17" applyNumberFormat="1" applyProtection="1">
      <alignment horizontal="right" vertical="top" shrinkToFit="1"/>
    </xf>
    <xf numFmtId="0" fontId="1" fillId="0" borderId="1" xfId="23" applyNumberFormat="1" applyProtection="1">
      <alignment horizontal="left" wrapText="1"/>
    </xf>
    <xf numFmtId="0" fontId="0" fillId="0" borderId="8" xfId="0" applyBorder="1" applyProtection="1">
      <protection locked="0"/>
    </xf>
    <xf numFmtId="0" fontId="4" fillId="0" borderId="9" xfId="19" applyNumberFormat="1" applyBorder="1" applyProtection="1">
      <alignment horizontal="left" vertical="center"/>
    </xf>
    <xf numFmtId="4" fontId="4" fillId="0" borderId="9" xfId="20" applyNumberFormat="1" applyBorder="1" applyProtection="1">
      <alignment horizontal="right" vertical="center" shrinkToFit="1"/>
    </xf>
    <xf numFmtId="49" fontId="1" fillId="0" borderId="2" xfId="16" applyNumberFormat="1" applyProtection="1">
      <alignment horizontal="center" vertical="top" shrinkToFit="1"/>
    </xf>
    <xf numFmtId="49" fontId="13" fillId="0" borderId="2" xfId="16" applyNumberFormat="1" applyFont="1" applyProtection="1">
      <alignment horizontal="center" vertical="top" shrinkToFit="1"/>
    </xf>
    <xf numFmtId="0" fontId="13" fillId="0" borderId="2" xfId="15" applyNumberFormat="1" applyFont="1" applyProtection="1">
      <alignment vertical="top" wrapText="1"/>
    </xf>
    <xf numFmtId="4" fontId="13" fillId="0" borderId="2" xfId="17" applyNumberFormat="1" applyFont="1" applyProtection="1">
      <alignment horizontal="right" vertical="top" shrinkToFit="1"/>
    </xf>
    <xf numFmtId="0" fontId="14" fillId="0" borderId="0" xfId="0" applyFont="1" applyProtection="1">
      <protection locked="0"/>
    </xf>
    <xf numFmtId="4" fontId="15" fillId="0" borderId="2" xfId="17" applyNumberFormat="1" applyFont="1" applyProtection="1">
      <alignment horizontal="right" vertical="top" shrinkToFit="1"/>
    </xf>
    <xf numFmtId="0" fontId="15" fillId="0" borderId="2" xfId="15" applyNumberFormat="1" applyFont="1" applyProtection="1">
      <alignment vertical="top" wrapText="1"/>
    </xf>
    <xf numFmtId="10" fontId="15" fillId="0" borderId="2" xfId="13" applyNumberFormat="1" applyFont="1" applyProtection="1">
      <alignment horizontal="right" vertical="top" shrinkToFit="1"/>
    </xf>
    <xf numFmtId="0" fontId="15" fillId="0" borderId="3" xfId="4" applyNumberFormat="1" applyFont="1" applyBorder="1" applyAlignment="1" applyProtection="1">
      <alignment horizontal="center" vertical="center"/>
    </xf>
    <xf numFmtId="49" fontId="15" fillId="0" borderId="3" xfId="34" applyNumberFormat="1" applyFont="1" applyBorder="1" applyAlignment="1" applyProtection="1">
      <alignment horizontal="center" vertical="center"/>
    </xf>
    <xf numFmtId="49" fontId="15" fillId="0" borderId="3" xfId="31" applyNumberFormat="1" applyFont="1" applyBorder="1" applyAlignment="1" applyProtection="1">
      <alignment horizontal="left" vertical="center"/>
    </xf>
    <xf numFmtId="0" fontId="13" fillId="0" borderId="3" xfId="20" applyNumberFormat="1" applyFont="1" applyBorder="1" applyAlignment="1" applyProtection="1">
      <alignment horizontal="left" vertical="top" wrapText="1"/>
    </xf>
    <xf numFmtId="4" fontId="13" fillId="0" borderId="3" xfId="13" applyNumberFormat="1" applyFont="1" applyBorder="1" applyAlignment="1" applyProtection="1">
      <alignment horizontal="right" vertical="center" shrinkToFit="1"/>
    </xf>
    <xf numFmtId="10" fontId="13" fillId="0" borderId="3" xfId="13" applyNumberFormat="1" applyFont="1" applyBorder="1" applyAlignment="1" applyProtection="1">
      <alignment horizontal="right" vertical="center" shrinkToFit="1"/>
    </xf>
    <xf numFmtId="49" fontId="13" fillId="0" borderId="3" xfId="15" applyNumberFormat="1" applyFont="1" applyBorder="1" applyAlignment="1" applyProtection="1">
      <alignment horizontal="left" vertical="center"/>
    </xf>
    <xf numFmtId="0" fontId="13" fillId="0" borderId="3" xfId="23" applyNumberFormat="1" applyFont="1" applyBorder="1" applyAlignment="1" applyProtection="1">
      <alignment horizontal="left" vertical="top" wrapText="1"/>
    </xf>
    <xf numFmtId="4" fontId="13" fillId="0" borderId="3" xfId="35" applyNumberFormat="1" applyFont="1" applyBorder="1" applyAlignment="1" applyProtection="1">
      <alignment horizontal="right" vertical="center" shrinkToFit="1"/>
    </xf>
    <xf numFmtId="49" fontId="15" fillId="0" borderId="3" xfId="15" applyNumberFormat="1" applyFont="1" applyBorder="1" applyAlignment="1" applyProtection="1">
      <alignment horizontal="left" vertical="center"/>
    </xf>
    <xf numFmtId="0" fontId="15" fillId="0" borderId="3" xfId="23" applyNumberFormat="1" applyFont="1" applyBorder="1" applyAlignment="1" applyProtection="1">
      <alignment horizontal="left" vertical="top" wrapText="1"/>
    </xf>
    <xf numFmtId="4" fontId="15" fillId="0" borderId="3" xfId="35" applyNumberFormat="1" applyFont="1" applyBorder="1" applyAlignment="1" applyProtection="1">
      <alignment horizontal="right" vertical="center" shrinkToFi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0" fontId="13" fillId="0" borderId="3" xfId="35" applyNumberFormat="1" applyFont="1" applyBorder="1" applyAlignment="1" applyProtection="1">
      <alignment horizontal="right" vertical="center" shrinkToFit="1"/>
    </xf>
    <xf numFmtId="10" fontId="15" fillId="0" borderId="3" xfId="35" applyNumberFormat="1" applyFont="1" applyBorder="1" applyAlignment="1" applyProtection="1">
      <alignment horizontal="right" vertical="center" shrinkToFit="1"/>
    </xf>
    <xf numFmtId="4" fontId="13" fillId="0" borderId="13" xfId="36" applyFont="1" applyBorder="1" applyProtection="1">
      <alignment horizontal="right" shrinkToFit="1"/>
    </xf>
    <xf numFmtId="0" fontId="15" fillId="0" borderId="3" xfId="17" applyNumberFormat="1" applyFont="1" applyBorder="1" applyAlignment="1" applyProtection="1">
      <alignment horizontal="left" vertical="top"/>
    </xf>
    <xf numFmtId="0" fontId="18" fillId="0" borderId="0" xfId="0" applyFont="1" applyAlignment="1">
      <alignment horizontal="left" vertical="top"/>
    </xf>
    <xf numFmtId="10" fontId="15" fillId="0" borderId="3" xfId="13" applyNumberFormat="1" applyFont="1" applyBorder="1" applyAlignment="1" applyProtection="1">
      <alignment horizontal="right" vertical="center" shrinkToFit="1"/>
    </xf>
    <xf numFmtId="0" fontId="13" fillId="0" borderId="3" xfId="23" applyNumberFormat="1" applyFont="1" applyBorder="1" applyAlignment="1" applyProtection="1">
      <alignment horizontal="left" vertical="center" wrapText="1"/>
    </xf>
    <xf numFmtId="4" fontId="13" fillId="0" borderId="13" xfId="36" applyFont="1" applyBorder="1" applyAlignment="1" applyProtection="1">
      <alignment horizontal="right" vertical="center" shrinkToFit="1"/>
    </xf>
    <xf numFmtId="0" fontId="19" fillId="0" borderId="0" xfId="0" applyFont="1" applyAlignment="1">
      <alignment horizontal="left" vertical="top"/>
    </xf>
    <xf numFmtId="0" fontId="0" fillId="0" borderId="0" xfId="0" applyFont="1"/>
    <xf numFmtId="0" fontId="14" fillId="0" borderId="0" xfId="0" applyFont="1"/>
    <xf numFmtId="10" fontId="0" fillId="0" borderId="3" xfId="13" applyNumberFormat="1" applyFont="1" applyBorder="1" applyAlignment="1" applyProtection="1">
      <alignment horizontal="right" vertical="center" shrinkToFit="1"/>
    </xf>
    <xf numFmtId="49" fontId="15" fillId="0" borderId="6" xfId="12" applyNumberFormat="1" applyFont="1" applyBorder="1" applyAlignment="1" applyProtection="1">
      <alignment horizontal="center" vertical="center" wrapText="1"/>
    </xf>
    <xf numFmtId="49" fontId="15" fillId="0" borderId="11" xfId="12" applyNumberFormat="1" applyFont="1" applyBorder="1" applyAlignment="1" applyProtection="1">
      <alignment horizontal="center" vertical="center" wrapText="1"/>
    </xf>
    <xf numFmtId="49" fontId="15" fillId="0" borderId="12" xfId="12" applyNumberFormat="1" applyFont="1" applyBorder="1" applyAlignment="1" applyProtection="1">
      <alignment horizontal="center" vertical="center" wrapText="1"/>
    </xf>
    <xf numFmtId="0" fontId="15" fillId="0" borderId="3" xfId="19" applyNumberFormat="1" applyFont="1" applyBorder="1" applyAlignment="1" applyProtection="1">
      <alignment horizontal="left" vertical="top" wrapText="1"/>
    </xf>
    <xf numFmtId="0" fontId="15" fillId="0" borderId="3" xfId="19" applyFont="1" applyBorder="1" applyAlignment="1">
      <alignment horizontal="left" vertical="top" wrapText="1"/>
    </xf>
    <xf numFmtId="0" fontId="15" fillId="0" borderId="3" xfId="19" applyNumberFormat="1" applyFont="1" applyBorder="1" applyAlignment="1" applyProtection="1">
      <alignment horizontal="left" vertical="center" wrapText="1"/>
    </xf>
    <xf numFmtId="0" fontId="15" fillId="0" borderId="3" xfId="19" applyFont="1" applyBorder="1" applyAlignment="1">
      <alignment horizontal="left" vertical="center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3" fillId="0" borderId="1" xfId="4" applyNumberFormat="1" applyFont="1" applyAlignment="1" applyProtection="1">
      <alignment horizontal="center" vertical="top" wrapText="1"/>
    </xf>
    <xf numFmtId="0" fontId="1" fillId="0" borderId="1" xfId="23" applyNumberFormat="1" applyProtection="1">
      <alignment horizontal="left" wrapText="1"/>
    </xf>
    <xf numFmtId="0" fontId="1" fillId="0" borderId="1" xfId="23">
      <alignment horizontal="left" wrapText="1"/>
    </xf>
    <xf numFmtId="0" fontId="3" fillId="0" borderId="2" xfId="8" applyNumberFormat="1" applyProtection="1">
      <alignment horizontal="center" vertical="center" wrapText="1"/>
    </xf>
    <xf numFmtId="0" fontId="3" fillId="0" borderId="2" xfId="8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" fillId="0" borderId="1" xfId="7" applyNumberFormat="1" applyAlignment="1" applyProtection="1">
      <alignment horizontal="right"/>
    </xf>
    <xf numFmtId="0" fontId="15" fillId="0" borderId="2" xfId="8" applyNumberFormat="1" applyFont="1" applyProtection="1">
      <alignment horizontal="center" vertical="center" wrapText="1"/>
    </xf>
    <xf numFmtId="0" fontId="15" fillId="0" borderId="2" xfId="8" applyFont="1">
      <alignment horizontal="center" vertical="center" wrapText="1"/>
    </xf>
    <xf numFmtId="0" fontId="17" fillId="0" borderId="2" xfId="8" applyNumberFormat="1" applyFont="1" applyProtection="1">
      <alignment horizontal="center" vertical="center" wrapText="1"/>
    </xf>
  </cellXfs>
  <cellStyles count="37">
    <cellStyle name="br" xfId="26"/>
    <cellStyle name="col" xfId="25"/>
    <cellStyle name="style0" xfId="27"/>
    <cellStyle name="td" xfId="28"/>
    <cellStyle name="tr" xfId="24"/>
    <cellStyle name="xl21" xfId="29"/>
    <cellStyle name="xl22" xfId="8"/>
    <cellStyle name="xl23" xfId="30"/>
    <cellStyle name="xl24" xfId="2"/>
    <cellStyle name="xl25" xfId="16"/>
    <cellStyle name="xl26" xfId="19"/>
    <cellStyle name="xl27" xfId="17"/>
    <cellStyle name="xl28" xfId="20"/>
    <cellStyle name="xl29" xfId="1"/>
    <cellStyle name="xl30" xfId="23"/>
    <cellStyle name="xl31" xfId="3"/>
    <cellStyle name="xl32" xfId="18"/>
    <cellStyle name="xl33" xfId="21"/>
    <cellStyle name="xl34" xfId="4"/>
    <cellStyle name="xl35" xfId="6"/>
    <cellStyle name="xl36" xfId="5"/>
    <cellStyle name="xl37" xfId="7"/>
    <cellStyle name="xl38" xfId="9"/>
    <cellStyle name="xl39" xfId="31"/>
    <cellStyle name="xl40" xfId="22"/>
    <cellStyle name="xl41" xfId="15"/>
    <cellStyle name="xl42" xfId="10"/>
    <cellStyle name="xl43" xfId="32"/>
    <cellStyle name="xl44" xfId="11"/>
    <cellStyle name="xl45" xfId="33"/>
    <cellStyle name="xl46" xfId="12"/>
    <cellStyle name="xl47" xfId="34"/>
    <cellStyle name="xl48" xfId="13"/>
    <cellStyle name="xl49" xfId="14"/>
    <cellStyle name="xl50" xfId="35"/>
    <cellStyle name="xl51" xfId="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9"/>
  <sheetViews>
    <sheetView workbookViewId="0">
      <selection activeCell="D14" sqref="D14"/>
    </sheetView>
  </sheetViews>
  <sheetFormatPr defaultRowHeight="15.75" x14ac:dyDescent="0.25"/>
  <cols>
    <col min="1" max="1" width="29.42578125" style="34" customWidth="1"/>
    <col min="2" max="2" width="59.85546875" style="40" customWidth="1"/>
    <col min="3" max="3" width="18.42578125" style="35" customWidth="1"/>
    <col min="4" max="4" width="15.42578125" style="35" customWidth="1"/>
    <col min="5" max="7" width="14.42578125" style="35" customWidth="1"/>
  </cols>
  <sheetData>
    <row r="2" spans="1:7" x14ac:dyDescent="0.25">
      <c r="B2" s="44" t="s">
        <v>307</v>
      </c>
    </row>
    <row r="5" spans="1:7" ht="15" customHeight="1" x14ac:dyDescent="0.25">
      <c r="A5" s="53" t="s">
        <v>93</v>
      </c>
      <c r="B5" s="51" t="s">
        <v>92</v>
      </c>
      <c r="C5" s="48" t="s">
        <v>282</v>
      </c>
      <c r="D5" s="48" t="s">
        <v>283</v>
      </c>
      <c r="E5" s="48" t="s">
        <v>284</v>
      </c>
      <c r="F5" s="48" t="s">
        <v>285</v>
      </c>
      <c r="G5" s="48" t="s">
        <v>301</v>
      </c>
    </row>
    <row r="6" spans="1:7" ht="15" x14ac:dyDescent="0.25">
      <c r="A6" s="54"/>
      <c r="B6" s="52"/>
      <c r="C6" s="49"/>
      <c r="D6" s="49"/>
      <c r="E6" s="49"/>
      <c r="F6" s="49"/>
      <c r="G6" s="49"/>
    </row>
    <row r="7" spans="1:7" ht="117.75" customHeight="1" x14ac:dyDescent="0.25">
      <c r="A7" s="54"/>
      <c r="B7" s="52"/>
      <c r="C7" s="50"/>
      <c r="D7" s="50"/>
      <c r="E7" s="50"/>
      <c r="F7" s="50"/>
      <c r="G7" s="50"/>
    </row>
    <row r="8" spans="1:7" x14ac:dyDescent="0.25">
      <c r="A8" s="22">
        <v>1</v>
      </c>
      <c r="B8" s="39">
        <v>2</v>
      </c>
      <c r="C8" s="23" t="s">
        <v>257</v>
      </c>
      <c r="D8" s="23" t="s">
        <v>94</v>
      </c>
      <c r="E8" s="23" t="s">
        <v>95</v>
      </c>
      <c r="F8" s="23" t="s">
        <v>255</v>
      </c>
      <c r="G8" s="23" t="s">
        <v>256</v>
      </c>
    </row>
    <row r="9" spans="1:7" x14ac:dyDescent="0.25">
      <c r="A9" s="24"/>
      <c r="B9" s="25" t="s">
        <v>96</v>
      </c>
      <c r="C9" s="26">
        <f>C10+C77</f>
        <v>1181831840.28</v>
      </c>
      <c r="D9" s="26">
        <f>D10+D77</f>
        <v>1102107864.1099999</v>
      </c>
      <c r="E9" s="27">
        <f>D9/C9</f>
        <v>0.93254203055562301</v>
      </c>
      <c r="F9" s="26">
        <f>F10+F77</f>
        <v>872887332.99000001</v>
      </c>
      <c r="G9" s="27">
        <f>D9/F9</f>
        <v>1.2626003637088246</v>
      </c>
    </row>
    <row r="10" spans="1:7" x14ac:dyDescent="0.25">
      <c r="A10" s="28" t="s">
        <v>98</v>
      </c>
      <c r="B10" s="29" t="s">
        <v>97</v>
      </c>
      <c r="C10" s="30">
        <f>C11+C18+C24+C28+C33+C36+C48+C51+C43+C56+C75</f>
        <v>397125550</v>
      </c>
      <c r="D10" s="30">
        <f>D11+D18+D24+D28+D33+D36+D48+D51+D43+D56+D75</f>
        <v>414349165.11999995</v>
      </c>
      <c r="E10" s="36">
        <f>D10/C10</f>
        <v>1.0433707051082459</v>
      </c>
      <c r="F10" s="30">
        <f>F11+F18+F24+F28+F33+F36+F48+F51+F43+F56+F75</f>
        <v>438759050.28999996</v>
      </c>
      <c r="G10" s="27">
        <f t="shared" ref="G10:G56" si="0">D10/F10</f>
        <v>0.9443660816708711</v>
      </c>
    </row>
    <row r="11" spans="1:7" x14ac:dyDescent="0.25">
      <c r="A11" s="28" t="s">
        <v>100</v>
      </c>
      <c r="B11" s="29" t="s">
        <v>99</v>
      </c>
      <c r="C11" s="30">
        <f>C12</f>
        <v>289752800</v>
      </c>
      <c r="D11" s="30">
        <f>D12</f>
        <v>302415718.90999997</v>
      </c>
      <c r="E11" s="27">
        <f t="shared" ref="E11:E56" si="1">D11/C11</f>
        <v>1.0437024902261514</v>
      </c>
      <c r="F11" s="30">
        <f>F13+F14+F15+F16+F17</f>
        <v>289151753.59000003</v>
      </c>
      <c r="G11" s="27">
        <f t="shared" si="0"/>
        <v>1.0458719864407513</v>
      </c>
    </row>
    <row r="12" spans="1:7" x14ac:dyDescent="0.25">
      <c r="A12" s="31" t="s">
        <v>102</v>
      </c>
      <c r="B12" s="32" t="s">
        <v>101</v>
      </c>
      <c r="C12" s="33">
        <f>SUM(C13:C17)</f>
        <v>289752800</v>
      </c>
      <c r="D12" s="33">
        <f>SUM(D13:D17)</f>
        <v>302415718.90999997</v>
      </c>
      <c r="E12" s="27">
        <f t="shared" si="1"/>
        <v>1.0437024902261514</v>
      </c>
      <c r="F12" s="33">
        <f>SUM(F13:F17)</f>
        <v>289151753.59000003</v>
      </c>
      <c r="G12" s="27">
        <f t="shared" si="0"/>
        <v>1.0458719864407513</v>
      </c>
    </row>
    <row r="13" spans="1:7" ht="48.75" customHeight="1" x14ac:dyDescent="0.25">
      <c r="A13" s="31" t="s">
        <v>104</v>
      </c>
      <c r="B13" s="32" t="s">
        <v>103</v>
      </c>
      <c r="C13" s="33">
        <v>283052800</v>
      </c>
      <c r="D13" s="33">
        <v>293859813.20999998</v>
      </c>
      <c r="E13" s="27">
        <f t="shared" si="1"/>
        <v>1.0381802024569267</v>
      </c>
      <c r="F13" s="33">
        <v>282770030.66000003</v>
      </c>
      <c r="G13" s="27">
        <f t="shared" si="0"/>
        <v>1.0392183801236496</v>
      </c>
    </row>
    <row r="14" spans="1:7" ht="126" x14ac:dyDescent="0.25">
      <c r="A14" s="31" t="s">
        <v>106</v>
      </c>
      <c r="B14" s="32" t="s">
        <v>105</v>
      </c>
      <c r="C14" s="33">
        <v>4000000</v>
      </c>
      <c r="D14" s="33">
        <v>3712136.87</v>
      </c>
      <c r="E14" s="27">
        <f t="shared" si="1"/>
        <v>0.92803421750000004</v>
      </c>
      <c r="F14" s="33">
        <v>3897485.63</v>
      </c>
      <c r="G14" s="27">
        <f t="shared" si="0"/>
        <v>0.9524440170931433</v>
      </c>
    </row>
    <row r="15" spans="1:7" ht="47.25" x14ac:dyDescent="0.25">
      <c r="A15" s="31" t="s">
        <v>108</v>
      </c>
      <c r="B15" s="32" t="s">
        <v>107</v>
      </c>
      <c r="C15" s="33">
        <v>1800000</v>
      </c>
      <c r="D15" s="33">
        <v>4249715.6399999997</v>
      </c>
      <c r="E15" s="27">
        <f t="shared" si="1"/>
        <v>2.3609531333333331</v>
      </c>
      <c r="F15" s="33">
        <v>1546469.63</v>
      </c>
      <c r="G15" s="27">
        <f t="shared" si="0"/>
        <v>2.7480110553480444</v>
      </c>
    </row>
    <row r="16" spans="1:7" ht="94.5" customHeight="1" x14ac:dyDescent="0.25">
      <c r="A16" s="31" t="s">
        <v>110</v>
      </c>
      <c r="B16" s="32" t="s">
        <v>109</v>
      </c>
      <c r="C16" s="33">
        <v>900000</v>
      </c>
      <c r="D16" s="33">
        <v>594053.18999999994</v>
      </c>
      <c r="E16" s="27">
        <f t="shared" si="1"/>
        <v>0.6600590999999999</v>
      </c>
      <c r="F16" s="33">
        <v>937486.17</v>
      </c>
      <c r="G16" s="27">
        <f t="shared" si="0"/>
        <v>0.63366608384206879</v>
      </c>
    </row>
    <row r="17" spans="1:7" ht="63" x14ac:dyDescent="0.25">
      <c r="A17" s="31" t="s">
        <v>272</v>
      </c>
      <c r="B17" s="32" t="s">
        <v>273</v>
      </c>
      <c r="C17" s="33">
        <v>0</v>
      </c>
      <c r="D17" s="33">
        <v>0</v>
      </c>
      <c r="E17" s="27"/>
      <c r="F17" s="33">
        <v>281.5</v>
      </c>
      <c r="G17" s="27">
        <f t="shared" si="0"/>
        <v>0</v>
      </c>
    </row>
    <row r="18" spans="1:7" s="46" customFormat="1" ht="47.25" x14ac:dyDescent="0.25">
      <c r="A18" s="28" t="s">
        <v>112</v>
      </c>
      <c r="B18" s="29" t="s">
        <v>111</v>
      </c>
      <c r="C18" s="30">
        <f>C19</f>
        <v>23560880</v>
      </c>
      <c r="D18" s="30">
        <f>D19</f>
        <v>23128924.400000002</v>
      </c>
      <c r="E18" s="27">
        <f t="shared" si="1"/>
        <v>0.98166640634815006</v>
      </c>
      <c r="F18" s="30">
        <f>F19</f>
        <v>25004822.390000001</v>
      </c>
      <c r="G18" s="27">
        <f t="shared" si="0"/>
        <v>0.92497855170728138</v>
      </c>
    </row>
    <row r="19" spans="1:7" ht="31.5" x14ac:dyDescent="0.25">
      <c r="A19" s="31" t="s">
        <v>114</v>
      </c>
      <c r="B19" s="32" t="s">
        <v>113</v>
      </c>
      <c r="C19" s="33">
        <f>SUM(C20:C23)</f>
        <v>23560880</v>
      </c>
      <c r="D19" s="33">
        <f>SUM(D20:D23)</f>
        <v>23128924.400000002</v>
      </c>
      <c r="E19" s="27">
        <f t="shared" si="1"/>
        <v>0.98166640634815006</v>
      </c>
      <c r="F19" s="33">
        <f>SUM(F20:F23)</f>
        <v>25004822.390000001</v>
      </c>
      <c r="G19" s="27">
        <f t="shared" si="0"/>
        <v>0.92497855170728138</v>
      </c>
    </row>
    <row r="20" spans="1:7" s="45" customFormat="1" ht="126" x14ac:dyDescent="0.25">
      <c r="A20" s="31" t="s">
        <v>116</v>
      </c>
      <c r="B20" s="32" t="s">
        <v>115</v>
      </c>
      <c r="C20" s="33">
        <v>11063540</v>
      </c>
      <c r="D20" s="33">
        <v>10667933.140000001</v>
      </c>
      <c r="E20" s="27">
        <f t="shared" si="1"/>
        <v>0.96424228953842994</v>
      </c>
      <c r="F20" s="33">
        <v>11381773.99</v>
      </c>
      <c r="G20" s="27">
        <f t="shared" si="0"/>
        <v>0.93728210992177685</v>
      </c>
    </row>
    <row r="21" spans="1:7" ht="144" customHeight="1" x14ac:dyDescent="0.25">
      <c r="A21" s="31" t="s">
        <v>118</v>
      </c>
      <c r="B21" s="32" t="s">
        <v>117</v>
      </c>
      <c r="C21" s="33">
        <v>69480</v>
      </c>
      <c r="D21" s="33">
        <v>76304.759999999995</v>
      </c>
      <c r="E21" s="27">
        <f t="shared" si="1"/>
        <v>1.0982262521588946</v>
      </c>
      <c r="F21" s="33">
        <v>83659.039999999994</v>
      </c>
      <c r="G21" s="27">
        <f t="shared" si="0"/>
        <v>0.91209222577739357</v>
      </c>
    </row>
    <row r="22" spans="1:7" ht="126" x14ac:dyDescent="0.25">
      <c r="A22" s="31" t="s">
        <v>120</v>
      </c>
      <c r="B22" s="32" t="s">
        <v>119</v>
      </c>
      <c r="C22" s="33">
        <v>14276730</v>
      </c>
      <c r="D22" s="33">
        <v>14351367.34</v>
      </c>
      <c r="E22" s="27">
        <f t="shared" si="1"/>
        <v>1.0052279016273333</v>
      </c>
      <c r="F22" s="33">
        <v>15206088.74</v>
      </c>
      <c r="G22" s="27">
        <f t="shared" si="0"/>
        <v>0.9437908449296607</v>
      </c>
    </row>
    <row r="23" spans="1:7" ht="126" x14ac:dyDescent="0.25">
      <c r="A23" s="31" t="s">
        <v>122</v>
      </c>
      <c r="B23" s="32" t="s">
        <v>121</v>
      </c>
      <c r="C23" s="33">
        <v>-1848870</v>
      </c>
      <c r="D23" s="33">
        <v>-1966680.84</v>
      </c>
      <c r="E23" s="27">
        <f t="shared" si="1"/>
        <v>1.0637204562786999</v>
      </c>
      <c r="F23" s="33">
        <v>-1666699.38</v>
      </c>
      <c r="G23" s="27">
        <f t="shared" si="0"/>
        <v>1.1799853432476828</v>
      </c>
    </row>
    <row r="24" spans="1:7" s="46" customFormat="1" x14ac:dyDescent="0.25">
      <c r="A24" s="28" t="s">
        <v>124</v>
      </c>
      <c r="B24" s="29" t="s">
        <v>123</v>
      </c>
      <c r="C24" s="30">
        <f>SUM(C25:C27)</f>
        <v>15265000</v>
      </c>
      <c r="D24" s="30">
        <f>SUM(D25:D27)</f>
        <v>15154067.779999999</v>
      </c>
      <c r="E24" s="27">
        <f t="shared" si="1"/>
        <v>0.99273290402882408</v>
      </c>
      <c r="F24" s="30">
        <f>SUM(F25:F27)</f>
        <v>17679909.82</v>
      </c>
      <c r="G24" s="27">
        <f t="shared" si="0"/>
        <v>0.85713490251275493</v>
      </c>
    </row>
    <row r="25" spans="1:7" ht="31.5" x14ac:dyDescent="0.25">
      <c r="A25" s="31" t="s">
        <v>126</v>
      </c>
      <c r="B25" s="32" t="s">
        <v>125</v>
      </c>
      <c r="C25" s="33">
        <v>13900000</v>
      </c>
      <c r="D25" s="33">
        <v>13990528.029999999</v>
      </c>
      <c r="E25" s="27">
        <f t="shared" si="1"/>
        <v>1.0065128079136689</v>
      </c>
      <c r="F25" s="33">
        <v>17372759.07</v>
      </c>
      <c r="G25" s="27">
        <f t="shared" si="0"/>
        <v>0.8053141112259723</v>
      </c>
    </row>
    <row r="26" spans="1:7" x14ac:dyDescent="0.25">
      <c r="A26" s="31" t="s">
        <v>128</v>
      </c>
      <c r="B26" s="32" t="s">
        <v>127</v>
      </c>
      <c r="C26" s="33">
        <v>1230000</v>
      </c>
      <c r="D26" s="33">
        <v>1020804.36</v>
      </c>
      <c r="E26" s="27">
        <f t="shared" si="1"/>
        <v>0.82992224390243896</v>
      </c>
      <c r="F26" s="33">
        <v>212717.86</v>
      </c>
      <c r="G26" s="27">
        <f t="shared" si="0"/>
        <v>4.7988653138951287</v>
      </c>
    </row>
    <row r="27" spans="1:7" ht="31.5" x14ac:dyDescent="0.25">
      <c r="A27" s="31" t="s">
        <v>130</v>
      </c>
      <c r="B27" s="32" t="s">
        <v>129</v>
      </c>
      <c r="C27" s="33">
        <v>135000</v>
      </c>
      <c r="D27" s="33">
        <v>142735.39000000001</v>
      </c>
      <c r="E27" s="27">
        <f t="shared" si="1"/>
        <v>1.0572991851851854</v>
      </c>
      <c r="F27" s="33">
        <v>94432.89</v>
      </c>
      <c r="G27" s="27">
        <f t="shared" si="0"/>
        <v>1.5115008129053342</v>
      </c>
    </row>
    <row r="28" spans="1:7" s="46" customFormat="1" x14ac:dyDescent="0.25">
      <c r="A28" s="28" t="s">
        <v>274</v>
      </c>
      <c r="B28" s="29" t="s">
        <v>131</v>
      </c>
      <c r="C28" s="30">
        <f>SUM(C29:C30)</f>
        <v>14299000</v>
      </c>
      <c r="D28" s="30">
        <f>SUM(D29:D30)</f>
        <v>15225008</v>
      </c>
      <c r="E28" s="27">
        <f t="shared" si="1"/>
        <v>1.0647603328904118</v>
      </c>
      <c r="F28" s="30">
        <v>0</v>
      </c>
      <c r="G28" s="27" t="s">
        <v>300</v>
      </c>
    </row>
    <row r="29" spans="1:7" s="45" customFormat="1" x14ac:dyDescent="0.25">
      <c r="A29" s="31" t="s">
        <v>133</v>
      </c>
      <c r="B29" s="32" t="s">
        <v>132</v>
      </c>
      <c r="C29" s="33">
        <v>5450000</v>
      </c>
      <c r="D29" s="33">
        <v>6275626.8700000001</v>
      </c>
      <c r="E29" s="27">
        <f t="shared" si="1"/>
        <v>1.1514911688073395</v>
      </c>
      <c r="F29" s="33">
        <v>0</v>
      </c>
      <c r="G29" s="27" t="s">
        <v>300</v>
      </c>
    </row>
    <row r="30" spans="1:7" x14ac:dyDescent="0.25">
      <c r="A30" s="31" t="s">
        <v>135</v>
      </c>
      <c r="B30" s="32" t="s">
        <v>134</v>
      </c>
      <c r="C30" s="33">
        <v>8849000</v>
      </c>
      <c r="D30" s="33">
        <v>8949381.1300000008</v>
      </c>
      <c r="E30" s="27">
        <f t="shared" si="1"/>
        <v>1.011343782348288</v>
      </c>
      <c r="F30" s="33">
        <v>0</v>
      </c>
      <c r="G30" s="27" t="s">
        <v>300</v>
      </c>
    </row>
    <row r="31" spans="1:7" x14ac:dyDescent="0.25">
      <c r="A31" s="31" t="s">
        <v>137</v>
      </c>
      <c r="B31" s="32" t="s">
        <v>136</v>
      </c>
      <c r="C31" s="33">
        <v>6749000</v>
      </c>
      <c r="D31" s="33">
        <v>6540887.3799999999</v>
      </c>
      <c r="E31" s="27">
        <f t="shared" si="1"/>
        <v>0.96916393243443466</v>
      </c>
      <c r="F31" s="33">
        <v>0</v>
      </c>
      <c r="G31" s="27" t="s">
        <v>300</v>
      </c>
    </row>
    <row r="32" spans="1:7" x14ac:dyDescent="0.25">
      <c r="A32" s="31" t="s">
        <v>139</v>
      </c>
      <c r="B32" s="32" t="s">
        <v>138</v>
      </c>
      <c r="C32" s="33">
        <v>2100000</v>
      </c>
      <c r="D32" s="33">
        <v>2408493.75</v>
      </c>
      <c r="E32" s="27">
        <f t="shared" si="1"/>
        <v>1.1469017857142858</v>
      </c>
      <c r="F32" s="33">
        <v>0</v>
      </c>
      <c r="G32" s="27" t="s">
        <v>300</v>
      </c>
    </row>
    <row r="33" spans="1:7" s="46" customFormat="1" x14ac:dyDescent="0.25">
      <c r="A33" s="28" t="s">
        <v>141</v>
      </c>
      <c r="B33" s="29" t="s">
        <v>140</v>
      </c>
      <c r="C33" s="30">
        <f>SUM(C34:C35)</f>
        <v>1850000</v>
      </c>
      <c r="D33" s="30">
        <f>SUM(D34:D35)</f>
        <v>1881760.42</v>
      </c>
      <c r="E33" s="27">
        <f t="shared" si="1"/>
        <v>1.0171677945945945</v>
      </c>
      <c r="F33" s="30">
        <f>SUM(F34:F35)</f>
        <v>1927327.07</v>
      </c>
      <c r="G33" s="27">
        <f t="shared" si="0"/>
        <v>0.97635759352459039</v>
      </c>
    </row>
    <row r="34" spans="1:7" ht="47.25" x14ac:dyDescent="0.25">
      <c r="A34" s="31" t="s">
        <v>143</v>
      </c>
      <c r="B34" s="32" t="s">
        <v>142</v>
      </c>
      <c r="C34" s="33">
        <v>1850000</v>
      </c>
      <c r="D34" s="33">
        <v>1856760.42</v>
      </c>
      <c r="E34" s="27">
        <f t="shared" si="1"/>
        <v>1.0036542810810811</v>
      </c>
      <c r="F34" s="33">
        <v>1907327.07</v>
      </c>
      <c r="G34" s="27">
        <f t="shared" si="0"/>
        <v>0.9734882124857589</v>
      </c>
    </row>
    <row r="35" spans="1:7" ht="31.5" x14ac:dyDescent="0.25">
      <c r="A35" s="31" t="s">
        <v>145</v>
      </c>
      <c r="B35" s="32" t="s">
        <v>144</v>
      </c>
      <c r="C35" s="33">
        <v>0</v>
      </c>
      <c r="D35" s="33">
        <v>25000</v>
      </c>
      <c r="E35" s="27" t="s">
        <v>300</v>
      </c>
      <c r="F35" s="33">
        <v>20000</v>
      </c>
      <c r="G35" s="27" t="s">
        <v>300</v>
      </c>
    </row>
    <row r="36" spans="1:7" s="46" customFormat="1" ht="47.25" x14ac:dyDescent="0.25">
      <c r="A36" s="28" t="s">
        <v>147</v>
      </c>
      <c r="B36" s="29" t="s">
        <v>146</v>
      </c>
      <c r="C36" s="30">
        <f>SUM(C37:C42)</f>
        <v>27636400</v>
      </c>
      <c r="D36" s="30">
        <f>SUM(D37:D42)</f>
        <v>29501939.66</v>
      </c>
      <c r="E36" s="27">
        <f t="shared" si="1"/>
        <v>1.0675029909829066</v>
      </c>
      <c r="F36" s="30">
        <f>SUM(F37:F42)</f>
        <v>26886622.889999997</v>
      </c>
      <c r="G36" s="27">
        <f t="shared" si="0"/>
        <v>1.0972720441946142</v>
      </c>
    </row>
    <row r="37" spans="1:7" s="45" customFormat="1" ht="81" customHeight="1" x14ac:dyDescent="0.25">
      <c r="A37" s="31" t="s">
        <v>288</v>
      </c>
      <c r="B37" s="32" t="s">
        <v>278</v>
      </c>
      <c r="C37" s="33">
        <v>0</v>
      </c>
      <c r="D37" s="33">
        <v>0</v>
      </c>
      <c r="E37" s="41" t="s">
        <v>300</v>
      </c>
      <c r="F37" s="33">
        <v>5441.43</v>
      </c>
      <c r="G37" s="41" t="s">
        <v>300</v>
      </c>
    </row>
    <row r="38" spans="1:7" ht="81.75" customHeight="1" x14ac:dyDescent="0.25">
      <c r="A38" s="31" t="s">
        <v>148</v>
      </c>
      <c r="B38" s="32" t="s">
        <v>305</v>
      </c>
      <c r="C38" s="33">
        <v>15000000</v>
      </c>
      <c r="D38" s="33">
        <v>16329628.76</v>
      </c>
      <c r="E38" s="27">
        <f t="shared" si="1"/>
        <v>1.0886419173333333</v>
      </c>
      <c r="F38" s="33">
        <v>15379920.66</v>
      </c>
      <c r="G38" s="27">
        <f t="shared" si="0"/>
        <v>1.0617498699112276</v>
      </c>
    </row>
    <row r="39" spans="1:7" ht="94.5" x14ac:dyDescent="0.25">
      <c r="A39" s="31" t="s">
        <v>149</v>
      </c>
      <c r="B39" s="32" t="s">
        <v>306</v>
      </c>
      <c r="C39" s="33">
        <v>10500</v>
      </c>
      <c r="D39" s="33">
        <v>90246.85</v>
      </c>
      <c r="E39" s="27">
        <f t="shared" si="1"/>
        <v>8.5949380952380956</v>
      </c>
      <c r="F39" s="33">
        <v>58545.48</v>
      </c>
      <c r="G39" s="27">
        <f t="shared" si="0"/>
        <v>1.5414827925230095</v>
      </c>
    </row>
    <row r="40" spans="1:7" ht="94.5" x14ac:dyDescent="0.25">
      <c r="A40" s="31" t="s">
        <v>302</v>
      </c>
      <c r="B40" s="32" t="s">
        <v>303</v>
      </c>
      <c r="C40" s="33">
        <v>0</v>
      </c>
      <c r="D40" s="33">
        <v>0</v>
      </c>
      <c r="E40" s="47" t="s">
        <v>300</v>
      </c>
      <c r="F40" s="33">
        <v>29626.28</v>
      </c>
      <c r="G40" s="27" t="s">
        <v>300</v>
      </c>
    </row>
    <row r="41" spans="1:7" ht="47.25" x14ac:dyDescent="0.25">
      <c r="A41" s="31" t="s">
        <v>151</v>
      </c>
      <c r="B41" s="32" t="s">
        <v>150</v>
      </c>
      <c r="C41" s="33">
        <v>7573900</v>
      </c>
      <c r="D41" s="33">
        <v>7816427.75</v>
      </c>
      <c r="E41" s="27">
        <f t="shared" si="1"/>
        <v>1.0320215146753984</v>
      </c>
      <c r="F41" s="33">
        <v>6390585.5199999996</v>
      </c>
      <c r="G41" s="27">
        <f t="shared" si="0"/>
        <v>1.2231160549432722</v>
      </c>
    </row>
    <row r="42" spans="1:7" ht="94.5" x14ac:dyDescent="0.25">
      <c r="A42" s="31" t="s">
        <v>152</v>
      </c>
      <c r="B42" s="32" t="s">
        <v>304</v>
      </c>
      <c r="C42" s="33">
        <v>5052000</v>
      </c>
      <c r="D42" s="33">
        <v>5265636.3</v>
      </c>
      <c r="E42" s="27">
        <f t="shared" si="1"/>
        <v>1.0422874703087885</v>
      </c>
      <c r="F42" s="33">
        <v>5022503.5199999996</v>
      </c>
      <c r="G42" s="27">
        <f t="shared" si="0"/>
        <v>1.0484086828474737</v>
      </c>
    </row>
    <row r="43" spans="1:7" s="46" customFormat="1" ht="31.5" x14ac:dyDescent="0.25">
      <c r="A43" s="28" t="s">
        <v>154</v>
      </c>
      <c r="B43" s="29" t="s">
        <v>153</v>
      </c>
      <c r="C43" s="30">
        <f>C44</f>
        <v>1060000</v>
      </c>
      <c r="D43" s="30">
        <f>D44</f>
        <v>894106.03</v>
      </c>
      <c r="E43" s="27">
        <f t="shared" si="1"/>
        <v>0.8434962547169812</v>
      </c>
      <c r="F43" s="30">
        <f>F44</f>
        <v>923280.04</v>
      </c>
      <c r="G43" s="27">
        <f t="shared" si="0"/>
        <v>0.96840177547865114</v>
      </c>
    </row>
    <row r="44" spans="1:7" x14ac:dyDescent="0.25">
      <c r="A44" s="31" t="s">
        <v>156</v>
      </c>
      <c r="B44" s="32" t="s">
        <v>155</v>
      </c>
      <c r="C44" s="33">
        <f>SUM(C45:C47)</f>
        <v>1060000</v>
      </c>
      <c r="D44" s="33">
        <f>SUM(D45:D47)</f>
        <v>894106.03</v>
      </c>
      <c r="E44" s="27">
        <f t="shared" si="1"/>
        <v>0.8434962547169812</v>
      </c>
      <c r="F44" s="33">
        <f>SUM(F45:F47)</f>
        <v>923280.04</v>
      </c>
      <c r="G44" s="27">
        <f t="shared" si="0"/>
        <v>0.96840177547865114</v>
      </c>
    </row>
    <row r="45" spans="1:7" ht="31.5" x14ac:dyDescent="0.25">
      <c r="A45" s="31" t="s">
        <v>157</v>
      </c>
      <c r="B45" s="32" t="s">
        <v>295</v>
      </c>
      <c r="C45" s="33">
        <v>150000</v>
      </c>
      <c r="D45" s="33">
        <v>44224.87</v>
      </c>
      <c r="E45" s="27">
        <f t="shared" si="1"/>
        <v>0.29483246666666668</v>
      </c>
      <c r="F45" s="33">
        <v>157882.89000000001</v>
      </c>
      <c r="G45" s="27">
        <f t="shared" si="0"/>
        <v>0.2801118601261986</v>
      </c>
    </row>
    <row r="46" spans="1:7" ht="21.75" customHeight="1" x14ac:dyDescent="0.25">
      <c r="A46" s="31" t="s">
        <v>159</v>
      </c>
      <c r="B46" s="32" t="s">
        <v>158</v>
      </c>
      <c r="C46" s="33">
        <v>10000</v>
      </c>
      <c r="D46" s="33">
        <v>66786.02</v>
      </c>
      <c r="E46" s="27">
        <f t="shared" si="1"/>
        <v>6.6786020000000006</v>
      </c>
      <c r="F46" s="33">
        <v>-39662.32</v>
      </c>
      <c r="G46" s="27">
        <f t="shared" si="0"/>
        <v>-1.6838656941903551</v>
      </c>
    </row>
    <row r="47" spans="1:7" ht="21.75" customHeight="1" x14ac:dyDescent="0.25">
      <c r="A47" s="31" t="s">
        <v>161</v>
      </c>
      <c r="B47" s="32" t="s">
        <v>160</v>
      </c>
      <c r="C47" s="33">
        <v>900000</v>
      </c>
      <c r="D47" s="33">
        <v>783095.14</v>
      </c>
      <c r="E47" s="27">
        <f t="shared" si="1"/>
        <v>0.87010571111111112</v>
      </c>
      <c r="F47" s="33">
        <v>805059.47</v>
      </c>
      <c r="G47" s="27">
        <f t="shared" si="0"/>
        <v>0.97271713355536338</v>
      </c>
    </row>
    <row r="48" spans="1:7" ht="31.5" x14ac:dyDescent="0.25">
      <c r="A48" s="28" t="s">
        <v>163</v>
      </c>
      <c r="B48" s="29" t="s">
        <v>162</v>
      </c>
      <c r="C48" s="30">
        <f>SUM(C49:C50)</f>
        <v>10548694</v>
      </c>
      <c r="D48" s="30">
        <f>SUM(D49:D50)</f>
        <v>10821629.289999999</v>
      </c>
      <c r="E48" s="27">
        <f t="shared" si="1"/>
        <v>1.0258738465633754</v>
      </c>
      <c r="F48" s="30">
        <f>SUM(F49:F50)</f>
        <v>14865911.07</v>
      </c>
      <c r="G48" s="27">
        <f t="shared" si="0"/>
        <v>0.72794928202136744</v>
      </c>
    </row>
    <row r="49" spans="1:7" x14ac:dyDescent="0.25">
      <c r="A49" s="31" t="s">
        <v>165</v>
      </c>
      <c r="B49" s="32" t="s">
        <v>164</v>
      </c>
      <c r="C49" s="33">
        <v>10140000</v>
      </c>
      <c r="D49" s="33">
        <v>10385977.17</v>
      </c>
      <c r="E49" s="27">
        <f t="shared" si="1"/>
        <v>1.0242581035502958</v>
      </c>
      <c r="F49" s="33">
        <v>14810990.48</v>
      </c>
      <c r="G49" s="27">
        <f t="shared" si="0"/>
        <v>0.70123447746622269</v>
      </c>
    </row>
    <row r="50" spans="1:7" x14ac:dyDescent="0.25">
      <c r="A50" s="31" t="s">
        <v>167</v>
      </c>
      <c r="B50" s="32" t="s">
        <v>166</v>
      </c>
      <c r="C50" s="33">
        <v>408694</v>
      </c>
      <c r="D50" s="33">
        <v>435652.12</v>
      </c>
      <c r="E50" s="27"/>
      <c r="F50" s="33">
        <v>54920.59</v>
      </c>
      <c r="G50" s="27">
        <f t="shared" si="0"/>
        <v>7.9324005805472959</v>
      </c>
    </row>
    <row r="51" spans="1:7" s="46" customFormat="1" ht="31.5" x14ac:dyDescent="0.25">
      <c r="A51" s="28" t="s">
        <v>169</v>
      </c>
      <c r="B51" s="29" t="s">
        <v>168</v>
      </c>
      <c r="C51" s="30">
        <f>SUM(C52:C53)</f>
        <v>3808780</v>
      </c>
      <c r="D51" s="30">
        <f>SUM(D52:D53)</f>
        <v>6006394.5</v>
      </c>
      <c r="E51" s="27">
        <f t="shared" si="1"/>
        <v>1.5769864628568728</v>
      </c>
      <c r="F51" s="30">
        <f>F52+F53</f>
        <v>57508409.32</v>
      </c>
      <c r="G51" s="27">
        <f t="shared" si="0"/>
        <v>0.10444375998261396</v>
      </c>
    </row>
    <row r="52" spans="1:7" s="45" customFormat="1" ht="94.5" x14ac:dyDescent="0.25">
      <c r="A52" s="31" t="s">
        <v>275</v>
      </c>
      <c r="B52" s="32" t="s">
        <v>276</v>
      </c>
      <c r="C52" s="33">
        <v>0</v>
      </c>
      <c r="D52" s="33">
        <v>0</v>
      </c>
      <c r="E52" s="27" t="s">
        <v>300</v>
      </c>
      <c r="F52" s="33">
        <v>54812375</v>
      </c>
      <c r="G52" s="27">
        <f t="shared" si="0"/>
        <v>0</v>
      </c>
    </row>
    <row r="53" spans="1:7" ht="31.5" x14ac:dyDescent="0.25">
      <c r="A53" s="31" t="s">
        <v>171</v>
      </c>
      <c r="B53" s="32" t="s">
        <v>170</v>
      </c>
      <c r="C53" s="33">
        <v>3808780</v>
      </c>
      <c r="D53" s="33">
        <f>SUM(D54:D55)</f>
        <v>6006394.5</v>
      </c>
      <c r="E53" s="27">
        <f t="shared" si="1"/>
        <v>1.5769864628568728</v>
      </c>
      <c r="F53" s="33">
        <f>SUM(F54:F55)</f>
        <v>2696034.32</v>
      </c>
      <c r="G53" s="27">
        <f t="shared" si="0"/>
        <v>2.2278627743878276</v>
      </c>
    </row>
    <row r="54" spans="1:7" ht="33.75" customHeight="1" x14ac:dyDescent="0.25">
      <c r="A54" s="31" t="s">
        <v>173</v>
      </c>
      <c r="B54" s="32" t="s">
        <v>172</v>
      </c>
      <c r="C54" s="33">
        <v>3808780</v>
      </c>
      <c r="D54" s="33">
        <v>5079394.5</v>
      </c>
      <c r="E54" s="27">
        <f t="shared" si="1"/>
        <v>1.3336014419315372</v>
      </c>
      <c r="F54" s="33">
        <v>2696034.32</v>
      </c>
      <c r="G54" s="27">
        <f t="shared" si="0"/>
        <v>1.884024421469531</v>
      </c>
    </row>
    <row r="55" spans="1:7" ht="53.25" customHeight="1" x14ac:dyDescent="0.25">
      <c r="A55" s="31" t="s">
        <v>289</v>
      </c>
      <c r="B55" s="32" t="s">
        <v>290</v>
      </c>
      <c r="C55" s="33">
        <v>0</v>
      </c>
      <c r="D55" s="33">
        <v>927000</v>
      </c>
      <c r="E55" s="27" t="s">
        <v>300</v>
      </c>
      <c r="F55" s="33">
        <v>0</v>
      </c>
      <c r="G55" s="27" t="s">
        <v>300</v>
      </c>
    </row>
    <row r="56" spans="1:7" s="46" customFormat="1" x14ac:dyDescent="0.25">
      <c r="A56" s="28" t="s">
        <v>277</v>
      </c>
      <c r="B56" s="29" t="s">
        <v>174</v>
      </c>
      <c r="C56" s="30">
        <f>SUM(C57:C74)</f>
        <v>9343996</v>
      </c>
      <c r="D56" s="30">
        <f>SUM(D57:D74)</f>
        <v>9481611.790000001</v>
      </c>
      <c r="E56" s="27">
        <f t="shared" si="1"/>
        <v>1.0147277235563885</v>
      </c>
      <c r="F56" s="30">
        <v>4780151.26</v>
      </c>
      <c r="G56" s="27">
        <f t="shared" si="0"/>
        <v>1.9835380251126198</v>
      </c>
    </row>
    <row r="57" spans="1:7" ht="94.5" x14ac:dyDescent="0.25">
      <c r="A57" s="31" t="s">
        <v>176</v>
      </c>
      <c r="B57" s="32" t="s">
        <v>175</v>
      </c>
      <c r="C57" s="33">
        <v>0</v>
      </c>
      <c r="D57" s="33">
        <v>27800</v>
      </c>
      <c r="E57" s="27" t="s">
        <v>300</v>
      </c>
      <c r="F57" s="33">
        <v>0</v>
      </c>
      <c r="G57" s="27" t="s">
        <v>300</v>
      </c>
    </row>
    <row r="58" spans="1:7" ht="110.25" x14ac:dyDescent="0.25">
      <c r="A58" s="31" t="s">
        <v>178</v>
      </c>
      <c r="B58" s="32" t="s">
        <v>177</v>
      </c>
      <c r="C58" s="33">
        <v>0</v>
      </c>
      <c r="D58" s="33">
        <v>10525.16</v>
      </c>
      <c r="E58" s="27" t="s">
        <v>300</v>
      </c>
      <c r="F58" s="33">
        <v>0</v>
      </c>
      <c r="G58" s="27" t="s">
        <v>300</v>
      </c>
    </row>
    <row r="59" spans="1:7" ht="94.5" x14ac:dyDescent="0.25">
      <c r="A59" s="31" t="s">
        <v>180</v>
      </c>
      <c r="B59" s="32" t="s">
        <v>179</v>
      </c>
      <c r="C59" s="33">
        <v>0</v>
      </c>
      <c r="D59" s="33">
        <v>1112.5</v>
      </c>
      <c r="E59" s="27" t="s">
        <v>300</v>
      </c>
      <c r="F59" s="33">
        <v>0</v>
      </c>
      <c r="G59" s="27" t="s">
        <v>300</v>
      </c>
    </row>
    <row r="60" spans="1:7" ht="94.5" x14ac:dyDescent="0.25">
      <c r="A60" s="31" t="s">
        <v>291</v>
      </c>
      <c r="B60" s="32" t="s">
        <v>292</v>
      </c>
      <c r="C60" s="33" t="s">
        <v>300</v>
      </c>
      <c r="D60" s="33">
        <v>5000</v>
      </c>
      <c r="E60" s="27" t="s">
        <v>300</v>
      </c>
      <c r="F60" s="33">
        <v>0</v>
      </c>
      <c r="G60" s="27" t="s">
        <v>300</v>
      </c>
    </row>
    <row r="61" spans="1:7" ht="97.5" customHeight="1" x14ac:dyDescent="0.25">
      <c r="A61" s="31" t="s">
        <v>182</v>
      </c>
      <c r="B61" s="32" t="s">
        <v>181</v>
      </c>
      <c r="C61" s="33">
        <v>387989</v>
      </c>
      <c r="D61" s="33">
        <v>520035.33</v>
      </c>
      <c r="E61" s="27">
        <f t="shared" ref="E61:E70" si="2">D61/C61</f>
        <v>1.3403352414630312</v>
      </c>
      <c r="F61" s="33">
        <v>0</v>
      </c>
      <c r="G61" s="27" t="s">
        <v>300</v>
      </c>
    </row>
    <row r="62" spans="1:7" ht="94.5" x14ac:dyDescent="0.25">
      <c r="A62" s="31" t="s">
        <v>184</v>
      </c>
      <c r="B62" s="32" t="s">
        <v>183</v>
      </c>
      <c r="C62" s="33">
        <v>0</v>
      </c>
      <c r="D62" s="33">
        <v>1000</v>
      </c>
      <c r="E62" s="27" t="s">
        <v>300</v>
      </c>
      <c r="F62" s="33">
        <v>0</v>
      </c>
      <c r="G62" s="27" t="s">
        <v>300</v>
      </c>
    </row>
    <row r="63" spans="1:7" ht="94.5" x14ac:dyDescent="0.25">
      <c r="A63" s="31" t="s">
        <v>186</v>
      </c>
      <c r="B63" s="32" t="s">
        <v>185</v>
      </c>
      <c r="C63" s="33">
        <v>0</v>
      </c>
      <c r="D63" s="33">
        <v>9000</v>
      </c>
      <c r="E63" s="27" t="s">
        <v>300</v>
      </c>
      <c r="F63" s="33">
        <v>0</v>
      </c>
      <c r="G63" s="27" t="s">
        <v>300</v>
      </c>
    </row>
    <row r="64" spans="1:7" ht="126" x14ac:dyDescent="0.25">
      <c r="A64" s="31" t="s">
        <v>188</v>
      </c>
      <c r="B64" s="32" t="s">
        <v>187</v>
      </c>
      <c r="C64" s="33">
        <v>0</v>
      </c>
      <c r="D64" s="33">
        <v>4030.98</v>
      </c>
      <c r="E64" s="27" t="s">
        <v>300</v>
      </c>
      <c r="F64" s="33">
        <v>0</v>
      </c>
      <c r="G64" s="27" t="s">
        <v>300</v>
      </c>
    </row>
    <row r="65" spans="1:7" ht="94.5" x14ac:dyDescent="0.25">
      <c r="A65" s="31" t="s">
        <v>190</v>
      </c>
      <c r="B65" s="32" t="s">
        <v>189</v>
      </c>
      <c r="C65" s="33">
        <v>0</v>
      </c>
      <c r="D65" s="33">
        <v>2250</v>
      </c>
      <c r="E65" s="27" t="s">
        <v>300</v>
      </c>
      <c r="F65" s="33">
        <v>0</v>
      </c>
      <c r="G65" s="27" t="s">
        <v>300</v>
      </c>
    </row>
    <row r="66" spans="1:7" s="45" customFormat="1" ht="94.5" x14ac:dyDescent="0.25">
      <c r="A66" s="31" t="s">
        <v>192</v>
      </c>
      <c r="B66" s="32" t="s">
        <v>191</v>
      </c>
      <c r="C66" s="33">
        <v>0</v>
      </c>
      <c r="D66" s="33">
        <v>49000</v>
      </c>
      <c r="E66" s="27" t="s">
        <v>300</v>
      </c>
      <c r="F66" s="33">
        <v>0</v>
      </c>
      <c r="G66" s="27" t="s">
        <v>300</v>
      </c>
    </row>
    <row r="67" spans="1:7" ht="110.25" x14ac:dyDescent="0.25">
      <c r="A67" s="31" t="s">
        <v>194</v>
      </c>
      <c r="B67" s="32" t="s">
        <v>193</v>
      </c>
      <c r="C67" s="33">
        <v>0</v>
      </c>
      <c r="D67" s="33">
        <v>59963.88</v>
      </c>
      <c r="E67" s="27" t="s">
        <v>300</v>
      </c>
      <c r="F67" s="33">
        <v>0</v>
      </c>
      <c r="G67" s="27" t="s">
        <v>300</v>
      </c>
    </row>
    <row r="68" spans="1:7" ht="63" x14ac:dyDescent="0.25">
      <c r="A68" s="31" t="s">
        <v>196</v>
      </c>
      <c r="B68" s="32" t="s">
        <v>195</v>
      </c>
      <c r="C68" s="33">
        <v>130000</v>
      </c>
      <c r="D68" s="33">
        <v>114852.62</v>
      </c>
      <c r="E68" s="27">
        <f t="shared" si="2"/>
        <v>0.88348169230769225</v>
      </c>
      <c r="F68" s="33">
        <v>0</v>
      </c>
      <c r="G68" s="27" t="s">
        <v>300</v>
      </c>
    </row>
    <row r="69" spans="1:7" ht="82.5" customHeight="1" x14ac:dyDescent="0.25">
      <c r="A69" s="31" t="s">
        <v>296</v>
      </c>
      <c r="B69" s="32" t="s">
        <v>297</v>
      </c>
      <c r="C69" s="33">
        <v>320920</v>
      </c>
      <c r="D69" s="33">
        <v>155527.92000000001</v>
      </c>
      <c r="E69" s="27">
        <f t="shared" si="2"/>
        <v>0.48463143462545188</v>
      </c>
      <c r="F69" s="33">
        <v>0</v>
      </c>
      <c r="G69" s="27" t="s">
        <v>300</v>
      </c>
    </row>
    <row r="70" spans="1:7" ht="82.5" customHeight="1" x14ac:dyDescent="0.25">
      <c r="A70" s="31" t="s">
        <v>298</v>
      </c>
      <c r="B70" s="32" t="s">
        <v>299</v>
      </c>
      <c r="C70" s="33">
        <v>584186</v>
      </c>
      <c r="D70" s="33">
        <v>24220.74</v>
      </c>
      <c r="E70" s="27">
        <f t="shared" si="2"/>
        <v>4.1460664925212179E-2</v>
      </c>
      <c r="F70" s="33">
        <v>0</v>
      </c>
      <c r="G70" s="27" t="s">
        <v>300</v>
      </c>
    </row>
    <row r="71" spans="1:7" ht="97.5" customHeight="1" x14ac:dyDescent="0.25">
      <c r="A71" s="31" t="s">
        <v>198</v>
      </c>
      <c r="B71" s="32" t="s">
        <v>197</v>
      </c>
      <c r="C71" s="33">
        <v>0</v>
      </c>
      <c r="D71" s="33">
        <v>42981.03</v>
      </c>
      <c r="E71" s="27" t="s">
        <v>300</v>
      </c>
      <c r="F71" s="33">
        <v>0</v>
      </c>
      <c r="G71" s="27" t="s">
        <v>300</v>
      </c>
    </row>
    <row r="72" spans="1:7" ht="78.75" x14ac:dyDescent="0.25">
      <c r="A72" s="31" t="s">
        <v>200</v>
      </c>
      <c r="B72" s="32" t="s">
        <v>199</v>
      </c>
      <c r="C72" s="33">
        <v>0</v>
      </c>
      <c r="D72" s="33">
        <v>383339.11</v>
      </c>
      <c r="E72" s="27" t="s">
        <v>300</v>
      </c>
      <c r="F72" s="33">
        <v>0</v>
      </c>
      <c r="G72" s="27" t="s">
        <v>300</v>
      </c>
    </row>
    <row r="73" spans="1:7" ht="81.75" customHeight="1" x14ac:dyDescent="0.25">
      <c r="A73" s="31" t="s">
        <v>202</v>
      </c>
      <c r="B73" s="32" t="s">
        <v>201</v>
      </c>
      <c r="C73" s="33">
        <v>0</v>
      </c>
      <c r="D73" s="33">
        <v>20071.32</v>
      </c>
      <c r="E73" s="27" t="s">
        <v>300</v>
      </c>
      <c r="F73" s="33">
        <v>0</v>
      </c>
      <c r="G73" s="27" t="s">
        <v>300</v>
      </c>
    </row>
    <row r="74" spans="1:7" ht="135.75" customHeight="1" x14ac:dyDescent="0.25">
      <c r="A74" s="31" t="s">
        <v>286</v>
      </c>
      <c r="B74" s="32" t="s">
        <v>287</v>
      </c>
      <c r="C74" s="33">
        <v>7920901</v>
      </c>
      <c r="D74" s="33">
        <v>8050901.2000000002</v>
      </c>
      <c r="E74" s="27" t="s">
        <v>300</v>
      </c>
      <c r="F74" s="33">
        <v>0</v>
      </c>
      <c r="G74" s="27" t="s">
        <v>300</v>
      </c>
    </row>
    <row r="75" spans="1:7" s="46" customFormat="1" ht="18" customHeight="1" x14ac:dyDescent="0.25">
      <c r="A75" s="28" t="s">
        <v>204</v>
      </c>
      <c r="B75" s="29" t="s">
        <v>203</v>
      </c>
      <c r="C75" s="30">
        <v>0</v>
      </c>
      <c r="D75" s="30">
        <f>D76</f>
        <v>-161995.66</v>
      </c>
      <c r="E75" s="27" t="s">
        <v>300</v>
      </c>
      <c r="F75" s="30">
        <f>F76</f>
        <v>30862.84</v>
      </c>
      <c r="G75" s="27">
        <f t="shared" ref="G75:G76" si="3">D75/F75</f>
        <v>-5.2488902511888087</v>
      </c>
    </row>
    <row r="76" spans="1:7" x14ac:dyDescent="0.25">
      <c r="A76" s="31" t="s">
        <v>206</v>
      </c>
      <c r="B76" s="32" t="s">
        <v>205</v>
      </c>
      <c r="C76" s="33">
        <v>0</v>
      </c>
      <c r="D76" s="33">
        <v>-161995.66</v>
      </c>
      <c r="E76" s="27"/>
      <c r="F76" s="33">
        <v>30862.84</v>
      </c>
      <c r="G76" s="27">
        <f t="shared" si="3"/>
        <v>-5.2488902511888087</v>
      </c>
    </row>
    <row r="77" spans="1:7" x14ac:dyDescent="0.25">
      <c r="A77" s="28" t="s">
        <v>208</v>
      </c>
      <c r="B77" s="29" t="s">
        <v>207</v>
      </c>
      <c r="C77" s="30">
        <f>C78</f>
        <v>784706290.27999997</v>
      </c>
      <c r="D77" s="30">
        <f>D78</f>
        <v>687758698.98999989</v>
      </c>
      <c r="E77" s="27">
        <f t="shared" ref="E77:E101" si="4">D77/C77</f>
        <v>0.87645365853330026</v>
      </c>
      <c r="F77" s="38">
        <f>F78</f>
        <v>434128282.70000005</v>
      </c>
      <c r="G77" s="36">
        <f>D77/F77</f>
        <v>1.5842291930684198</v>
      </c>
    </row>
    <row r="78" spans="1:7" ht="30" customHeight="1" x14ac:dyDescent="0.25">
      <c r="A78" s="28" t="s">
        <v>210</v>
      </c>
      <c r="B78" s="42" t="s">
        <v>209</v>
      </c>
      <c r="C78" s="30">
        <f>SUM(C79,C84,C92,C100,C105,C106)</f>
        <v>784706290.27999997</v>
      </c>
      <c r="D78" s="30">
        <f>SUM(D79,D84,D92,D100,D105,D106)</f>
        <v>687758698.98999989</v>
      </c>
      <c r="E78" s="27">
        <f t="shared" si="4"/>
        <v>0.87645365853330026</v>
      </c>
      <c r="F78" s="43">
        <f>F79+F84+F92+F100+F105+F106</f>
        <v>434128282.70000005</v>
      </c>
      <c r="G78" s="36">
        <f t="shared" ref="G78:G105" si="5">D78/F78</f>
        <v>1.5842291930684198</v>
      </c>
    </row>
    <row r="79" spans="1:7" ht="31.5" x14ac:dyDescent="0.25">
      <c r="A79" s="28" t="s">
        <v>212</v>
      </c>
      <c r="B79" s="29" t="s">
        <v>211</v>
      </c>
      <c r="C79" s="30">
        <f>SUM(C80:C82)</f>
        <v>158374601.76999998</v>
      </c>
      <c r="D79" s="30">
        <f>SUM(D80:D82)</f>
        <v>158374601.76999998</v>
      </c>
      <c r="E79" s="27">
        <f t="shared" si="4"/>
        <v>1</v>
      </c>
      <c r="F79" s="30">
        <f>SUM(F80:F82)</f>
        <v>21700416</v>
      </c>
      <c r="G79" s="36">
        <f t="shared" si="5"/>
        <v>7.2982288344149708</v>
      </c>
    </row>
    <row r="80" spans="1:7" ht="21.75" customHeight="1" x14ac:dyDescent="0.25">
      <c r="A80" s="31" t="s">
        <v>214</v>
      </c>
      <c r="B80" s="32" t="s">
        <v>213</v>
      </c>
      <c r="C80" s="33">
        <v>71700162</v>
      </c>
      <c r="D80" s="33">
        <v>71700162</v>
      </c>
      <c r="E80" s="41">
        <f t="shared" si="4"/>
        <v>1</v>
      </c>
      <c r="F80" s="33">
        <v>6730416</v>
      </c>
      <c r="G80" s="37">
        <f t="shared" si="5"/>
        <v>10.653154574694938</v>
      </c>
    </row>
    <row r="81" spans="1:7" ht="31.5" x14ac:dyDescent="0.25">
      <c r="A81" s="31" t="s">
        <v>216</v>
      </c>
      <c r="B81" s="32" t="s">
        <v>215</v>
      </c>
      <c r="C81" s="33">
        <v>86004439.769999996</v>
      </c>
      <c r="D81" s="33">
        <v>86004439.769999996</v>
      </c>
      <c r="E81" s="41">
        <f t="shared" si="4"/>
        <v>1</v>
      </c>
      <c r="F81" s="33">
        <v>14970000</v>
      </c>
      <c r="G81" s="37">
        <f t="shared" si="5"/>
        <v>5.7451195571142284</v>
      </c>
    </row>
    <row r="82" spans="1:7" ht="110.25" x14ac:dyDescent="0.25">
      <c r="A82" s="31" t="s">
        <v>218</v>
      </c>
      <c r="B82" s="32" t="s">
        <v>217</v>
      </c>
      <c r="C82" s="33">
        <v>670000</v>
      </c>
      <c r="D82" s="33">
        <v>670000</v>
      </c>
      <c r="E82" s="41">
        <f t="shared" si="4"/>
        <v>1</v>
      </c>
      <c r="F82" s="33">
        <v>0</v>
      </c>
      <c r="G82" s="36" t="s">
        <v>300</v>
      </c>
    </row>
    <row r="83" spans="1:7" ht="110.25" hidden="1" x14ac:dyDescent="0.25">
      <c r="A83" s="31" t="s">
        <v>220</v>
      </c>
      <c r="B83" s="32" t="s">
        <v>219</v>
      </c>
      <c r="C83" s="33">
        <v>670000</v>
      </c>
      <c r="D83" s="33">
        <v>670000</v>
      </c>
      <c r="E83" s="41">
        <f t="shared" si="4"/>
        <v>1</v>
      </c>
      <c r="F83" s="33">
        <v>0</v>
      </c>
      <c r="G83" s="36" t="e">
        <f t="shared" si="5"/>
        <v>#DIV/0!</v>
      </c>
    </row>
    <row r="84" spans="1:7" ht="31.5" x14ac:dyDescent="0.25">
      <c r="A84" s="28" t="s">
        <v>222</v>
      </c>
      <c r="B84" s="29" t="s">
        <v>221</v>
      </c>
      <c r="C84" s="30">
        <f>SUM(C85:C91)</f>
        <v>190898552.46000001</v>
      </c>
      <c r="D84" s="30">
        <f>SUM(D85:D91)</f>
        <v>121677044.47</v>
      </c>
      <c r="E84" s="27">
        <f t="shared" si="4"/>
        <v>0.63739113210664933</v>
      </c>
      <c r="F84" s="30">
        <f>SUM(F85:F91)</f>
        <v>27532387.109999999</v>
      </c>
      <c r="G84" s="36">
        <f t="shared" si="5"/>
        <v>4.4194149960141251</v>
      </c>
    </row>
    <row r="85" spans="1:7" ht="63" x14ac:dyDescent="0.25">
      <c r="A85" s="31" t="s">
        <v>224</v>
      </c>
      <c r="B85" s="32" t="s">
        <v>223</v>
      </c>
      <c r="C85" s="33">
        <v>572914</v>
      </c>
      <c r="D85" s="33">
        <v>572914</v>
      </c>
      <c r="E85" s="41">
        <f t="shared" si="4"/>
        <v>1</v>
      </c>
      <c r="F85" s="33">
        <v>0</v>
      </c>
      <c r="G85" s="37" t="s">
        <v>300</v>
      </c>
    </row>
    <row r="86" spans="1:7" ht="47.25" x14ac:dyDescent="0.25">
      <c r="A86" s="31" t="s">
        <v>226</v>
      </c>
      <c r="B86" s="32" t="s">
        <v>225</v>
      </c>
      <c r="C86" s="33">
        <v>2943306.2</v>
      </c>
      <c r="D86" s="33">
        <v>2891177.85</v>
      </c>
      <c r="E86" s="41">
        <f t="shared" si="4"/>
        <v>0.98228918554243516</v>
      </c>
      <c r="F86" s="33">
        <v>0</v>
      </c>
      <c r="G86" s="37" t="s">
        <v>300</v>
      </c>
    </row>
    <row r="87" spans="1:7" ht="78.75" x14ac:dyDescent="0.25">
      <c r="A87" s="31" t="s">
        <v>228</v>
      </c>
      <c r="B87" s="32" t="s">
        <v>227</v>
      </c>
      <c r="C87" s="33">
        <v>65059417</v>
      </c>
      <c r="D87" s="33">
        <v>38206981.530000001</v>
      </c>
      <c r="E87" s="41">
        <f t="shared" si="4"/>
        <v>0.58726289431705181</v>
      </c>
      <c r="F87" s="33">
        <v>0</v>
      </c>
      <c r="G87" s="37" t="s">
        <v>300</v>
      </c>
    </row>
    <row r="88" spans="1:7" ht="31.5" x14ac:dyDescent="0.25">
      <c r="A88" s="31" t="s">
        <v>230</v>
      </c>
      <c r="B88" s="32" t="s">
        <v>229</v>
      </c>
      <c r="C88" s="33">
        <v>2800980</v>
      </c>
      <c r="D88" s="33">
        <v>2334150</v>
      </c>
      <c r="E88" s="41">
        <f t="shared" si="4"/>
        <v>0.83333333333333337</v>
      </c>
      <c r="F88" s="33">
        <v>238800</v>
      </c>
      <c r="G88" s="37">
        <f t="shared" si="5"/>
        <v>9.7744974874371859</v>
      </c>
    </row>
    <row r="89" spans="1:7" ht="24.75" customHeight="1" x14ac:dyDescent="0.25">
      <c r="A89" s="31" t="s">
        <v>232</v>
      </c>
      <c r="B89" s="32" t="s">
        <v>231</v>
      </c>
      <c r="C89" s="33">
        <v>99431.76</v>
      </c>
      <c r="D89" s="33">
        <v>99431.74</v>
      </c>
      <c r="E89" s="41">
        <f t="shared" si="4"/>
        <v>0.99999979885702528</v>
      </c>
      <c r="F89" s="33">
        <v>4891526.22</v>
      </c>
      <c r="G89" s="37">
        <f t="shared" si="5"/>
        <v>2.0327344785243739E-2</v>
      </c>
    </row>
    <row r="90" spans="1:7" ht="31.5" x14ac:dyDescent="0.25">
      <c r="A90" s="31" t="s">
        <v>234</v>
      </c>
      <c r="B90" s="32" t="s">
        <v>233</v>
      </c>
      <c r="C90" s="33">
        <v>5870539.5</v>
      </c>
      <c r="D90" s="33">
        <v>5870539.5</v>
      </c>
      <c r="E90" s="41">
        <f t="shared" si="4"/>
        <v>1</v>
      </c>
      <c r="F90" s="33">
        <v>0</v>
      </c>
      <c r="G90" s="37" t="s">
        <v>300</v>
      </c>
    </row>
    <row r="91" spans="1:7" ht="21.75" customHeight="1" x14ac:dyDescent="0.25">
      <c r="A91" s="31" t="s">
        <v>236</v>
      </c>
      <c r="B91" s="32" t="s">
        <v>235</v>
      </c>
      <c r="C91" s="33">
        <v>113551964</v>
      </c>
      <c r="D91" s="33">
        <v>71701849.849999994</v>
      </c>
      <c r="E91" s="41">
        <f t="shared" si="4"/>
        <v>0.63144526368561971</v>
      </c>
      <c r="F91" s="33">
        <v>22402060.890000001</v>
      </c>
      <c r="G91" s="37">
        <f t="shared" si="5"/>
        <v>3.200680964223555</v>
      </c>
    </row>
    <row r="92" spans="1:7" ht="31.5" x14ac:dyDescent="0.25">
      <c r="A92" s="28" t="s">
        <v>238</v>
      </c>
      <c r="B92" s="29" t="s">
        <v>237</v>
      </c>
      <c r="C92" s="30">
        <f>SUM(C93:C99)</f>
        <v>417790639.05000001</v>
      </c>
      <c r="D92" s="30">
        <f>SUM(D93:D99)</f>
        <v>390305548.54999995</v>
      </c>
      <c r="E92" s="27">
        <f t="shared" si="4"/>
        <v>0.93421324479050682</v>
      </c>
      <c r="F92" s="30">
        <f>SUM(F93:F99)</f>
        <v>384832986.84000003</v>
      </c>
      <c r="G92" s="36">
        <f t="shared" si="5"/>
        <v>1.014220614908657</v>
      </c>
    </row>
    <row r="93" spans="1:7" ht="47.25" x14ac:dyDescent="0.25">
      <c r="A93" s="31" t="s">
        <v>240</v>
      </c>
      <c r="B93" s="32" t="s">
        <v>239</v>
      </c>
      <c r="C93" s="33">
        <v>406677813.98000002</v>
      </c>
      <c r="D93" s="33">
        <v>380207200.49000001</v>
      </c>
      <c r="E93" s="41">
        <f t="shared" si="4"/>
        <v>0.93491011169027827</v>
      </c>
      <c r="F93" s="33">
        <v>378413950.55000001</v>
      </c>
      <c r="G93" s="37">
        <f t="shared" si="5"/>
        <v>1.0047388579025525</v>
      </c>
    </row>
    <row r="94" spans="1:7" ht="78.75" x14ac:dyDescent="0.25">
      <c r="A94" s="31" t="s">
        <v>242</v>
      </c>
      <c r="B94" s="32" t="s">
        <v>241</v>
      </c>
      <c r="C94" s="33">
        <v>2552088.0699999998</v>
      </c>
      <c r="D94" s="33">
        <v>2515945.14</v>
      </c>
      <c r="E94" s="41">
        <f t="shared" si="4"/>
        <v>0.98583789861139093</v>
      </c>
      <c r="F94" s="33">
        <v>3659843.29</v>
      </c>
      <c r="G94" s="37">
        <f t="shared" si="5"/>
        <v>0.68744613925805553</v>
      </c>
    </row>
    <row r="95" spans="1:7" ht="47.25" x14ac:dyDescent="0.25">
      <c r="A95" s="31" t="s">
        <v>259</v>
      </c>
      <c r="B95" s="32" t="s">
        <v>258</v>
      </c>
      <c r="C95" s="33">
        <v>0</v>
      </c>
      <c r="D95" s="33">
        <v>0</v>
      </c>
      <c r="E95" s="41" t="s">
        <v>300</v>
      </c>
      <c r="F95" s="33">
        <v>416493</v>
      </c>
      <c r="G95" s="37">
        <f>D95/F95</f>
        <v>0</v>
      </c>
    </row>
    <row r="96" spans="1:7" ht="63" x14ac:dyDescent="0.25">
      <c r="A96" s="31" t="s">
        <v>244</v>
      </c>
      <c r="B96" s="32" t="s">
        <v>243</v>
      </c>
      <c r="C96" s="33">
        <v>21463</v>
      </c>
      <c r="D96" s="33">
        <v>21463</v>
      </c>
      <c r="E96" s="41">
        <f t="shared" si="4"/>
        <v>1</v>
      </c>
      <c r="F96" s="33">
        <v>21020</v>
      </c>
      <c r="G96" s="37">
        <f t="shared" si="5"/>
        <v>1.0210751665080875</v>
      </c>
    </row>
    <row r="97" spans="1:7" ht="47.25" x14ac:dyDescent="0.25">
      <c r="A97" s="31" t="s">
        <v>246</v>
      </c>
      <c r="B97" s="32" t="s">
        <v>245</v>
      </c>
      <c r="C97" s="33">
        <v>613747</v>
      </c>
      <c r="D97" s="33">
        <v>259259.4</v>
      </c>
      <c r="E97" s="41">
        <f t="shared" si="4"/>
        <v>0.42242063912328692</v>
      </c>
      <c r="F97" s="33">
        <v>0</v>
      </c>
      <c r="G97" s="37" t="s">
        <v>300</v>
      </c>
    </row>
    <row r="98" spans="1:7" ht="78.75" x14ac:dyDescent="0.25">
      <c r="A98" s="31" t="s">
        <v>266</v>
      </c>
      <c r="B98" s="32" t="s">
        <v>267</v>
      </c>
      <c r="C98" s="33">
        <v>5516000</v>
      </c>
      <c r="D98" s="33">
        <v>4892153.5199999996</v>
      </c>
      <c r="E98" s="41">
        <f>D98/C98</f>
        <v>0.88690237853517029</v>
      </c>
      <c r="F98" s="33">
        <v>0</v>
      </c>
      <c r="G98" s="37" t="s">
        <v>300</v>
      </c>
    </row>
    <row r="99" spans="1:7" ht="31.5" x14ac:dyDescent="0.25">
      <c r="A99" s="31" t="s">
        <v>248</v>
      </c>
      <c r="B99" s="32" t="s">
        <v>247</v>
      </c>
      <c r="C99" s="33">
        <v>2409527</v>
      </c>
      <c r="D99" s="33">
        <v>2409527</v>
      </c>
      <c r="E99" s="41">
        <f t="shared" si="4"/>
        <v>1</v>
      </c>
      <c r="F99" s="33">
        <v>2321680</v>
      </c>
      <c r="G99" s="37">
        <f t="shared" si="5"/>
        <v>1.0378376865028773</v>
      </c>
    </row>
    <row r="100" spans="1:7" x14ac:dyDescent="0.25">
      <c r="A100" s="28" t="s">
        <v>250</v>
      </c>
      <c r="B100" s="29" t="s">
        <v>249</v>
      </c>
      <c r="C100" s="30">
        <f>SUM(C101:C104)</f>
        <v>17642497</v>
      </c>
      <c r="D100" s="30">
        <f>SUM(D101:D104)</f>
        <v>17235163.300000001</v>
      </c>
      <c r="E100" s="27">
        <f t="shared" si="4"/>
        <v>0.97691178862039774</v>
      </c>
      <c r="F100" s="30">
        <v>70000</v>
      </c>
      <c r="G100" s="36">
        <f t="shared" si="5"/>
        <v>246.21661857142857</v>
      </c>
    </row>
    <row r="101" spans="1:7" s="45" customFormat="1" ht="63" x14ac:dyDescent="0.25">
      <c r="A101" s="31" t="s">
        <v>268</v>
      </c>
      <c r="B101" s="32" t="s">
        <v>269</v>
      </c>
      <c r="C101" s="33">
        <v>8403900</v>
      </c>
      <c r="D101" s="33">
        <v>7871574.2999999998</v>
      </c>
      <c r="E101" s="41">
        <f t="shared" si="4"/>
        <v>0.93665730196694386</v>
      </c>
      <c r="F101" s="33">
        <v>0</v>
      </c>
      <c r="G101" s="37" t="s">
        <v>300</v>
      </c>
    </row>
    <row r="102" spans="1:7" ht="63" x14ac:dyDescent="0.25">
      <c r="A102" s="31" t="s">
        <v>260</v>
      </c>
      <c r="B102" s="32" t="s">
        <v>261</v>
      </c>
      <c r="C102" s="33">
        <v>0</v>
      </c>
      <c r="D102" s="33">
        <v>0</v>
      </c>
      <c r="E102" s="41" t="s">
        <v>300</v>
      </c>
      <c r="F102" s="33">
        <v>70000</v>
      </c>
      <c r="G102" s="37">
        <f t="shared" si="5"/>
        <v>0</v>
      </c>
    </row>
    <row r="103" spans="1:7" ht="47.25" x14ac:dyDescent="0.25">
      <c r="A103" s="31" t="s">
        <v>293</v>
      </c>
      <c r="B103" s="32" t="s">
        <v>294</v>
      </c>
      <c r="C103" s="33">
        <v>0</v>
      </c>
      <c r="D103" s="33">
        <v>124992</v>
      </c>
      <c r="E103" s="41" t="s">
        <v>300</v>
      </c>
      <c r="F103" s="33">
        <v>0</v>
      </c>
      <c r="G103" s="37" t="s">
        <v>300</v>
      </c>
    </row>
    <row r="104" spans="1:7" ht="31.5" x14ac:dyDescent="0.25">
      <c r="A104" s="31" t="s">
        <v>252</v>
      </c>
      <c r="B104" s="32" t="s">
        <v>251</v>
      </c>
      <c r="C104" s="33">
        <v>9238597</v>
      </c>
      <c r="D104" s="33">
        <v>9238597</v>
      </c>
      <c r="E104" s="41">
        <f t="shared" ref="E104" si="6">D104/C104</f>
        <v>1</v>
      </c>
      <c r="F104" s="33">
        <v>0</v>
      </c>
      <c r="G104" s="37" t="s">
        <v>300</v>
      </c>
    </row>
    <row r="105" spans="1:7" x14ac:dyDescent="0.25">
      <c r="A105" s="28" t="s">
        <v>254</v>
      </c>
      <c r="B105" s="29" t="s">
        <v>253</v>
      </c>
      <c r="C105" s="30">
        <v>0</v>
      </c>
      <c r="D105" s="30">
        <v>166340.9</v>
      </c>
      <c r="E105" s="27" t="s">
        <v>300</v>
      </c>
      <c r="F105" s="30">
        <v>40000</v>
      </c>
      <c r="G105" s="36">
        <f t="shared" si="5"/>
        <v>4.1585225000000001</v>
      </c>
    </row>
    <row r="106" spans="1:7" ht="63" x14ac:dyDescent="0.25">
      <c r="A106" s="28" t="s">
        <v>271</v>
      </c>
      <c r="B106" s="29" t="s">
        <v>270</v>
      </c>
      <c r="C106" s="30">
        <v>0</v>
      </c>
      <c r="D106" s="30">
        <v>0</v>
      </c>
      <c r="E106" s="27" t="s">
        <v>300</v>
      </c>
      <c r="F106" s="30">
        <v>-47507.25</v>
      </c>
      <c r="G106" s="36">
        <f t="shared" ref="G106" si="7">D106/F106</f>
        <v>0</v>
      </c>
    </row>
    <row r="108" spans="1:7" x14ac:dyDescent="0.25">
      <c r="A108" s="34" t="s">
        <v>279</v>
      </c>
    </row>
    <row r="109" spans="1:7" x14ac:dyDescent="0.25">
      <c r="A109" s="34" t="s">
        <v>280</v>
      </c>
    </row>
  </sheetData>
  <mergeCells count="7">
    <mergeCell ref="F5:F7"/>
    <mergeCell ref="G5:G7"/>
    <mergeCell ref="B5:B7"/>
    <mergeCell ref="A5:A7"/>
    <mergeCell ref="C5:C7"/>
    <mergeCell ref="D5:D7"/>
    <mergeCell ref="E5:E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showGridLines="0" tabSelected="1" zoomScaleNormal="100" zoomScaleSheetLayoutView="100" workbookViewId="0">
      <pane ySplit="5" topLeftCell="A36" activePane="bottomLeft" state="frozen"/>
      <selection pane="bottomLeft" activeCell="E51" sqref="E51"/>
    </sheetView>
  </sheetViews>
  <sheetFormatPr defaultRowHeight="15" outlineLevelRow="1" x14ac:dyDescent="0.25"/>
  <cols>
    <col min="1" max="1" width="9.140625" style="1"/>
    <col min="2" max="2" width="63.140625" style="1" customWidth="1"/>
    <col min="3" max="3" width="18.5703125" style="1" customWidth="1"/>
    <col min="4" max="4" width="19" style="1" customWidth="1"/>
    <col min="5" max="5" width="15.7109375" style="1" customWidth="1"/>
    <col min="6" max="6" width="19" style="1" customWidth="1"/>
    <col min="7" max="7" width="18.7109375" style="1" customWidth="1"/>
    <col min="8" max="16384" width="9.140625" style="1"/>
  </cols>
  <sheetData>
    <row r="1" spans="1:7" ht="12.75" customHeight="1" x14ac:dyDescent="0.25">
      <c r="B1" s="55"/>
      <c r="C1" s="56"/>
      <c r="D1" s="2"/>
      <c r="E1" s="2"/>
      <c r="F1" s="2"/>
      <c r="G1" s="2"/>
    </row>
    <row r="2" spans="1:7" ht="33" customHeight="1" x14ac:dyDescent="0.25">
      <c r="B2" s="57" t="s">
        <v>281</v>
      </c>
      <c r="C2" s="57"/>
      <c r="D2" s="57"/>
      <c r="E2" s="57"/>
      <c r="F2" s="57"/>
      <c r="G2" s="57"/>
    </row>
    <row r="3" spans="1:7" ht="20.25" customHeight="1" x14ac:dyDescent="0.25">
      <c r="B3" s="66" t="s">
        <v>0</v>
      </c>
      <c r="C3" s="66"/>
      <c r="D3" s="66"/>
      <c r="E3" s="66"/>
      <c r="F3" s="66"/>
      <c r="G3" s="66"/>
    </row>
    <row r="4" spans="1:7" ht="26.25" customHeight="1" x14ac:dyDescent="0.25">
      <c r="A4" s="60" t="s">
        <v>2</v>
      </c>
      <c r="B4" s="60" t="s">
        <v>1</v>
      </c>
      <c r="C4" s="69" t="s">
        <v>308</v>
      </c>
      <c r="D4" s="62" t="s">
        <v>309</v>
      </c>
      <c r="E4" s="67" t="s">
        <v>284</v>
      </c>
      <c r="F4" s="62" t="s">
        <v>310</v>
      </c>
      <c r="G4" s="64" t="s">
        <v>82</v>
      </c>
    </row>
    <row r="5" spans="1:7" ht="141.75" customHeight="1" x14ac:dyDescent="0.25">
      <c r="A5" s="61"/>
      <c r="B5" s="61"/>
      <c r="C5" s="61"/>
      <c r="D5" s="63"/>
      <c r="E5" s="68"/>
      <c r="F5" s="63"/>
      <c r="G5" s="65"/>
    </row>
    <row r="6" spans="1:7" ht="15.75" x14ac:dyDescent="0.25">
      <c r="A6" s="4" t="s">
        <v>4</v>
      </c>
      <c r="B6" s="3" t="s">
        <v>3</v>
      </c>
      <c r="C6" s="5">
        <f>SUM(C7:C14)</f>
        <v>146563474.97</v>
      </c>
      <c r="D6" s="5">
        <v>93185143.359999999</v>
      </c>
      <c r="E6" s="6">
        <f>D6/C6</f>
        <v>0.63580058659958782</v>
      </c>
      <c r="F6" s="17">
        <f>SUM(F7:F14)</f>
        <v>108963751.71000001</v>
      </c>
      <c r="G6" s="6">
        <f>D6/F6</f>
        <v>0.85519396953223714</v>
      </c>
    </row>
    <row r="7" spans="1:7" ht="31.5" outlineLevel="1" x14ac:dyDescent="0.25">
      <c r="A7" s="8" t="s">
        <v>6</v>
      </c>
      <c r="B7" s="7" t="s">
        <v>5</v>
      </c>
      <c r="C7" s="9">
        <v>2432488.23</v>
      </c>
      <c r="D7" s="9">
        <v>2364204.2599999998</v>
      </c>
      <c r="E7" s="6">
        <f t="shared" ref="E7:E52" si="0">D7/C7</f>
        <v>0.9719283451579126</v>
      </c>
      <c r="F7" s="9">
        <v>5265196.8</v>
      </c>
      <c r="G7" s="21">
        <f t="shared" ref="G7:G52" si="1">D7/F7</f>
        <v>0.44902486076114001</v>
      </c>
    </row>
    <row r="8" spans="1:7" ht="47.25" outlineLevel="1" x14ac:dyDescent="0.25">
      <c r="A8" s="8" t="s">
        <v>8</v>
      </c>
      <c r="B8" s="7" t="s">
        <v>7</v>
      </c>
      <c r="C8" s="9">
        <v>1986018.84</v>
      </c>
      <c r="D8" s="9">
        <v>1956563.35</v>
      </c>
      <c r="E8" s="6">
        <f t="shared" si="0"/>
        <v>0.98516857473517216</v>
      </c>
      <c r="F8" s="9">
        <v>2705240.81</v>
      </c>
      <c r="G8" s="21">
        <f t="shared" si="1"/>
        <v>0.72324923635910998</v>
      </c>
    </row>
    <row r="9" spans="1:7" ht="47.25" outlineLevel="1" x14ac:dyDescent="0.25">
      <c r="A9" s="8" t="s">
        <v>10</v>
      </c>
      <c r="B9" s="7" t="s">
        <v>9</v>
      </c>
      <c r="C9" s="9">
        <v>56031535.829999998</v>
      </c>
      <c r="D9" s="9">
        <v>55801497.649999999</v>
      </c>
      <c r="E9" s="6">
        <f t="shared" si="0"/>
        <v>0.99589448733481201</v>
      </c>
      <c r="F9" s="9">
        <v>46058259.350000001</v>
      </c>
      <c r="G9" s="21">
        <f t="shared" si="1"/>
        <v>1.2115416092032578</v>
      </c>
    </row>
    <row r="10" spans="1:7" ht="15.75" outlineLevel="1" x14ac:dyDescent="0.25">
      <c r="A10" s="8" t="s">
        <v>12</v>
      </c>
      <c r="B10" s="7" t="s">
        <v>11</v>
      </c>
      <c r="C10" s="9">
        <v>21463</v>
      </c>
      <c r="D10" s="9">
        <v>21463</v>
      </c>
      <c r="E10" s="6">
        <f t="shared" si="0"/>
        <v>1</v>
      </c>
      <c r="F10" s="9">
        <v>21020</v>
      </c>
      <c r="G10" s="21">
        <f t="shared" si="1"/>
        <v>1.0210751665080875</v>
      </c>
    </row>
    <row r="11" spans="1:7" ht="47.25" outlineLevel="1" x14ac:dyDescent="0.25">
      <c r="A11" s="8" t="s">
        <v>14</v>
      </c>
      <c r="B11" s="7" t="s">
        <v>13</v>
      </c>
      <c r="C11" s="9">
        <v>9527110.5999999996</v>
      </c>
      <c r="D11" s="9">
        <v>9489944.0600000005</v>
      </c>
      <c r="E11" s="6">
        <f t="shared" si="0"/>
        <v>0.99609886548393811</v>
      </c>
      <c r="F11" s="9">
        <v>7744247.4900000002</v>
      </c>
      <c r="G11" s="21">
        <f t="shared" si="1"/>
        <v>1.2254184893050208</v>
      </c>
    </row>
    <row r="12" spans="1:7" ht="15.75" outlineLevel="1" x14ac:dyDescent="0.25">
      <c r="A12" s="8" t="s">
        <v>262</v>
      </c>
      <c r="B12" s="20" t="s">
        <v>263</v>
      </c>
      <c r="C12" s="9">
        <v>750000</v>
      </c>
      <c r="D12" s="9">
        <v>750000</v>
      </c>
      <c r="E12" s="6">
        <f t="shared" si="0"/>
        <v>1</v>
      </c>
      <c r="F12" s="9"/>
      <c r="G12" s="21"/>
    </row>
    <row r="13" spans="1:7" ht="15.75" outlineLevel="1" x14ac:dyDescent="0.25">
      <c r="A13" s="8" t="s">
        <v>16</v>
      </c>
      <c r="B13" s="7" t="s">
        <v>15</v>
      </c>
      <c r="C13" s="9">
        <v>3617846.1</v>
      </c>
      <c r="D13" s="9">
        <v>0</v>
      </c>
      <c r="E13" s="6">
        <f t="shared" si="0"/>
        <v>0</v>
      </c>
      <c r="F13" s="9"/>
      <c r="G13" s="6"/>
    </row>
    <row r="14" spans="1:7" ht="15.75" outlineLevel="1" x14ac:dyDescent="0.25">
      <c r="A14" s="8" t="s">
        <v>18</v>
      </c>
      <c r="B14" s="7" t="s">
        <v>17</v>
      </c>
      <c r="C14" s="9">
        <v>72197012.370000005</v>
      </c>
      <c r="D14" s="9">
        <v>70189289.189999998</v>
      </c>
      <c r="E14" s="6">
        <f t="shared" si="0"/>
        <v>0.9721910489909098</v>
      </c>
      <c r="F14" s="9">
        <v>47169787.259999998</v>
      </c>
      <c r="G14" s="6">
        <f t="shared" si="1"/>
        <v>1.4880136898459271</v>
      </c>
    </row>
    <row r="15" spans="1:7" s="18" customFormat="1" ht="15.75" outlineLevel="1" x14ac:dyDescent="0.25">
      <c r="A15" s="15" t="s">
        <v>84</v>
      </c>
      <c r="B15" s="16" t="s">
        <v>83</v>
      </c>
      <c r="C15" s="17">
        <v>0</v>
      </c>
      <c r="D15" s="17">
        <v>0</v>
      </c>
      <c r="E15" s="6"/>
      <c r="F15" s="17">
        <v>416493</v>
      </c>
      <c r="G15" s="6">
        <f t="shared" si="1"/>
        <v>0</v>
      </c>
    </row>
    <row r="16" spans="1:7" ht="15.75" outlineLevel="1" x14ac:dyDescent="0.25">
      <c r="A16" s="14" t="s">
        <v>86</v>
      </c>
      <c r="B16" s="7" t="s">
        <v>85</v>
      </c>
      <c r="C16" s="9">
        <v>0</v>
      </c>
      <c r="D16" s="9">
        <v>0</v>
      </c>
      <c r="E16" s="6"/>
      <c r="F16" s="19">
        <v>416493</v>
      </c>
      <c r="G16" s="21">
        <f t="shared" si="1"/>
        <v>0</v>
      </c>
    </row>
    <row r="17" spans="1:7" ht="31.5" x14ac:dyDescent="0.25">
      <c r="A17" s="4" t="s">
        <v>20</v>
      </c>
      <c r="B17" s="3" t="s">
        <v>19</v>
      </c>
      <c r="C17" s="5">
        <f>C18</f>
        <v>2194655.06</v>
      </c>
      <c r="D17" s="5">
        <f>D18</f>
        <v>692296.92</v>
      </c>
      <c r="E17" s="6">
        <f t="shared" si="0"/>
        <v>0.31544680192248525</v>
      </c>
      <c r="F17" s="17">
        <v>2384381.96</v>
      </c>
      <c r="G17" s="6">
        <f t="shared" si="1"/>
        <v>0.29034648458756168</v>
      </c>
    </row>
    <row r="18" spans="1:7" ht="31.5" outlineLevel="1" x14ac:dyDescent="0.25">
      <c r="A18" s="8" t="s">
        <v>22</v>
      </c>
      <c r="B18" s="7" t="s">
        <v>21</v>
      </c>
      <c r="C18" s="9">
        <v>2194655.06</v>
      </c>
      <c r="D18" s="9">
        <v>692296.92</v>
      </c>
      <c r="E18" s="6">
        <f t="shared" si="0"/>
        <v>0.31544680192248525</v>
      </c>
      <c r="F18" s="9">
        <v>2384381.96</v>
      </c>
      <c r="G18" s="21">
        <f t="shared" si="1"/>
        <v>0.29034648458756168</v>
      </c>
    </row>
    <row r="19" spans="1:7" ht="15.75" x14ac:dyDescent="0.25">
      <c r="A19" s="4" t="s">
        <v>24</v>
      </c>
      <c r="B19" s="3" t="s">
        <v>23</v>
      </c>
      <c r="C19" s="5">
        <f>SUM(C20:C24)</f>
        <v>77166714.269999996</v>
      </c>
      <c r="D19" s="5">
        <f>SUM(D20:D24)</f>
        <v>62697062.649999999</v>
      </c>
      <c r="E19" s="6">
        <f t="shared" si="0"/>
        <v>0.81248843161350792</v>
      </c>
      <c r="F19" s="17">
        <f>SUM(F20:F24)</f>
        <v>42891897.43</v>
      </c>
      <c r="G19" s="6">
        <f t="shared" si="1"/>
        <v>1.4617460734238261</v>
      </c>
    </row>
    <row r="20" spans="1:7" ht="15.75" outlineLevel="1" x14ac:dyDescent="0.25">
      <c r="A20" s="8" t="s">
        <v>26</v>
      </c>
      <c r="B20" s="7" t="s">
        <v>25</v>
      </c>
      <c r="C20" s="9">
        <v>331404</v>
      </c>
      <c r="D20" s="9">
        <v>0</v>
      </c>
      <c r="E20" s="6">
        <f t="shared" si="0"/>
        <v>0</v>
      </c>
      <c r="F20" s="9"/>
      <c r="G20" s="21" t="e">
        <f t="shared" si="1"/>
        <v>#DIV/0!</v>
      </c>
    </row>
    <row r="21" spans="1:7" ht="15.75" outlineLevel="1" x14ac:dyDescent="0.25">
      <c r="A21" s="8" t="s">
        <v>264</v>
      </c>
      <c r="B21" s="20" t="s">
        <v>265</v>
      </c>
      <c r="C21" s="9">
        <v>0</v>
      </c>
      <c r="D21" s="9">
        <v>0</v>
      </c>
      <c r="E21" s="6"/>
      <c r="F21" s="9">
        <v>0</v>
      </c>
      <c r="G21" s="21" t="e">
        <f t="shared" si="1"/>
        <v>#DIV/0!</v>
      </c>
    </row>
    <row r="22" spans="1:7" ht="15.75" outlineLevel="1" x14ac:dyDescent="0.25">
      <c r="A22" s="8" t="s">
        <v>28</v>
      </c>
      <c r="B22" s="7" t="s">
        <v>27</v>
      </c>
      <c r="C22" s="9">
        <v>2503223</v>
      </c>
      <c r="D22" s="9">
        <v>2503223</v>
      </c>
      <c r="E22" s="6">
        <f t="shared" si="0"/>
        <v>1</v>
      </c>
      <c r="F22" s="9">
        <v>1803223</v>
      </c>
      <c r="G22" s="21">
        <f t="shared" si="1"/>
        <v>1.388193806312364</v>
      </c>
    </row>
    <row r="23" spans="1:7" ht="15.75" outlineLevel="1" x14ac:dyDescent="0.25">
      <c r="A23" s="8" t="s">
        <v>30</v>
      </c>
      <c r="B23" s="7" t="s">
        <v>29</v>
      </c>
      <c r="C23" s="9">
        <v>74182087.269999996</v>
      </c>
      <c r="D23" s="9">
        <v>60043839.649999999</v>
      </c>
      <c r="E23" s="6">
        <f t="shared" si="0"/>
        <v>0.80941156901475253</v>
      </c>
      <c r="F23" s="9">
        <v>40564032.109999999</v>
      </c>
      <c r="G23" s="21">
        <f t="shared" si="1"/>
        <v>1.4802236495419241</v>
      </c>
    </row>
    <row r="24" spans="1:7" ht="15.75" outlineLevel="1" x14ac:dyDescent="0.25">
      <c r="A24" s="8" t="s">
        <v>32</v>
      </c>
      <c r="B24" s="7" t="s">
        <v>31</v>
      </c>
      <c r="C24" s="9">
        <v>150000</v>
      </c>
      <c r="D24" s="9">
        <v>150000</v>
      </c>
      <c r="E24" s="6">
        <f t="shared" si="0"/>
        <v>1</v>
      </c>
      <c r="F24" s="9">
        <v>524642.31999999995</v>
      </c>
      <c r="G24" s="21">
        <f t="shared" si="1"/>
        <v>0.28590907420506989</v>
      </c>
    </row>
    <row r="25" spans="1:7" ht="15.75" x14ac:dyDescent="0.25">
      <c r="A25" s="4" t="s">
        <v>34</v>
      </c>
      <c r="B25" s="3" t="s">
        <v>33</v>
      </c>
      <c r="C25" s="5">
        <f>SUM(C26:C29)</f>
        <v>33657415.509999998</v>
      </c>
      <c r="D25" s="5">
        <f>SUM(D26:D29)</f>
        <v>32462502.510000002</v>
      </c>
      <c r="E25" s="6">
        <f t="shared" si="0"/>
        <v>0.96449777911066958</v>
      </c>
      <c r="F25" s="17">
        <f>SUM(F26:F29)</f>
        <v>31854865.27</v>
      </c>
      <c r="G25" s="6">
        <f t="shared" si="1"/>
        <v>1.0190751784648815</v>
      </c>
    </row>
    <row r="26" spans="1:7" ht="15.75" outlineLevel="1" x14ac:dyDescent="0.25">
      <c r="A26" s="8" t="s">
        <v>36</v>
      </c>
      <c r="B26" s="7" t="s">
        <v>35</v>
      </c>
      <c r="C26" s="9">
        <v>1443230.64</v>
      </c>
      <c r="D26" s="9">
        <v>1442935.42</v>
      </c>
      <c r="E26" s="6">
        <f t="shared" si="0"/>
        <v>0.99979544503018591</v>
      </c>
      <c r="F26" s="9">
        <v>2167418.5099999998</v>
      </c>
      <c r="G26" s="21">
        <f t="shared" si="1"/>
        <v>0.66573917927830195</v>
      </c>
    </row>
    <row r="27" spans="1:7" ht="15.75" outlineLevel="1" x14ac:dyDescent="0.25">
      <c r="A27" s="8" t="s">
        <v>38</v>
      </c>
      <c r="B27" s="7" t="s">
        <v>37</v>
      </c>
      <c r="C27" s="9">
        <v>3674351.91</v>
      </c>
      <c r="D27" s="9">
        <v>2949440.28</v>
      </c>
      <c r="E27" s="6">
        <f t="shared" si="0"/>
        <v>0.80271034246145456</v>
      </c>
      <c r="F27" s="9">
        <v>3330112.76</v>
      </c>
      <c r="G27" s="21">
        <f t="shared" si="1"/>
        <v>0.885687810763501</v>
      </c>
    </row>
    <row r="28" spans="1:7" ht="15.75" outlineLevel="1" x14ac:dyDescent="0.25">
      <c r="A28" s="8" t="s">
        <v>40</v>
      </c>
      <c r="B28" s="7" t="s">
        <v>39</v>
      </c>
      <c r="C28" s="9">
        <v>28239413.300000001</v>
      </c>
      <c r="D28" s="9">
        <v>27769707.210000001</v>
      </c>
      <c r="E28" s="6">
        <f t="shared" si="0"/>
        <v>0.9833670025290504</v>
      </c>
      <c r="F28" s="9">
        <v>26356967.120000001</v>
      </c>
      <c r="G28" s="21">
        <f t="shared" si="1"/>
        <v>1.0536002523950487</v>
      </c>
    </row>
    <row r="29" spans="1:7" ht="19.5" customHeight="1" outlineLevel="1" x14ac:dyDescent="0.25">
      <c r="A29" s="8" t="s">
        <v>42</v>
      </c>
      <c r="B29" s="7" t="s">
        <v>41</v>
      </c>
      <c r="C29" s="9">
        <v>300419.65999999997</v>
      </c>
      <c r="D29" s="9">
        <v>300419.59999999998</v>
      </c>
      <c r="E29" s="6">
        <f t="shared" si="0"/>
        <v>0.99999980027938251</v>
      </c>
      <c r="F29" s="9">
        <v>366.88</v>
      </c>
      <c r="G29" s="21">
        <f t="shared" si="1"/>
        <v>818.84976013955509</v>
      </c>
    </row>
    <row r="30" spans="1:7" ht="15.75" x14ac:dyDescent="0.25">
      <c r="A30" s="4" t="s">
        <v>44</v>
      </c>
      <c r="B30" s="3" t="s">
        <v>43</v>
      </c>
      <c r="C30" s="5">
        <f>SUM(C31:C35)</f>
        <v>728382063.09000003</v>
      </c>
      <c r="D30" s="5">
        <f>SUM(D31:D35)</f>
        <v>669742485.31999993</v>
      </c>
      <c r="E30" s="6">
        <f t="shared" si="0"/>
        <v>0.91949338027183891</v>
      </c>
      <c r="F30" s="17">
        <f>SUM(F31:F35)</f>
        <v>591513840.40999997</v>
      </c>
      <c r="G30" s="6">
        <f t="shared" si="1"/>
        <v>1.132251588324251</v>
      </c>
    </row>
    <row r="31" spans="1:7" ht="15.75" outlineLevel="1" x14ac:dyDescent="0.25">
      <c r="A31" s="8" t="s">
        <v>46</v>
      </c>
      <c r="B31" s="7" t="s">
        <v>45</v>
      </c>
      <c r="C31" s="9">
        <v>205583687.33000001</v>
      </c>
      <c r="D31" s="9">
        <v>169993456.19</v>
      </c>
      <c r="E31" s="6">
        <f t="shared" si="0"/>
        <v>0.82688202744962402</v>
      </c>
      <c r="F31" s="9">
        <v>133955415.73999999</v>
      </c>
      <c r="G31" s="21">
        <f t="shared" si="1"/>
        <v>1.2690301116301848</v>
      </c>
    </row>
    <row r="32" spans="1:7" ht="15.75" outlineLevel="1" x14ac:dyDescent="0.25">
      <c r="A32" s="8" t="s">
        <v>48</v>
      </c>
      <c r="B32" s="7" t="s">
        <v>47</v>
      </c>
      <c r="C32" s="9">
        <v>459263945.23000002</v>
      </c>
      <c r="D32" s="9">
        <v>436433148.69999999</v>
      </c>
      <c r="E32" s="6">
        <f t="shared" si="0"/>
        <v>0.9502882889738572</v>
      </c>
      <c r="F32" s="9">
        <v>394084172.86000001</v>
      </c>
      <c r="G32" s="21">
        <f t="shared" si="1"/>
        <v>1.1074617524795765</v>
      </c>
    </row>
    <row r="33" spans="1:7" ht="15.75" outlineLevel="1" x14ac:dyDescent="0.25">
      <c r="A33" s="8" t="s">
        <v>50</v>
      </c>
      <c r="B33" s="7" t="s">
        <v>49</v>
      </c>
      <c r="C33" s="9">
        <v>35560467.420000002</v>
      </c>
      <c r="D33" s="9">
        <v>35490679.770000003</v>
      </c>
      <c r="E33" s="6">
        <f t="shared" si="0"/>
        <v>0.99803749345654691</v>
      </c>
      <c r="F33" s="9">
        <v>32795578.280000001</v>
      </c>
      <c r="G33" s="21">
        <f t="shared" si="1"/>
        <v>1.082178806758336</v>
      </c>
    </row>
    <row r="34" spans="1:7" ht="15.75" outlineLevel="1" x14ac:dyDescent="0.25">
      <c r="A34" s="8" t="s">
        <v>52</v>
      </c>
      <c r="B34" s="7" t="s">
        <v>51</v>
      </c>
      <c r="C34" s="9">
        <v>838600</v>
      </c>
      <c r="D34" s="9">
        <v>838600</v>
      </c>
      <c r="E34" s="6">
        <f t="shared" si="0"/>
        <v>1</v>
      </c>
      <c r="F34" s="9">
        <v>4571169.78</v>
      </c>
      <c r="G34" s="21">
        <f t="shared" si="1"/>
        <v>0.18345413545326683</v>
      </c>
    </row>
    <row r="35" spans="1:7" ht="15.75" outlineLevel="1" x14ac:dyDescent="0.25">
      <c r="A35" s="8" t="s">
        <v>54</v>
      </c>
      <c r="B35" s="7" t="s">
        <v>53</v>
      </c>
      <c r="C35" s="9">
        <v>27135363.109999999</v>
      </c>
      <c r="D35" s="9">
        <v>26986600.66</v>
      </c>
      <c r="E35" s="6">
        <f t="shared" si="0"/>
        <v>0.99451776453490037</v>
      </c>
      <c r="F35" s="9">
        <v>26107503.75</v>
      </c>
      <c r="G35" s="21">
        <f t="shared" si="1"/>
        <v>1.0336721931908177</v>
      </c>
    </row>
    <row r="36" spans="1:7" ht="15.75" x14ac:dyDescent="0.25">
      <c r="A36" s="4" t="s">
        <v>56</v>
      </c>
      <c r="B36" s="3" t="s">
        <v>55</v>
      </c>
      <c r="C36" s="5">
        <f>SUM(C37:C38)</f>
        <v>46693730.649999999</v>
      </c>
      <c r="D36" s="5">
        <f>SUM(D37:D38)</f>
        <v>46285587.520000003</v>
      </c>
      <c r="E36" s="6">
        <f t="shared" si="0"/>
        <v>0.99125914497902734</v>
      </c>
      <c r="F36" s="17">
        <f>SUM(F37:F38)</f>
        <v>69716687</v>
      </c>
      <c r="G36" s="6">
        <f t="shared" si="1"/>
        <v>0.66390973971554335</v>
      </c>
    </row>
    <row r="37" spans="1:7" ht="15.75" outlineLevel="1" x14ac:dyDescent="0.25">
      <c r="A37" s="8" t="s">
        <v>58</v>
      </c>
      <c r="B37" s="7" t="s">
        <v>57</v>
      </c>
      <c r="C37" s="9">
        <v>45336825.899999999</v>
      </c>
      <c r="D37" s="9">
        <v>44928682.770000003</v>
      </c>
      <c r="E37" s="6">
        <f t="shared" si="0"/>
        <v>0.99099753628760334</v>
      </c>
      <c r="F37" s="9">
        <v>61793631.329999998</v>
      </c>
      <c r="G37" s="21">
        <f t="shared" si="1"/>
        <v>0.72707626664736424</v>
      </c>
    </row>
    <row r="38" spans="1:7" ht="15.75" outlineLevel="1" x14ac:dyDescent="0.25">
      <c r="A38" s="8" t="s">
        <v>60</v>
      </c>
      <c r="B38" s="7" t="s">
        <v>59</v>
      </c>
      <c r="C38" s="9">
        <v>1356904.75</v>
      </c>
      <c r="D38" s="9">
        <v>1356904.75</v>
      </c>
      <c r="E38" s="6">
        <f t="shared" si="0"/>
        <v>1</v>
      </c>
      <c r="F38" s="9">
        <v>7923055.6699999999</v>
      </c>
      <c r="G38" s="6">
        <f t="shared" si="1"/>
        <v>0.1712602822087706</v>
      </c>
    </row>
    <row r="39" spans="1:7" ht="15.75" x14ac:dyDescent="0.25">
      <c r="A39" s="4" t="s">
        <v>62</v>
      </c>
      <c r="B39" s="3" t="s">
        <v>61</v>
      </c>
      <c r="C39" s="5">
        <f>SUM(C40:C43)</f>
        <v>59879605.209999993</v>
      </c>
      <c r="D39" s="5">
        <v>43151281.140000001</v>
      </c>
      <c r="E39" s="6">
        <f t="shared" si="0"/>
        <v>0.72063402870922177</v>
      </c>
      <c r="F39" s="17">
        <f>SUM(F40:F43)</f>
        <v>32940324.719999999</v>
      </c>
      <c r="G39" s="6">
        <f t="shared" si="1"/>
        <v>1.3099834779042214</v>
      </c>
    </row>
    <row r="40" spans="1:7" ht="15.75" outlineLevel="1" x14ac:dyDescent="0.25">
      <c r="A40" s="8" t="s">
        <v>64</v>
      </c>
      <c r="B40" s="7" t="s">
        <v>63</v>
      </c>
      <c r="C40" s="9">
        <v>3315004</v>
      </c>
      <c r="D40" s="9">
        <v>3314199.99</v>
      </c>
      <c r="E40" s="6">
        <f t="shared" si="0"/>
        <v>0.99975746333941085</v>
      </c>
      <c r="F40" s="9">
        <v>2521682.89</v>
      </c>
      <c r="G40" s="21">
        <f t="shared" si="1"/>
        <v>1.3142810315852205</v>
      </c>
    </row>
    <row r="41" spans="1:7" ht="15.75" outlineLevel="1" x14ac:dyDescent="0.25">
      <c r="A41" s="8" t="s">
        <v>66</v>
      </c>
      <c r="B41" s="7" t="s">
        <v>65</v>
      </c>
      <c r="C41" s="9">
        <v>9926526.4499999993</v>
      </c>
      <c r="D41" s="9">
        <v>9071521.9199999999</v>
      </c>
      <c r="E41" s="6">
        <f t="shared" si="0"/>
        <v>0.9138666950310701</v>
      </c>
      <c r="F41" s="9">
        <v>3876798.37</v>
      </c>
      <c r="G41" s="21">
        <f t="shared" si="1"/>
        <v>2.3399519537045204</v>
      </c>
    </row>
    <row r="42" spans="1:7" ht="15.75" outlineLevel="1" x14ac:dyDescent="0.25">
      <c r="A42" s="8" t="s">
        <v>68</v>
      </c>
      <c r="B42" s="7" t="s">
        <v>67</v>
      </c>
      <c r="C42" s="9">
        <v>46193074.759999998</v>
      </c>
      <c r="D42" s="9">
        <v>44703741.369999997</v>
      </c>
      <c r="E42" s="6">
        <f t="shared" si="0"/>
        <v>0.96775851363569199</v>
      </c>
      <c r="F42" s="9">
        <v>26083055.289999999</v>
      </c>
      <c r="G42" s="21">
        <f t="shared" si="1"/>
        <v>1.7138997281173189</v>
      </c>
    </row>
    <row r="43" spans="1:7" ht="15.75" outlineLevel="1" x14ac:dyDescent="0.25">
      <c r="A43" s="8" t="s">
        <v>70</v>
      </c>
      <c r="B43" s="7" t="s">
        <v>69</v>
      </c>
      <c r="C43" s="9">
        <v>445000</v>
      </c>
      <c r="D43" s="9">
        <v>444786.22</v>
      </c>
      <c r="E43" s="6">
        <f t="shared" si="0"/>
        <v>0.99951959550561786</v>
      </c>
      <c r="F43" s="9">
        <v>458788.17</v>
      </c>
      <c r="G43" s="21">
        <f t="shared" si="1"/>
        <v>0.96948057749614591</v>
      </c>
    </row>
    <row r="44" spans="1:7" ht="15.75" x14ac:dyDescent="0.25">
      <c r="A44" s="4" t="s">
        <v>72</v>
      </c>
      <c r="B44" s="3" t="s">
        <v>71</v>
      </c>
      <c r="C44" s="5">
        <f>C45+C46+C47</f>
        <v>72562487.030000001</v>
      </c>
      <c r="D44" s="5">
        <v>2016643.7</v>
      </c>
      <c r="E44" s="6">
        <f t="shared" si="0"/>
        <v>2.7791821677311656E-2</v>
      </c>
      <c r="F44" s="17">
        <f>SUM(F45:F47)</f>
        <v>15315524.48</v>
      </c>
      <c r="G44" s="6">
        <f t="shared" si="1"/>
        <v>0.13167317271004747</v>
      </c>
    </row>
    <row r="45" spans="1:7" ht="15.75" outlineLevel="1" x14ac:dyDescent="0.25">
      <c r="A45" s="8" t="s">
        <v>74</v>
      </c>
      <c r="B45" s="7" t="s">
        <v>73</v>
      </c>
      <c r="C45" s="9">
        <v>652182</v>
      </c>
      <c r="D45" s="9">
        <v>652182</v>
      </c>
      <c r="E45" s="6">
        <f t="shared" si="0"/>
        <v>1</v>
      </c>
      <c r="F45" s="9">
        <v>1094994</v>
      </c>
      <c r="G45" s="21">
        <f t="shared" si="1"/>
        <v>0.59560326357952642</v>
      </c>
    </row>
    <row r="46" spans="1:7" ht="15.75" outlineLevel="1" x14ac:dyDescent="0.25">
      <c r="A46" s="8" t="s">
        <v>76</v>
      </c>
      <c r="B46" s="7" t="s">
        <v>75</v>
      </c>
      <c r="C46" s="9">
        <v>71910305.030000001</v>
      </c>
      <c r="D46" s="9">
        <v>29797260.640000001</v>
      </c>
      <c r="E46" s="6">
        <f t="shared" si="0"/>
        <v>0.41436704555166315</v>
      </c>
      <c r="F46" s="9">
        <v>14014059.48</v>
      </c>
      <c r="G46" s="21">
        <f t="shared" si="1"/>
        <v>2.1262404860293915</v>
      </c>
    </row>
    <row r="47" spans="1:7" ht="15.75" outlineLevel="1" x14ac:dyDescent="0.25">
      <c r="A47" s="8">
        <v>1105</v>
      </c>
      <c r="B47" s="20" t="s">
        <v>87</v>
      </c>
      <c r="C47" s="9">
        <v>0</v>
      </c>
      <c r="D47" s="9">
        <v>0</v>
      </c>
      <c r="E47" s="6"/>
      <c r="F47" s="9">
        <v>206471</v>
      </c>
      <c r="G47" s="21">
        <f t="shared" si="1"/>
        <v>0</v>
      </c>
    </row>
    <row r="48" spans="1:7" ht="15.75" x14ac:dyDescent="0.25">
      <c r="A48" s="4" t="s">
        <v>78</v>
      </c>
      <c r="B48" s="3" t="s">
        <v>77</v>
      </c>
      <c r="C48" s="5">
        <v>1630000</v>
      </c>
      <c r="D48" s="5">
        <v>1365000</v>
      </c>
      <c r="E48" s="6">
        <f t="shared" si="0"/>
        <v>0.83742331288343563</v>
      </c>
      <c r="F48" s="17">
        <v>938000</v>
      </c>
      <c r="G48" s="6">
        <f t="shared" si="1"/>
        <v>1.455223880597015</v>
      </c>
    </row>
    <row r="49" spans="1:7" ht="15.75" outlineLevel="1" x14ac:dyDescent="0.25">
      <c r="A49" s="8" t="s">
        <v>80</v>
      </c>
      <c r="B49" s="7" t="s">
        <v>79</v>
      </c>
      <c r="C49" s="9">
        <v>1630000</v>
      </c>
      <c r="D49" s="9">
        <v>1630000</v>
      </c>
      <c r="E49" s="6">
        <f t="shared" si="0"/>
        <v>1</v>
      </c>
      <c r="F49" s="9">
        <v>938000</v>
      </c>
      <c r="G49" s="6">
        <f t="shared" si="1"/>
        <v>1.7377398720682302</v>
      </c>
    </row>
    <row r="50" spans="1:7" s="18" customFormat="1" ht="47.25" outlineLevel="1" x14ac:dyDescent="0.25">
      <c r="A50" s="15" t="s">
        <v>88</v>
      </c>
      <c r="B50" s="16" t="s">
        <v>90</v>
      </c>
      <c r="C50" s="17">
        <v>0</v>
      </c>
      <c r="D50" s="17">
        <v>0</v>
      </c>
      <c r="E50" s="6"/>
      <c r="F50" s="17">
        <v>42855700</v>
      </c>
      <c r="G50" s="6">
        <f t="shared" si="1"/>
        <v>0</v>
      </c>
    </row>
    <row r="51" spans="1:7" ht="48" customHeight="1" outlineLevel="1" x14ac:dyDescent="0.25">
      <c r="A51" s="14" t="s">
        <v>89</v>
      </c>
      <c r="B51" s="7" t="s">
        <v>91</v>
      </c>
      <c r="C51" s="9">
        <v>0</v>
      </c>
      <c r="D51" s="9">
        <v>0</v>
      </c>
      <c r="E51" s="6"/>
      <c r="F51" s="9">
        <v>28700000</v>
      </c>
      <c r="G51" s="21">
        <f t="shared" si="1"/>
        <v>0</v>
      </c>
    </row>
    <row r="52" spans="1:7" ht="17.25" customHeight="1" x14ac:dyDescent="0.25">
      <c r="A52" s="11"/>
      <c r="B52" s="12" t="s">
        <v>81</v>
      </c>
      <c r="C52" s="13">
        <f>C6+C15+C17+C19+C25+C30+C36+C39+C44+C48+C50</f>
        <v>1168730145.79</v>
      </c>
      <c r="D52" s="13">
        <f>D6+D15+D17+D19+D25+D30+D36+D39+D44+D48+D50</f>
        <v>951598003.12</v>
      </c>
      <c r="E52" s="6">
        <f t="shared" si="0"/>
        <v>0.81421533152699666</v>
      </c>
      <c r="F52" s="13">
        <f>F6+F15+F17+F19+F25+F30+F39+F48+F44+F36</f>
        <v>896935765.98000002</v>
      </c>
      <c r="G52" s="6">
        <f t="shared" si="1"/>
        <v>1.0609433130144783</v>
      </c>
    </row>
    <row r="53" spans="1:7" ht="12.75" customHeight="1" x14ac:dyDescent="0.25">
      <c r="B53" s="2"/>
      <c r="C53" s="2"/>
      <c r="D53" s="2"/>
      <c r="E53" s="2"/>
      <c r="F53" s="2"/>
      <c r="G53" s="2"/>
    </row>
    <row r="54" spans="1:7" ht="15.75" x14ac:dyDescent="0.25">
      <c r="B54" s="58"/>
      <c r="C54" s="59"/>
      <c r="D54" s="10"/>
      <c r="E54" s="10"/>
      <c r="F54" s="10"/>
      <c r="G54" s="10"/>
    </row>
  </sheetData>
  <mergeCells count="11">
    <mergeCell ref="B1:C1"/>
    <mergeCell ref="B2:G2"/>
    <mergeCell ref="B54:C54"/>
    <mergeCell ref="A4:A5"/>
    <mergeCell ref="F4:F5"/>
    <mergeCell ref="G4:G5"/>
    <mergeCell ref="B3:G3"/>
    <mergeCell ref="D4:D5"/>
    <mergeCell ref="E4:E5"/>
    <mergeCell ref="C4:C5"/>
    <mergeCell ref="B4:B5"/>
  </mergeCells>
  <pageMargins left="0.59027779999999996" right="0.36111110000000002" top="0.36111110000000002" bottom="0.36111110000000002" header="0.39444439999999997" footer="0.39444439999999997"/>
  <pageSetup paperSize="9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C794B3C-C04A-4439-8C00-1BE1A5D653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доходы</vt:lpstr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dcterms:created xsi:type="dcterms:W3CDTF">2020-11-10T23:37:01Z</dcterms:created>
  <dcterms:modified xsi:type="dcterms:W3CDTF">2021-03-17T02:24:42Z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4 расх.разделы)(3).xlsx</vt:lpwstr>
  </property>
  <property fmtid="{D5CDD505-2E9C-101B-9397-08002B2CF9AE}" pid="3" name="Название отчета">
    <vt:lpwstr>Отчет об испол. квартал год (Прил 4 расх.разделы)(3).xlsx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sqr_god_otch_pr4.xlt</vt:lpwstr>
  </property>
  <property fmtid="{D5CDD505-2E9C-101B-9397-08002B2CF9AE}" pid="11" name="Локальная база">
    <vt:lpwstr>не используется</vt:lpwstr>
  </property>
</Properties>
</file>