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9435" windowHeight="10485" activeTab="0"/>
  </bookViews>
  <sheets>
    <sheet name="Лист1" sheetId="1" r:id="rId1"/>
  </sheets>
  <definedNames>
    <definedName name="_xlnm._FilterDatabase" localSheetId="0" hidden="1">'Лист1'!$A$6:$A$437</definedName>
    <definedName name="_xlnm.Print_Area" localSheetId="0">'Лист1'!$A$1:$M$455</definedName>
  </definedNames>
  <calcPr fullCalcOnLoad="1"/>
</workbook>
</file>

<file path=xl/sharedStrings.xml><?xml version="1.0" encoding="utf-8"?>
<sst xmlns="http://schemas.openxmlformats.org/spreadsheetml/2006/main" count="268" uniqueCount="190">
  <si>
    <t>Чугуевского муниципального района</t>
  </si>
  <si>
    <t xml:space="preserve">по состоянию на </t>
  </si>
  <si>
    <t>Общегосударственные расходы</t>
  </si>
  <si>
    <t>Дума Чугуевского МР, с/п</t>
  </si>
  <si>
    <t>Администрация МР, с/п</t>
  </si>
  <si>
    <t>ЗАГС</t>
  </si>
  <si>
    <t>Проектно-сметная документация по катку</t>
  </si>
  <si>
    <t>Предпринимательская деятельность</t>
  </si>
  <si>
    <t>Обслуживание муниципального долга</t>
  </si>
  <si>
    <t>Национальная оборона</t>
  </si>
  <si>
    <t>Воинский учет</t>
  </si>
  <si>
    <t>Национальная безопасность и правоохранительная деятельность</t>
  </si>
  <si>
    <t>Национальная экономика</t>
  </si>
  <si>
    <t>Проезд льготной категории граждан</t>
  </si>
  <si>
    <t>Жилищно-коммунальное хозяйство</t>
  </si>
  <si>
    <t>Благоустройство</t>
  </si>
  <si>
    <t>Содержание межселенных дорог</t>
  </si>
  <si>
    <t>Образование</t>
  </si>
  <si>
    <t>ЦООУ</t>
  </si>
  <si>
    <t>Культура, кинематография и средства массовой информатизации</t>
  </si>
  <si>
    <t>ЦРБ</t>
  </si>
  <si>
    <t xml:space="preserve">Социальная политика </t>
  </si>
  <si>
    <t>Доплаты к пенсиям МС</t>
  </si>
  <si>
    <t>Субсидии населению на оплату ЖКУ</t>
  </si>
  <si>
    <t>Борьба с беспризорностью, опека, попечительство</t>
  </si>
  <si>
    <t>Межбюджетные трансферты</t>
  </si>
  <si>
    <t>ВСЕГО РАСХОДОВ</t>
  </si>
  <si>
    <t>План на 2007г</t>
  </si>
  <si>
    <t>План с начала года</t>
  </si>
  <si>
    <t>Исполнено</t>
  </si>
  <si>
    <t>% исполнения</t>
  </si>
  <si>
    <t>Консолидированный бюджет</t>
  </si>
  <si>
    <t>Районный бюджет</t>
  </si>
  <si>
    <t>Бюджет поселений</t>
  </si>
  <si>
    <t>ВСЕГО ДОХОДОВ</t>
  </si>
  <si>
    <t>Налог на доходы физических лиц</t>
  </si>
  <si>
    <t>Налоги на совокупный доход</t>
  </si>
  <si>
    <t>Единый налог на вмененный доход</t>
  </si>
  <si>
    <t>Единый сельхозналог</t>
  </si>
  <si>
    <t>Налоги на имущество</t>
  </si>
  <si>
    <t>Налог на имущество физлиц</t>
  </si>
  <si>
    <t>Земельный налог</t>
  </si>
  <si>
    <t>Задолженность по отмененным налогам</t>
  </si>
  <si>
    <t>Прочие налоговые доходы</t>
  </si>
  <si>
    <t>Итого налоговых доходов</t>
  </si>
  <si>
    <t>Доходы от использования муниципального имущества</t>
  </si>
  <si>
    <t>Дивиденды по акциям</t>
  </si>
  <si>
    <t>Аренда земли</t>
  </si>
  <si>
    <t>Аренда муниципального имущества</t>
  </si>
  <si>
    <t>Доходы от реализации имущества</t>
  </si>
  <si>
    <t>Плата за негативное воздействие на окружающую среду</t>
  </si>
  <si>
    <t xml:space="preserve">Штрафные санкции </t>
  </si>
  <si>
    <t>Прочие неналоговые доходы</t>
  </si>
  <si>
    <t>Невыясненные поступления</t>
  </si>
  <si>
    <t>Итого неналоговых доходов</t>
  </si>
  <si>
    <t>Безвозмездные поступления</t>
  </si>
  <si>
    <t>Дотации от бюджетов других уровней на выравнивание уровня бюджетной обеспеченности</t>
  </si>
  <si>
    <t>Субвенции- всего</t>
  </si>
  <si>
    <t>Субвенции на обеспечение равной доступности услуг общественного транспорта для отдельных категорий граждан</t>
  </si>
  <si>
    <t>Субвенции на осуществление полномочий по первичному воинскому учету</t>
  </si>
  <si>
    <t>Субвенции на выплаты единовременного пособия при устройстве детей в семью</t>
  </si>
  <si>
    <t>Субвенции на классное руководство</t>
  </si>
  <si>
    <t>Субвенции на образование</t>
  </si>
  <si>
    <t>Источники внутреннего финансирования</t>
  </si>
  <si>
    <t>Продажа земли</t>
  </si>
  <si>
    <t>РАСХОДЫ</t>
  </si>
  <si>
    <t>Всего собственных доходов</t>
  </si>
  <si>
    <t>Противопожарная безопасность</t>
  </si>
  <si>
    <t>ЧС</t>
  </si>
  <si>
    <t>ДОХОДЫ</t>
  </si>
  <si>
    <t>***</t>
  </si>
  <si>
    <t xml:space="preserve">Начальник финансового управления Администрации Чугуевского муниципального района </t>
  </si>
  <si>
    <t>Л.А.Степучева</t>
  </si>
  <si>
    <t>Глава Чугуевского МР, с/п</t>
  </si>
  <si>
    <t>КДН</t>
  </si>
  <si>
    <t>Молодежная политика</t>
  </si>
  <si>
    <t>Дефицит(-), Профицит(+)</t>
  </si>
  <si>
    <t>Возмещение на компенсацию части родительской платы в дошкольн учредж.</t>
  </si>
  <si>
    <t>ЦМП "Обеспечение населения питьевой водой"</t>
  </si>
  <si>
    <t>Предприним. (Котельная отдела культуры)</t>
  </si>
  <si>
    <t>Возмещение затрат по ДЭС (местный бюджет)</t>
  </si>
  <si>
    <t>Дотация на поддержку мер по обеспечению сбалансированности бюджетов</t>
  </si>
  <si>
    <t>Доходы от оказания платных услуг</t>
  </si>
  <si>
    <t>Продажа земельных участков</t>
  </si>
  <si>
    <t>Субвенции бюджетам других уровней</t>
  </si>
  <si>
    <t>Иные межбюджетные трансферты</t>
  </si>
  <si>
    <t>Субвенции на выравнивание бюджетной обеспеченности поселений</t>
  </si>
  <si>
    <t>Субвенции на выполнение передаваемых полномочий (теплоэн., электроэн.)</t>
  </si>
  <si>
    <t>Субвенции на составление списков присяжных заседателей</t>
  </si>
  <si>
    <t>Субсидии на приобретение школьных автобусов</t>
  </si>
  <si>
    <t xml:space="preserve">Субсидии на приобретение оборудования и пособий </t>
  </si>
  <si>
    <t>Субсидии на строительство ледового катка</t>
  </si>
  <si>
    <t xml:space="preserve">Субвенции на выполнение полномочий по гос. управлению охраной труда </t>
  </si>
  <si>
    <t xml:space="preserve">Субвенции на осуществление гос. контроля за использованием и сохранностью жил. фонда </t>
  </si>
  <si>
    <t>Субвенции на вып. полн. по гос. упр. охр. труда</t>
  </si>
  <si>
    <t>План на 2008 г</t>
  </si>
  <si>
    <t>Субсидии- всего</t>
  </si>
  <si>
    <t xml:space="preserve">Субсидии из резервного фонда АПК и ЧС </t>
  </si>
  <si>
    <t>Субсидии на реконструкцию кап. ремонт инженер. систем и объектов ЖКХ</t>
  </si>
  <si>
    <t>Учреждения культуры</t>
  </si>
  <si>
    <t>Субвенции комиссия по делам несовершеннолетних</t>
  </si>
  <si>
    <t>Субвенции на содержание отдела по записи актов гражданского состояния</t>
  </si>
  <si>
    <t>Источники финансирования дефицита бюджета</t>
  </si>
  <si>
    <t>Остатки на начало года</t>
  </si>
  <si>
    <t xml:space="preserve">Остатки на конец отчетного периода </t>
  </si>
  <si>
    <t>Субвенции на обеспечение деятельности административной комиссии</t>
  </si>
  <si>
    <t xml:space="preserve">Административная комиссия </t>
  </si>
  <si>
    <t>Средства в пути</t>
  </si>
  <si>
    <t>Строительство катка (федеральные и краевые средства)</t>
  </si>
  <si>
    <t>Субсидии на  государственную поддержку малого и среднего предпринимательства</t>
  </si>
  <si>
    <t>Проектно-сметная документация по полигону ТБО</t>
  </si>
  <si>
    <t>Субсидии  на денежные выплаты мед.персоналу ФАПов и СМП</t>
  </si>
  <si>
    <t>Субвенции на денежные выплаты мед. персоналу ФАПов и СМП</t>
  </si>
  <si>
    <t>Субвенции на выплату компенсаций в части родительской платы за сод. ДОУ</t>
  </si>
  <si>
    <t>Субсидии на бесплатное питание учащихся 1-4 классов</t>
  </si>
  <si>
    <t>Капитальный ремонт жилого фонда</t>
  </si>
  <si>
    <t>МЦП Социальное развитие села"</t>
  </si>
  <si>
    <t>Финансовая помощь бюджетам других уровней (дотации)</t>
  </si>
  <si>
    <t>МЦП "Поддержка малого и среднего предпринимательства", КЦП и федеральные средства</t>
  </si>
  <si>
    <t xml:space="preserve">МЦП "Патриотическое воспитания граждан" </t>
  </si>
  <si>
    <t>МЦП "Социальное развитие села"</t>
  </si>
  <si>
    <t>МЦП "Основные мероприятия по обеспечению безопасности движения в Чугуевском муниципальном районе на 2007-2012 г."</t>
  </si>
  <si>
    <t xml:space="preserve">МЦП "Развитие культуры в ЧМР" </t>
  </si>
  <si>
    <t>МЦП "Патриотическое воспитание граждан"</t>
  </si>
  <si>
    <t>МЦП "Неотложные меры борьбы с туберкулезом"</t>
  </si>
  <si>
    <t>МЦП "Здоровый ребенок"</t>
  </si>
  <si>
    <t>МЦП "Вакцинопрофилактика"</t>
  </si>
  <si>
    <t>МЦП "Развитие физической культуры и спорта в Чугуевском муниципальном районе"</t>
  </si>
  <si>
    <t>МЦП "Комплексные меры профилактики правонарушений в ЧМР"</t>
  </si>
  <si>
    <t>Субсидии на строительство школы с.Шумное</t>
  </si>
  <si>
    <t>Субсидии на организацию отдыха детей в каникулярное время</t>
  </si>
  <si>
    <t>Субвенции по подготовке проведения статистических переписей</t>
  </si>
  <si>
    <t>Составление списков присяжных заседателей</t>
  </si>
  <si>
    <t>Получение  кредитов от кредитных организаций</t>
  </si>
  <si>
    <t>Доходы от прибыли МУП</t>
  </si>
  <si>
    <t>Прочие межбюджетные трансферты, передаваемые бюджетам поселений</t>
  </si>
  <si>
    <t>Межбюджетные трансферты, передаваемые бюджетам МР на осуществление части полномочий</t>
  </si>
  <si>
    <t>Иные межбюджетные трансферты Всего</t>
  </si>
  <si>
    <t>МЦП "Социальное развитие села" и КЦП</t>
  </si>
  <si>
    <t>Субвенции на бесплатное питание учащихся 1-4 классов</t>
  </si>
  <si>
    <t>МЦП "Развитие муниципальной службы в Чугуевском МР на 2010-2014 годы"</t>
  </si>
  <si>
    <t>МЦП "Организация отдыха летей в каникулярное время на 2011-2014 годы" и КЦП</t>
  </si>
  <si>
    <t>МЦП "О воспитании правовой культуры в формировании законопослушного поведения несовершеннолетних граждан в ЧМР"</t>
  </si>
  <si>
    <t>Физическая культура и спорт</t>
  </si>
  <si>
    <t>Иные межбюджетные трансферты на комплектование книжных фондов библиотек, модернизацию здравоохранения</t>
  </si>
  <si>
    <t>Модернизация здравоохранения (кап. ремонт стационара)</t>
  </si>
  <si>
    <t>МЦП "Информатизация системы образования" и КЦП</t>
  </si>
  <si>
    <t>Налоги на прибыль, доходы</t>
  </si>
  <si>
    <t>Государственная пошлина</t>
  </si>
  <si>
    <t>Отмененые налоги и сборы</t>
  </si>
  <si>
    <t>Платежи за пользование природными ресурсами</t>
  </si>
  <si>
    <t>Доходы от продажи материальных и нематериальных активов</t>
  </si>
  <si>
    <t>Прочие доходы от оказания платных услуг (работ)</t>
  </si>
  <si>
    <t>Штрафы, санкции, возмещение ущерба</t>
  </si>
  <si>
    <t>Возврат остатков субсидий, субвенций и иных межбюджетных трансфертов прошлых лет</t>
  </si>
  <si>
    <t>Резервный фонд</t>
  </si>
  <si>
    <t>МЦП "Здоровый ребенок", "Вакцинопрофилактика", Неотложные меры борьбы с туберкулезом"</t>
  </si>
  <si>
    <t>МЦП "Комплексные меры по профилактике террористической и экстремистской деятел. на террит. ЧМР 2011-2012гг.</t>
  </si>
  <si>
    <t>Расходы по ХОЗО, оценка недвижимости муниц. собствен-ти, исполнительные листы</t>
  </si>
  <si>
    <t>Строительство МФЦ и ЗАГСа</t>
  </si>
  <si>
    <t>Проектно-сметная документация по полигону ТБО,ген план, газоснабжение</t>
  </si>
  <si>
    <t>МЦП "Развитие дошкольного образования в Чугуевском МР" на 2011-2013 годы</t>
  </si>
  <si>
    <t>Охрана окружающей среды</t>
  </si>
  <si>
    <t>Субсидии на энергоресурсосбережение</t>
  </si>
  <si>
    <t>МЦП "Развитие внутреннего туризма в ЧМР"</t>
  </si>
  <si>
    <t>Субсидии на модернизацию систем общего образования</t>
  </si>
  <si>
    <t>Субвенции на осуществление жилищного надзора</t>
  </si>
  <si>
    <t>Субсидии на ликвидацию ЧС</t>
  </si>
  <si>
    <t>Субсидии на территориальное планирование</t>
  </si>
  <si>
    <t>Субсидии на поддержку малого и среднего предпринимательства, территориальное планирование с/п</t>
  </si>
  <si>
    <t xml:space="preserve">МЦП "Энергосбережение и повышение энергетической эффективности в МУ и МП ЧМР на 2010-2014 годы" </t>
  </si>
  <si>
    <t>МЦП "Развитие физической культуры и спорта ЧМР" в 2011-2015 годах</t>
  </si>
  <si>
    <t>Возмещение ущерба ЧС</t>
  </si>
  <si>
    <t>План на 2013г</t>
  </si>
  <si>
    <t>Финансовое управление, контрольно-счетный комитет</t>
  </si>
  <si>
    <t>Делегируемые полномочия на район</t>
  </si>
  <si>
    <t>МЦП "Охрана окружающей среды"</t>
  </si>
  <si>
    <t>МЦП "Доступная среда"</t>
  </si>
  <si>
    <t>Патент</t>
  </si>
  <si>
    <t>МЦП "Обеспечение населения чугуевского поселения чистой питьевой водой"и "МЦП "Комплексное развитие систем коммунаольной инфраструктуры Кокшаровского сельского поселения на 2012-2015г."</t>
  </si>
  <si>
    <t>МЦП "Энергосбережение и повышение энергетической эффективности в МУ и МП ЧМР на 2010-2014 годы",МЦП "энергосбережение и повышение энергетической эффективности систем коммунальной инфраструктуры и жилищного фонда в Чугуевском с/п" и КЦП</t>
  </si>
  <si>
    <t>МЦП " Энергосбережение и повышение энергетической эффективности  в муниципальных учреждениях "Кокшаровского и Шумненского с/п</t>
  </si>
  <si>
    <t>1 июля 2013 года</t>
  </si>
  <si>
    <t>Субсидии на дороги, субсидии на повышение з/пл ДОУ и группы кратковрем. пребывания, доведения до сред.з/пл, рем. придомовых территорий</t>
  </si>
  <si>
    <t>делегируемые полномочия на район (КСК)</t>
  </si>
  <si>
    <t>Приобретение автобусов, субсидии автотраспортному препр-ю</t>
  </si>
  <si>
    <t>МЦП "Ремонт автомобильных дорог и улиц ЧМР" и субсидии на ремонт дорог поселений, придомовых территорий и софинанс.из  бюджетов поселений</t>
  </si>
  <si>
    <t xml:space="preserve">Жилищно-коммунальное хозяйство (приобретение техники) </t>
  </si>
  <si>
    <t>Отчет об исполнении районного бюджета</t>
  </si>
  <si>
    <t>Л. А. Степучева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</si>
</sst>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24" borderId="0" xfId="0" applyFill="1" applyAlignment="1" applyProtection="1">
      <alignment horizontal="right" vertical="center" wrapText="1"/>
      <protection locked="0"/>
    </xf>
    <xf numFmtId="0" fontId="0" fillId="24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4" borderId="10" xfId="0" applyFill="1" applyBorder="1" applyAlignment="1" applyProtection="1">
      <alignment vertical="center" wrapText="1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164" fontId="0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22" borderId="10" xfId="0" applyFill="1" applyBorder="1" applyAlignment="1" applyProtection="1">
      <alignment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0" fillId="8" borderId="10" xfId="0" applyFill="1" applyBorder="1" applyAlignment="1" applyProtection="1">
      <alignment vertical="center" wrapText="1"/>
      <protection locked="0"/>
    </xf>
    <xf numFmtId="0" fontId="0" fillId="8" borderId="10" xfId="0" applyFont="1" applyFill="1" applyBorder="1" applyAlignment="1" applyProtection="1">
      <alignment vertical="center" wrapText="1"/>
      <protection locked="0"/>
    </xf>
    <xf numFmtId="0" fontId="0" fillId="25" borderId="10" xfId="0" applyFont="1" applyFill="1" applyBorder="1" applyAlignment="1" applyProtection="1">
      <alignment vertical="center" wrapText="1"/>
      <protection locked="0"/>
    </xf>
    <xf numFmtId="0" fontId="6" fillId="24" borderId="11" xfId="0" applyFont="1" applyFill="1" applyBorder="1" applyAlignment="1" applyProtection="1">
      <alignment vertical="center" wrapText="1"/>
      <protection/>
    </xf>
    <xf numFmtId="0" fontId="6" fillId="24" borderId="12" xfId="0" applyFont="1" applyFill="1" applyBorder="1" applyAlignment="1" applyProtection="1">
      <alignment vertical="center" wrapText="1"/>
      <protection/>
    </xf>
    <xf numFmtId="0" fontId="0" fillId="24" borderId="10" xfId="0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vertical="center" wrapText="1"/>
      <protection/>
    </xf>
    <xf numFmtId="164" fontId="4" fillId="24" borderId="10" xfId="0" applyNumberFormat="1" applyFont="1" applyFill="1" applyBorder="1" applyAlignment="1" applyProtection="1">
      <alignment vertical="center"/>
      <protection/>
    </xf>
    <xf numFmtId="164" fontId="0" fillId="24" borderId="10" xfId="0" applyNumberFormat="1" applyFill="1" applyBorder="1" applyAlignment="1" applyProtection="1">
      <alignment vertical="center"/>
      <protection/>
    </xf>
    <xf numFmtId="164" fontId="3" fillId="24" borderId="10" xfId="0" applyNumberFormat="1" applyFont="1" applyFill="1" applyBorder="1" applyAlignment="1" applyProtection="1">
      <alignment vertical="center"/>
      <protection/>
    </xf>
    <xf numFmtId="164" fontId="2" fillId="24" borderId="10" xfId="0" applyNumberFormat="1" applyFont="1" applyFill="1" applyBorder="1" applyAlignment="1" applyProtection="1">
      <alignment vertical="center"/>
      <protection/>
    </xf>
    <xf numFmtId="0" fontId="2" fillId="24" borderId="10" xfId="0" applyFont="1" applyFill="1" applyBorder="1" applyAlignment="1" applyProtection="1">
      <alignment vertical="center" wrapText="1"/>
      <protection/>
    </xf>
    <xf numFmtId="0" fontId="4" fillId="8" borderId="10" xfId="0" applyFont="1" applyFill="1" applyBorder="1" applyAlignment="1" applyProtection="1">
      <alignment vertical="center" wrapText="1"/>
      <protection/>
    </xf>
    <xf numFmtId="0" fontId="3" fillId="3" borderId="10" xfId="0" applyFont="1" applyFill="1" applyBorder="1" applyAlignment="1" applyProtection="1">
      <alignment vertical="center" wrapText="1"/>
      <protection/>
    </xf>
    <xf numFmtId="164" fontId="2" fillId="24" borderId="10" xfId="0" applyNumberFormat="1" applyFont="1" applyFill="1" applyBorder="1" applyAlignment="1" applyProtection="1">
      <alignment vertical="center"/>
      <protection/>
    </xf>
    <xf numFmtId="164" fontId="0" fillId="24" borderId="10" xfId="0" applyNumberFormat="1" applyFont="1" applyFill="1" applyBorder="1" applyAlignment="1" applyProtection="1">
      <alignment vertical="center"/>
      <protection/>
    </xf>
    <xf numFmtId="164" fontId="3" fillId="24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Border="1" applyAlignment="1" applyProtection="1">
      <alignment vertical="center"/>
      <protection locked="0"/>
    </xf>
    <xf numFmtId="164" fontId="4" fillId="24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3" fillId="24" borderId="10" xfId="0" applyFont="1" applyFill="1" applyBorder="1" applyAlignment="1" applyProtection="1">
      <alignment vertical="center" wrapText="1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0" fontId="0" fillId="3" borderId="10" xfId="0" applyFont="1" applyFill="1" applyBorder="1" applyAlignment="1" applyProtection="1">
      <alignment vertical="center" wrapText="1"/>
      <protection locked="0"/>
    </xf>
    <xf numFmtId="0" fontId="0" fillId="3" borderId="0" xfId="0" applyFill="1" applyAlignment="1" applyProtection="1">
      <alignment vertical="center" wrapText="1"/>
      <protection locked="0"/>
    </xf>
    <xf numFmtId="164" fontId="0" fillId="26" borderId="10" xfId="0" applyNumberFormat="1" applyFill="1" applyBorder="1" applyAlignment="1" applyProtection="1">
      <alignment vertical="center"/>
      <protection locked="0"/>
    </xf>
    <xf numFmtId="164" fontId="0" fillId="26" borderId="10" xfId="0" applyNumberFormat="1" applyFont="1" applyFill="1" applyBorder="1" applyAlignment="1" applyProtection="1">
      <alignment vertical="center"/>
      <protection locked="0"/>
    </xf>
    <xf numFmtId="164" fontId="0" fillId="7" borderId="10" xfId="0" applyNumberFormat="1" applyFill="1" applyBorder="1" applyAlignment="1" applyProtection="1">
      <alignment vertical="center"/>
      <protection locked="0"/>
    </xf>
    <xf numFmtId="164" fontId="0" fillId="7" borderId="10" xfId="0" applyNumberFormat="1" applyFont="1" applyFill="1" applyBorder="1" applyAlignment="1" applyProtection="1">
      <alignment vertical="center"/>
      <protection locked="0"/>
    </xf>
    <xf numFmtId="0" fontId="0" fillId="22" borderId="10" xfId="0" applyFont="1" applyFill="1" applyBorder="1" applyAlignment="1" applyProtection="1">
      <alignment vertical="center" wrapText="1"/>
      <protection locked="0"/>
    </xf>
    <xf numFmtId="164" fontId="0" fillId="24" borderId="10" xfId="0" applyNumberFormat="1" applyFont="1" applyFill="1" applyBorder="1" applyAlignment="1" applyProtection="1">
      <alignment vertical="center"/>
      <protection/>
    </xf>
    <xf numFmtId="0" fontId="2" fillId="8" borderId="10" xfId="0" applyFont="1" applyFill="1" applyBorder="1" applyAlignment="1" applyProtection="1">
      <alignment vertical="center" wrapText="1"/>
      <protection locked="0"/>
    </xf>
    <xf numFmtId="164" fontId="2" fillId="0" borderId="10" xfId="0" applyNumberFormat="1" applyFont="1" applyBorder="1" applyAlignment="1" applyProtection="1">
      <alignment vertical="center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24" borderId="10" xfId="0" applyFont="1" applyFill="1" applyBorder="1" applyAlignment="1" applyProtection="1">
      <alignment vertical="center" wrapText="1"/>
      <protection locked="0"/>
    </xf>
    <xf numFmtId="0" fontId="4" fillId="27" borderId="10" xfId="0" applyFont="1" applyFill="1" applyBorder="1" applyAlignment="1" applyProtection="1">
      <alignment vertical="center" wrapText="1"/>
      <protection/>
    </xf>
    <xf numFmtId="164" fontId="4" fillId="27" borderId="10" xfId="0" applyNumberFormat="1" applyFont="1" applyFill="1" applyBorder="1" applyAlignment="1" applyProtection="1">
      <alignment vertical="center"/>
      <protection/>
    </xf>
    <xf numFmtId="0" fontId="2" fillId="27" borderId="10" xfId="0" applyFont="1" applyFill="1" applyBorder="1" applyAlignment="1" applyProtection="1">
      <alignment vertical="center" wrapText="1"/>
      <protection/>
    </xf>
    <xf numFmtId="164" fontId="2" fillId="27" borderId="10" xfId="0" applyNumberFormat="1" applyFont="1" applyFill="1" applyBorder="1" applyAlignment="1" applyProtection="1">
      <alignment vertical="center"/>
      <protection/>
    </xf>
    <xf numFmtId="164" fontId="7" fillId="0" borderId="10" xfId="0" applyNumberFormat="1" applyFont="1" applyBorder="1" applyAlignment="1" applyProtection="1">
      <alignment vertical="center"/>
      <protection locked="0"/>
    </xf>
    <xf numFmtId="164" fontId="7" fillId="0" borderId="10" xfId="0" applyNumberFormat="1" applyFont="1" applyBorder="1" applyAlignment="1" applyProtection="1">
      <alignment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4" fillId="8" borderId="13" xfId="0" applyFont="1" applyFill="1" applyBorder="1" applyAlignment="1" applyProtection="1">
      <alignment horizontal="center" vertical="center"/>
      <protection/>
    </xf>
    <xf numFmtId="0" fontId="4" fillId="8" borderId="14" xfId="0" applyFont="1" applyFill="1" applyBorder="1" applyAlignment="1" applyProtection="1">
      <alignment horizontal="center" vertical="center"/>
      <protection/>
    </xf>
    <xf numFmtId="0" fontId="4" fillId="8" borderId="15" xfId="0" applyFont="1" applyFill="1" applyBorder="1" applyAlignment="1" applyProtection="1">
      <alignment horizontal="center" vertical="center"/>
      <protection/>
    </xf>
    <xf numFmtId="0" fontId="5" fillId="24" borderId="0" xfId="0" applyFont="1" applyFill="1" applyAlignment="1" applyProtection="1">
      <alignment horizontal="center" vertical="center" wrapText="1"/>
      <protection locked="0"/>
    </xf>
    <xf numFmtId="0" fontId="5" fillId="24" borderId="0" xfId="0" applyFont="1" applyFill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/>
    </xf>
    <xf numFmtId="0" fontId="4" fillId="4" borderId="14" xfId="0" applyFont="1" applyFill="1" applyBorder="1" applyAlignment="1" applyProtection="1">
      <alignment horizontal="center" vertical="center" wrapText="1"/>
      <protection/>
    </xf>
    <xf numFmtId="0" fontId="4" fillId="4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3"/>
  <sheetViews>
    <sheetView tabSelected="1" zoomScale="85" zoomScaleNormal="85" zoomScaleSheetLayoutView="100" zoomScalePageLayoutView="0" workbookViewId="0" topLeftCell="A1">
      <pane xSplit="1" ySplit="8" topLeftCell="B40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458" sqref="I458"/>
    </sheetView>
  </sheetViews>
  <sheetFormatPr defaultColWidth="9.00390625" defaultRowHeight="12.75"/>
  <cols>
    <col min="1" max="1" width="55.00390625" style="16" customWidth="1"/>
    <col min="2" max="5" width="11.125" style="1" hidden="1" customWidth="1"/>
    <col min="6" max="6" width="11.125" style="1" customWidth="1"/>
    <col min="7" max="7" width="11.125" style="1" hidden="1" customWidth="1"/>
    <col min="8" max="9" width="11.125" style="1" customWidth="1"/>
    <col min="10" max="13" width="11.125" style="1" hidden="1" customWidth="1"/>
    <col min="14" max="16384" width="9.125" style="1" customWidth="1"/>
  </cols>
  <sheetData>
    <row r="1" spans="1:13" ht="25.5" customHeight="1">
      <c r="A1" s="68" t="s">
        <v>188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8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8">
      <c r="A3" s="69" t="s">
        <v>1</v>
      </c>
      <c r="B3" s="69"/>
      <c r="C3" s="69"/>
      <c r="D3" s="69"/>
      <c r="E3" s="69"/>
      <c r="F3" s="70" t="s">
        <v>182</v>
      </c>
      <c r="G3" s="70"/>
      <c r="H3" s="70"/>
      <c r="I3" s="70"/>
      <c r="J3" s="70"/>
      <c r="K3" s="70"/>
      <c r="L3" s="70"/>
      <c r="M3" s="70"/>
    </row>
    <row r="4" spans="1:13" ht="5.25" customHeight="1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4"/>
    </row>
    <row r="5" spans="1:13" ht="15.75" customHeight="1">
      <c r="A5" s="24" t="s">
        <v>70</v>
      </c>
      <c r="B5" s="64" t="s">
        <v>31</v>
      </c>
      <c r="C5" s="64"/>
      <c r="D5" s="64"/>
      <c r="E5" s="64"/>
      <c r="F5" s="64" t="s">
        <v>32</v>
      </c>
      <c r="G5" s="64"/>
      <c r="H5" s="64"/>
      <c r="I5" s="64"/>
      <c r="J5" s="64" t="s">
        <v>33</v>
      </c>
      <c r="K5" s="64"/>
      <c r="L5" s="64"/>
      <c r="M5" s="64"/>
    </row>
    <row r="6" spans="1:13" s="4" customFormat="1" ht="38.25">
      <c r="A6" s="25" t="s">
        <v>70</v>
      </c>
      <c r="B6" s="26" t="s">
        <v>173</v>
      </c>
      <c r="C6" s="26" t="s">
        <v>28</v>
      </c>
      <c r="D6" s="26" t="s">
        <v>29</v>
      </c>
      <c r="E6" s="26" t="s">
        <v>30</v>
      </c>
      <c r="F6" s="26" t="s">
        <v>173</v>
      </c>
      <c r="G6" s="26" t="s">
        <v>28</v>
      </c>
      <c r="H6" s="26" t="s">
        <v>29</v>
      </c>
      <c r="I6" s="26" t="s">
        <v>30</v>
      </c>
      <c r="J6" s="26" t="s">
        <v>173</v>
      </c>
      <c r="K6" s="26" t="s">
        <v>28</v>
      </c>
      <c r="L6" s="26" t="s">
        <v>29</v>
      </c>
      <c r="M6" s="26" t="s">
        <v>30</v>
      </c>
    </row>
    <row r="7" spans="1:13" s="4" customFormat="1" ht="15" customHeight="1">
      <c r="A7" s="71" t="s">
        <v>69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1:13" ht="12.75" hidden="1">
      <c r="A8" s="5"/>
      <c r="B8" s="29">
        <f>F8+J8</f>
        <v>0</v>
      </c>
      <c r="C8" s="29">
        <f>G8+K8</f>
        <v>0</v>
      </c>
      <c r="D8" s="29">
        <f>H8+L8</f>
        <v>0</v>
      </c>
      <c r="E8" s="29">
        <f>IF(B8&gt;0,D8/B8,0)</f>
        <v>0</v>
      </c>
      <c r="F8" s="6"/>
      <c r="G8" s="6"/>
      <c r="H8" s="6"/>
      <c r="I8" s="29">
        <f>IF(F8&gt;0,H8/F8,0)</f>
        <v>0</v>
      </c>
      <c r="J8" s="6"/>
      <c r="K8" s="6"/>
      <c r="L8" s="6"/>
      <c r="M8" s="29">
        <f>IF(J8&gt;0,L8/J8,0)</f>
        <v>0</v>
      </c>
    </row>
    <row r="10" spans="1:13" s="7" customFormat="1" ht="16.5" customHeight="1">
      <c r="A10" s="58" t="s">
        <v>66</v>
      </c>
      <c r="B10" s="59">
        <f>SUM(B58,B92,B11:B16)</f>
        <v>258024</v>
      </c>
      <c r="C10" s="59">
        <f>SUM(C58,C92,C11:C16)</f>
        <v>0</v>
      </c>
      <c r="D10" s="59">
        <f>SUM(D58,D92,D11:D16)</f>
        <v>125038.90000000002</v>
      </c>
      <c r="E10" s="59">
        <f>IF(B10&gt;0,D10/B10,0)*100</f>
        <v>48.46018199857379</v>
      </c>
      <c r="F10" s="59">
        <f>SUM(F58,F92,F11:F16)</f>
        <v>227232</v>
      </c>
      <c r="G10" s="59">
        <f>SUM(G58,G92,G11:G16)</f>
        <v>8300.1</v>
      </c>
      <c r="H10" s="59">
        <f>SUM(H58,H92)</f>
        <v>109206</v>
      </c>
      <c r="I10" s="59">
        <f aca="true" t="shared" si="0" ref="I10:I42">IF(F10&gt;0,H10/F10,0)*100</f>
        <v>48.05925221799747</v>
      </c>
      <c r="J10" s="59">
        <f>SUM(J58,J92,J11:J16)</f>
        <v>30792</v>
      </c>
      <c r="K10" s="59">
        <f>SUM(K58,K92,K11:K16)</f>
        <v>0</v>
      </c>
      <c r="L10" s="59">
        <f>SUM(L58,L92,L11:L16)</f>
        <v>15832.900000000001</v>
      </c>
      <c r="M10" s="59">
        <f aca="true" t="shared" si="1" ref="M10:M42">IF(J10&gt;0,L10/J10,0)*100</f>
        <v>51.418875032475974</v>
      </c>
    </row>
    <row r="11" spans="1:13" ht="12.75" hidden="1">
      <c r="A11" s="5"/>
      <c r="B11" s="29">
        <f aca="true" t="shared" si="2" ref="B11:D16">F11+J11</f>
        <v>0</v>
      </c>
      <c r="C11" s="29">
        <f t="shared" si="2"/>
        <v>0</v>
      </c>
      <c r="D11" s="29">
        <f t="shared" si="2"/>
        <v>0</v>
      </c>
      <c r="E11" s="28">
        <f aca="true" t="shared" si="3" ref="E11:E42">IF(B11&gt;0,D11/B11,0)*100</f>
        <v>0</v>
      </c>
      <c r="F11" s="6"/>
      <c r="G11" s="6"/>
      <c r="H11" s="6"/>
      <c r="I11" s="28">
        <f t="shared" si="0"/>
        <v>0</v>
      </c>
      <c r="J11" s="6"/>
      <c r="K11" s="6"/>
      <c r="L11" s="6"/>
      <c r="M11" s="28">
        <f t="shared" si="1"/>
        <v>0</v>
      </c>
    </row>
    <row r="12" spans="1:13" ht="12.75" hidden="1">
      <c r="A12" s="5"/>
      <c r="B12" s="29">
        <f t="shared" si="2"/>
        <v>0</v>
      </c>
      <c r="C12" s="29">
        <f t="shared" si="2"/>
        <v>0</v>
      </c>
      <c r="D12" s="29">
        <f t="shared" si="2"/>
        <v>0</v>
      </c>
      <c r="E12" s="28">
        <f t="shared" si="3"/>
        <v>0</v>
      </c>
      <c r="F12" s="6"/>
      <c r="G12" s="6"/>
      <c r="H12" s="6"/>
      <c r="I12" s="28">
        <f t="shared" si="0"/>
        <v>0</v>
      </c>
      <c r="J12" s="6"/>
      <c r="K12" s="6"/>
      <c r="L12" s="6"/>
      <c r="M12" s="28">
        <f t="shared" si="1"/>
        <v>0</v>
      </c>
    </row>
    <row r="13" spans="1:13" ht="12.75" hidden="1">
      <c r="A13" s="5"/>
      <c r="B13" s="29">
        <f t="shared" si="2"/>
        <v>0</v>
      </c>
      <c r="C13" s="29">
        <f t="shared" si="2"/>
        <v>0</v>
      </c>
      <c r="D13" s="29">
        <f t="shared" si="2"/>
        <v>0</v>
      </c>
      <c r="E13" s="28">
        <f t="shared" si="3"/>
        <v>0</v>
      </c>
      <c r="F13" s="6"/>
      <c r="G13" s="6"/>
      <c r="H13" s="6"/>
      <c r="I13" s="28">
        <f t="shared" si="0"/>
        <v>0</v>
      </c>
      <c r="J13" s="6"/>
      <c r="K13" s="6"/>
      <c r="L13" s="6"/>
      <c r="M13" s="28">
        <f t="shared" si="1"/>
        <v>0</v>
      </c>
    </row>
    <row r="14" spans="1:13" ht="12.75" hidden="1">
      <c r="A14" s="5"/>
      <c r="B14" s="29">
        <f t="shared" si="2"/>
        <v>0</v>
      </c>
      <c r="C14" s="29">
        <f t="shared" si="2"/>
        <v>0</v>
      </c>
      <c r="D14" s="29">
        <f t="shared" si="2"/>
        <v>0</v>
      </c>
      <c r="E14" s="28">
        <f t="shared" si="3"/>
        <v>0</v>
      </c>
      <c r="F14" s="6"/>
      <c r="G14" s="6"/>
      <c r="H14" s="6"/>
      <c r="I14" s="28">
        <f t="shared" si="0"/>
        <v>0</v>
      </c>
      <c r="J14" s="6"/>
      <c r="K14" s="6"/>
      <c r="L14" s="6"/>
      <c r="M14" s="28">
        <f t="shared" si="1"/>
        <v>0</v>
      </c>
    </row>
    <row r="15" spans="1:13" ht="12.75" hidden="1">
      <c r="A15" s="5"/>
      <c r="B15" s="29">
        <f t="shared" si="2"/>
        <v>0</v>
      </c>
      <c r="C15" s="29">
        <f t="shared" si="2"/>
        <v>0</v>
      </c>
      <c r="D15" s="29">
        <f t="shared" si="2"/>
        <v>0</v>
      </c>
      <c r="E15" s="28">
        <f t="shared" si="3"/>
        <v>0</v>
      </c>
      <c r="F15" s="6"/>
      <c r="G15" s="6"/>
      <c r="H15" s="6"/>
      <c r="I15" s="28">
        <f t="shared" si="0"/>
        <v>0</v>
      </c>
      <c r="J15" s="6"/>
      <c r="K15" s="6"/>
      <c r="L15" s="6"/>
      <c r="M15" s="28">
        <f t="shared" si="1"/>
        <v>0</v>
      </c>
    </row>
    <row r="16" spans="1:13" ht="12.75" hidden="1">
      <c r="A16" s="5"/>
      <c r="B16" s="29">
        <f t="shared" si="2"/>
        <v>0</v>
      </c>
      <c r="C16" s="29">
        <f t="shared" si="2"/>
        <v>0</v>
      </c>
      <c r="D16" s="29">
        <f t="shared" si="2"/>
        <v>0</v>
      </c>
      <c r="E16" s="28">
        <f t="shared" si="3"/>
        <v>0</v>
      </c>
      <c r="F16" s="6"/>
      <c r="G16" s="6"/>
      <c r="H16" s="6"/>
      <c r="I16" s="28">
        <f t="shared" si="0"/>
        <v>0</v>
      </c>
      <c r="J16" s="6"/>
      <c r="K16" s="6"/>
      <c r="L16" s="6"/>
      <c r="M16" s="28">
        <f t="shared" si="1"/>
        <v>0</v>
      </c>
    </row>
    <row r="17" spans="1:13" s="7" customFormat="1" ht="15.75" customHeight="1">
      <c r="A17" s="27" t="s">
        <v>147</v>
      </c>
      <c r="B17" s="28">
        <f>SUM(B18:B25)</f>
        <v>207130</v>
      </c>
      <c r="C17" s="28">
        <f aca="true" t="shared" si="4" ref="C17:L17">SUM(C18:C25)</f>
        <v>0</v>
      </c>
      <c r="D17" s="28">
        <f>SUM(D18:D25)</f>
        <v>96585.6</v>
      </c>
      <c r="E17" s="28">
        <f>IF(B17&gt;0,D17/B17,0)*100</f>
        <v>46.63042533674504</v>
      </c>
      <c r="F17" s="28">
        <f t="shared" si="4"/>
        <v>188000</v>
      </c>
      <c r="G17" s="28">
        <f t="shared" si="4"/>
        <v>0</v>
      </c>
      <c r="H17" s="28">
        <f t="shared" si="4"/>
        <v>86933.1</v>
      </c>
      <c r="I17" s="28">
        <f t="shared" si="0"/>
        <v>46.24101063829787</v>
      </c>
      <c r="J17" s="28">
        <f t="shared" si="4"/>
        <v>19130</v>
      </c>
      <c r="K17" s="28">
        <f t="shared" si="4"/>
        <v>0</v>
      </c>
      <c r="L17" s="28">
        <f t="shared" si="4"/>
        <v>9652.5</v>
      </c>
      <c r="M17" s="28">
        <f t="shared" si="1"/>
        <v>50.45739675901725</v>
      </c>
    </row>
    <row r="18" spans="1:13" ht="12.75" hidden="1">
      <c r="A18" s="17"/>
      <c r="B18" s="29">
        <f aca="true" t="shared" si="5" ref="B18:D25">F18+J18</f>
        <v>0</v>
      </c>
      <c r="C18" s="29">
        <f t="shared" si="5"/>
        <v>0</v>
      </c>
      <c r="D18" s="29">
        <f t="shared" si="5"/>
        <v>0</v>
      </c>
      <c r="E18" s="37">
        <f t="shared" si="3"/>
        <v>0</v>
      </c>
      <c r="F18" s="6"/>
      <c r="G18" s="6"/>
      <c r="H18" s="6"/>
      <c r="I18" s="37">
        <f t="shared" si="0"/>
        <v>0</v>
      </c>
      <c r="J18" s="6"/>
      <c r="K18" s="6"/>
      <c r="L18" s="6"/>
      <c r="M18" s="37">
        <f t="shared" si="1"/>
        <v>0</v>
      </c>
    </row>
    <row r="19" spans="1:13" ht="12.75" hidden="1">
      <c r="A19" s="17"/>
      <c r="B19" s="29">
        <f t="shared" si="5"/>
        <v>0</v>
      </c>
      <c r="C19" s="29">
        <f t="shared" si="5"/>
        <v>0</v>
      </c>
      <c r="D19" s="29">
        <f t="shared" si="5"/>
        <v>0</v>
      </c>
      <c r="E19" s="37">
        <f t="shared" si="3"/>
        <v>0</v>
      </c>
      <c r="F19" s="6"/>
      <c r="G19" s="6"/>
      <c r="H19" s="6"/>
      <c r="I19" s="37">
        <f t="shared" si="0"/>
        <v>0</v>
      </c>
      <c r="J19" s="6"/>
      <c r="K19" s="6"/>
      <c r="L19" s="6"/>
      <c r="M19" s="37">
        <f t="shared" si="1"/>
        <v>0</v>
      </c>
    </row>
    <row r="20" spans="1:13" ht="12.75" hidden="1">
      <c r="A20" s="17"/>
      <c r="B20" s="29">
        <f t="shared" si="5"/>
        <v>0</v>
      </c>
      <c r="C20" s="29">
        <f t="shared" si="5"/>
        <v>0</v>
      </c>
      <c r="D20" s="29">
        <f t="shared" si="5"/>
        <v>0</v>
      </c>
      <c r="E20" s="37">
        <f t="shared" si="3"/>
        <v>0</v>
      </c>
      <c r="F20" s="6"/>
      <c r="G20" s="6"/>
      <c r="H20" s="6"/>
      <c r="I20" s="37">
        <f t="shared" si="0"/>
        <v>0</v>
      </c>
      <c r="J20" s="6"/>
      <c r="K20" s="6"/>
      <c r="L20" s="6"/>
      <c r="M20" s="37">
        <f t="shared" si="1"/>
        <v>0</v>
      </c>
    </row>
    <row r="21" spans="1:13" ht="12.75" hidden="1">
      <c r="A21" s="17"/>
      <c r="B21" s="29">
        <f t="shared" si="5"/>
        <v>0</v>
      </c>
      <c r="C21" s="29">
        <f t="shared" si="5"/>
        <v>0</v>
      </c>
      <c r="D21" s="29">
        <f t="shared" si="5"/>
        <v>0</v>
      </c>
      <c r="E21" s="37">
        <f t="shared" si="3"/>
        <v>0</v>
      </c>
      <c r="F21" s="6"/>
      <c r="G21" s="6"/>
      <c r="H21" s="6"/>
      <c r="I21" s="37">
        <f t="shared" si="0"/>
        <v>0</v>
      </c>
      <c r="J21" s="6"/>
      <c r="K21" s="6"/>
      <c r="L21" s="6"/>
      <c r="M21" s="37">
        <f t="shared" si="1"/>
        <v>0</v>
      </c>
    </row>
    <row r="22" spans="1:13" ht="12.75" hidden="1">
      <c r="A22" s="17"/>
      <c r="B22" s="29">
        <f t="shared" si="5"/>
        <v>0</v>
      </c>
      <c r="C22" s="29">
        <f t="shared" si="5"/>
        <v>0</v>
      </c>
      <c r="D22" s="29">
        <f t="shared" si="5"/>
        <v>0</v>
      </c>
      <c r="E22" s="37">
        <f t="shared" si="3"/>
        <v>0</v>
      </c>
      <c r="F22" s="6"/>
      <c r="G22" s="6"/>
      <c r="H22" s="6"/>
      <c r="I22" s="37">
        <f t="shared" si="0"/>
        <v>0</v>
      </c>
      <c r="J22" s="6"/>
      <c r="K22" s="6"/>
      <c r="L22" s="6"/>
      <c r="M22" s="37">
        <f t="shared" si="1"/>
        <v>0</v>
      </c>
    </row>
    <row r="23" spans="1:13" ht="12.75" hidden="1">
      <c r="A23" s="17"/>
      <c r="B23" s="29">
        <f t="shared" si="5"/>
        <v>0</v>
      </c>
      <c r="C23" s="29">
        <f t="shared" si="5"/>
        <v>0</v>
      </c>
      <c r="D23" s="29">
        <f t="shared" si="5"/>
        <v>0</v>
      </c>
      <c r="E23" s="37">
        <f t="shared" si="3"/>
        <v>0</v>
      </c>
      <c r="F23" s="6"/>
      <c r="G23" s="6"/>
      <c r="H23" s="6"/>
      <c r="I23" s="37">
        <f t="shared" si="0"/>
        <v>0</v>
      </c>
      <c r="J23" s="6"/>
      <c r="K23" s="6"/>
      <c r="L23" s="6"/>
      <c r="M23" s="37">
        <f t="shared" si="1"/>
        <v>0</v>
      </c>
    </row>
    <row r="24" spans="1:13" ht="12.75" hidden="1">
      <c r="A24" s="17"/>
      <c r="B24" s="29">
        <f t="shared" si="5"/>
        <v>0</v>
      </c>
      <c r="C24" s="29">
        <f t="shared" si="5"/>
        <v>0</v>
      </c>
      <c r="D24" s="29">
        <f t="shared" si="5"/>
        <v>0</v>
      </c>
      <c r="E24" s="37">
        <f t="shared" si="3"/>
        <v>0</v>
      </c>
      <c r="F24" s="6"/>
      <c r="G24" s="6"/>
      <c r="H24" s="6"/>
      <c r="I24" s="37">
        <f t="shared" si="0"/>
        <v>0</v>
      </c>
      <c r="J24" s="6"/>
      <c r="K24" s="6"/>
      <c r="L24" s="6"/>
      <c r="M24" s="37">
        <f t="shared" si="1"/>
        <v>0</v>
      </c>
    </row>
    <row r="25" spans="1:13" ht="12.75">
      <c r="A25" s="9" t="s">
        <v>35</v>
      </c>
      <c r="B25" s="29">
        <f t="shared" si="5"/>
        <v>207130</v>
      </c>
      <c r="C25" s="29">
        <f t="shared" si="5"/>
        <v>0</v>
      </c>
      <c r="D25" s="29">
        <f t="shared" si="5"/>
        <v>96585.6</v>
      </c>
      <c r="E25" s="37">
        <f t="shared" si="3"/>
        <v>46.63042533674504</v>
      </c>
      <c r="F25" s="48">
        <v>188000</v>
      </c>
      <c r="G25" s="6"/>
      <c r="H25" s="6">
        <v>86933.1</v>
      </c>
      <c r="I25" s="37">
        <f t="shared" si="0"/>
        <v>46.24101063829787</v>
      </c>
      <c r="J25" s="50">
        <v>19130</v>
      </c>
      <c r="K25" s="6"/>
      <c r="L25" s="6">
        <v>9652.5</v>
      </c>
      <c r="M25" s="37">
        <f t="shared" si="1"/>
        <v>50.45739675901725</v>
      </c>
    </row>
    <row r="26" spans="1:13" s="7" customFormat="1" ht="14.25" customHeight="1">
      <c r="A26" s="27" t="s">
        <v>36</v>
      </c>
      <c r="B26" s="28">
        <f>SUM(B27:C38)</f>
        <v>13818</v>
      </c>
      <c r="C26" s="28">
        <f>SUM(C27:C37)</f>
        <v>0</v>
      </c>
      <c r="D26" s="28">
        <f>SUM(D32:D38)</f>
        <v>8384.3</v>
      </c>
      <c r="E26" s="31">
        <f t="shared" si="3"/>
        <v>60.67665364017947</v>
      </c>
      <c r="F26" s="28">
        <f>SUM(F27:G38)</f>
        <v>13801</v>
      </c>
      <c r="G26" s="28">
        <f>SUM(G27:H38)</f>
        <v>8300.1</v>
      </c>
      <c r="H26" s="28">
        <f>SUM(H27:H38)</f>
        <v>8300.1</v>
      </c>
      <c r="I26" s="28">
        <f t="shared" si="0"/>
        <v>60.14129410912253</v>
      </c>
      <c r="J26" s="28">
        <f>SUM(J27:J37)</f>
        <v>17</v>
      </c>
      <c r="K26" s="28">
        <f>SUM(K27:K37)</f>
        <v>0</v>
      </c>
      <c r="L26" s="28">
        <f>SUM(L27:L37)</f>
        <v>84.2</v>
      </c>
      <c r="M26" s="28">
        <f t="shared" si="1"/>
        <v>495.29411764705884</v>
      </c>
    </row>
    <row r="27" spans="1:13" s="8" customFormat="1" ht="12.75" hidden="1">
      <c r="A27" s="18"/>
      <c r="B27" s="29">
        <f>F27+J27</f>
        <v>0</v>
      </c>
      <c r="C27" s="29">
        <f>G27+K27</f>
        <v>0</v>
      </c>
      <c r="D27" s="29">
        <f>H27+L27</f>
        <v>0</v>
      </c>
      <c r="E27" s="36">
        <f t="shared" si="3"/>
        <v>0</v>
      </c>
      <c r="F27" s="10"/>
      <c r="G27" s="10"/>
      <c r="H27" s="10"/>
      <c r="I27" s="36">
        <f t="shared" si="0"/>
        <v>0</v>
      </c>
      <c r="J27" s="10"/>
      <c r="K27" s="10"/>
      <c r="L27" s="10"/>
      <c r="M27" s="36">
        <f t="shared" si="1"/>
        <v>0</v>
      </c>
    </row>
    <row r="28" spans="1:13" s="8" customFormat="1" ht="12.75" hidden="1">
      <c r="A28" s="18"/>
      <c r="B28" s="29">
        <f aca="true" t="shared" si="6" ref="B28:B38">F28+J28</f>
        <v>0</v>
      </c>
      <c r="C28" s="29">
        <f aca="true" t="shared" si="7" ref="C28:C37">G28+K28</f>
        <v>0</v>
      </c>
      <c r="D28" s="29">
        <f aca="true" t="shared" si="8" ref="D28:D37">H28+L28</f>
        <v>0</v>
      </c>
      <c r="E28" s="36">
        <f t="shared" si="3"/>
        <v>0</v>
      </c>
      <c r="F28" s="10"/>
      <c r="G28" s="10"/>
      <c r="H28" s="10"/>
      <c r="I28" s="36">
        <f t="shared" si="0"/>
        <v>0</v>
      </c>
      <c r="J28" s="10"/>
      <c r="K28" s="10"/>
      <c r="L28" s="10"/>
      <c r="M28" s="36">
        <f t="shared" si="1"/>
        <v>0</v>
      </c>
    </row>
    <row r="29" spans="1:13" s="8" customFormat="1" ht="12.75" hidden="1">
      <c r="A29" s="18"/>
      <c r="B29" s="29">
        <f t="shared" si="6"/>
        <v>0</v>
      </c>
      <c r="C29" s="29">
        <f t="shared" si="7"/>
        <v>0</v>
      </c>
      <c r="D29" s="29">
        <f t="shared" si="8"/>
        <v>0</v>
      </c>
      <c r="E29" s="36">
        <f t="shared" si="3"/>
        <v>0</v>
      </c>
      <c r="F29" s="10"/>
      <c r="G29" s="10"/>
      <c r="H29" s="10"/>
      <c r="I29" s="36">
        <f t="shared" si="0"/>
        <v>0</v>
      </c>
      <c r="J29" s="10"/>
      <c r="K29" s="10"/>
      <c r="L29" s="10"/>
      <c r="M29" s="36">
        <f t="shared" si="1"/>
        <v>0</v>
      </c>
    </row>
    <row r="30" spans="1:13" s="8" customFormat="1" ht="12.75" hidden="1">
      <c r="A30" s="18"/>
      <c r="B30" s="29">
        <f t="shared" si="6"/>
        <v>0</v>
      </c>
      <c r="C30" s="29">
        <f t="shared" si="7"/>
        <v>0</v>
      </c>
      <c r="D30" s="29">
        <f t="shared" si="8"/>
        <v>0</v>
      </c>
      <c r="E30" s="36">
        <f t="shared" si="3"/>
        <v>0</v>
      </c>
      <c r="F30" s="10"/>
      <c r="G30" s="10"/>
      <c r="H30" s="10"/>
      <c r="I30" s="36">
        <f t="shared" si="0"/>
        <v>0</v>
      </c>
      <c r="J30" s="10"/>
      <c r="K30" s="10"/>
      <c r="L30" s="10"/>
      <c r="M30" s="36">
        <f t="shared" si="1"/>
        <v>0</v>
      </c>
    </row>
    <row r="31" spans="1:13" s="8" customFormat="1" ht="12.75" hidden="1">
      <c r="A31" s="18"/>
      <c r="B31" s="29">
        <f t="shared" si="6"/>
        <v>0</v>
      </c>
      <c r="C31" s="29">
        <f t="shared" si="7"/>
        <v>0</v>
      </c>
      <c r="D31" s="29">
        <f t="shared" si="8"/>
        <v>0</v>
      </c>
      <c r="E31" s="36">
        <f t="shared" si="3"/>
        <v>0</v>
      </c>
      <c r="F31" s="10"/>
      <c r="G31" s="10"/>
      <c r="H31" s="10"/>
      <c r="I31" s="36">
        <f t="shared" si="0"/>
        <v>0</v>
      </c>
      <c r="J31" s="10"/>
      <c r="K31" s="10"/>
      <c r="L31" s="10"/>
      <c r="M31" s="36">
        <f t="shared" si="1"/>
        <v>0</v>
      </c>
    </row>
    <row r="32" spans="1:13" ht="12.75">
      <c r="A32" s="9" t="s">
        <v>37</v>
      </c>
      <c r="B32" s="29">
        <f t="shared" si="6"/>
        <v>13625</v>
      </c>
      <c r="C32" s="29">
        <f t="shared" si="7"/>
        <v>0</v>
      </c>
      <c r="D32" s="29">
        <f t="shared" si="8"/>
        <v>8158</v>
      </c>
      <c r="E32" s="36">
        <f t="shared" si="3"/>
        <v>59.87522935779816</v>
      </c>
      <c r="F32" s="48">
        <v>13625</v>
      </c>
      <c r="G32" s="6"/>
      <c r="H32" s="6">
        <v>8158</v>
      </c>
      <c r="I32" s="36">
        <f t="shared" si="0"/>
        <v>59.87522935779816</v>
      </c>
      <c r="J32" s="50"/>
      <c r="K32" s="6"/>
      <c r="L32" s="6"/>
      <c r="M32" s="36">
        <f t="shared" si="1"/>
        <v>0</v>
      </c>
    </row>
    <row r="33" spans="1:13" ht="12.75">
      <c r="A33" s="9" t="s">
        <v>38</v>
      </c>
      <c r="B33" s="29">
        <f t="shared" si="6"/>
        <v>34</v>
      </c>
      <c r="C33" s="29">
        <f t="shared" si="7"/>
        <v>0</v>
      </c>
      <c r="D33" s="29">
        <f t="shared" si="8"/>
        <v>168.4</v>
      </c>
      <c r="E33" s="36">
        <f t="shared" si="3"/>
        <v>495.29411764705884</v>
      </c>
      <c r="F33" s="48">
        <v>17</v>
      </c>
      <c r="G33" s="6"/>
      <c r="H33" s="6">
        <v>84.2</v>
      </c>
      <c r="I33" s="36">
        <f t="shared" si="0"/>
        <v>495.29411764705884</v>
      </c>
      <c r="J33" s="50">
        <v>17</v>
      </c>
      <c r="K33" s="6"/>
      <c r="L33" s="6">
        <v>84.2</v>
      </c>
      <c r="M33" s="36">
        <f t="shared" si="1"/>
        <v>495.29411764705884</v>
      </c>
    </row>
    <row r="34" spans="1:13" ht="12.75" hidden="1">
      <c r="A34" s="17"/>
      <c r="B34" s="29">
        <f t="shared" si="6"/>
        <v>0</v>
      </c>
      <c r="C34" s="29">
        <f t="shared" si="7"/>
        <v>0</v>
      </c>
      <c r="D34" s="29">
        <f t="shared" si="8"/>
        <v>0</v>
      </c>
      <c r="E34" s="36">
        <f t="shared" si="3"/>
        <v>0</v>
      </c>
      <c r="F34" s="6"/>
      <c r="G34" s="6"/>
      <c r="H34" s="6"/>
      <c r="I34" s="36">
        <f t="shared" si="0"/>
        <v>0</v>
      </c>
      <c r="J34" s="6"/>
      <c r="K34" s="6"/>
      <c r="L34" s="6"/>
      <c r="M34" s="36">
        <f t="shared" si="1"/>
        <v>0</v>
      </c>
    </row>
    <row r="35" spans="1:13" ht="12.75" hidden="1">
      <c r="A35" s="17"/>
      <c r="B35" s="29">
        <f t="shared" si="6"/>
        <v>0</v>
      </c>
      <c r="C35" s="29">
        <f t="shared" si="7"/>
        <v>0</v>
      </c>
      <c r="D35" s="29">
        <f t="shared" si="8"/>
        <v>0</v>
      </c>
      <c r="E35" s="36">
        <f t="shared" si="3"/>
        <v>0</v>
      </c>
      <c r="F35" s="6"/>
      <c r="G35" s="6"/>
      <c r="H35" s="6"/>
      <c r="I35" s="36">
        <f t="shared" si="0"/>
        <v>0</v>
      </c>
      <c r="J35" s="6"/>
      <c r="K35" s="6"/>
      <c r="L35" s="6"/>
      <c r="M35" s="36">
        <f t="shared" si="1"/>
        <v>0</v>
      </c>
    </row>
    <row r="36" spans="1:13" ht="12.75" hidden="1">
      <c r="A36" s="17"/>
      <c r="B36" s="29">
        <f t="shared" si="6"/>
        <v>0</v>
      </c>
      <c r="C36" s="29">
        <f t="shared" si="7"/>
        <v>0</v>
      </c>
      <c r="D36" s="29">
        <f t="shared" si="8"/>
        <v>0</v>
      </c>
      <c r="E36" s="36">
        <f t="shared" si="3"/>
        <v>0</v>
      </c>
      <c r="F36" s="6"/>
      <c r="G36" s="6"/>
      <c r="H36" s="6"/>
      <c r="I36" s="36">
        <f t="shared" si="0"/>
        <v>0</v>
      </c>
      <c r="J36" s="6"/>
      <c r="K36" s="6"/>
      <c r="L36" s="6"/>
      <c r="M36" s="36">
        <f t="shared" si="1"/>
        <v>0</v>
      </c>
    </row>
    <row r="37" spans="1:13" ht="12.75" hidden="1">
      <c r="A37" s="17"/>
      <c r="B37" s="29">
        <f t="shared" si="6"/>
        <v>0</v>
      </c>
      <c r="C37" s="29">
        <f t="shared" si="7"/>
        <v>0</v>
      </c>
      <c r="D37" s="29">
        <f t="shared" si="8"/>
        <v>0</v>
      </c>
      <c r="E37" s="36">
        <f t="shared" si="3"/>
        <v>0</v>
      </c>
      <c r="F37" s="6"/>
      <c r="G37" s="6"/>
      <c r="H37" s="6"/>
      <c r="I37" s="36">
        <f t="shared" si="0"/>
        <v>0</v>
      </c>
      <c r="J37" s="6"/>
      <c r="K37" s="6"/>
      <c r="L37" s="6"/>
      <c r="M37" s="36">
        <f t="shared" si="1"/>
        <v>0</v>
      </c>
    </row>
    <row r="38" spans="1:13" ht="12.75">
      <c r="A38" s="9" t="s">
        <v>178</v>
      </c>
      <c r="B38" s="29">
        <f t="shared" si="6"/>
        <v>159</v>
      </c>
      <c r="C38" s="29"/>
      <c r="D38" s="29">
        <f>L38+H38</f>
        <v>57.9</v>
      </c>
      <c r="E38" s="36"/>
      <c r="F38" s="48">
        <v>159</v>
      </c>
      <c r="G38" s="6"/>
      <c r="H38" s="6">
        <v>57.9</v>
      </c>
      <c r="I38" s="36"/>
      <c r="J38" s="50"/>
      <c r="K38" s="6"/>
      <c r="L38" s="6"/>
      <c r="M38" s="36"/>
    </row>
    <row r="39" spans="1:13" s="7" customFormat="1" ht="15" customHeight="1" hidden="1">
      <c r="A39" s="27" t="s">
        <v>39</v>
      </c>
      <c r="B39" s="28">
        <f>SUM(B40:B45)</f>
        <v>3831</v>
      </c>
      <c r="C39" s="28">
        <f>SUM(C40:C45)</f>
        <v>0</v>
      </c>
      <c r="D39" s="28">
        <f>SUM(D40:D45)</f>
        <v>1579</v>
      </c>
      <c r="E39" s="31">
        <f t="shared" si="3"/>
        <v>41.21639258679196</v>
      </c>
      <c r="F39" s="28">
        <f>SUM(F40:F45)</f>
        <v>0</v>
      </c>
      <c r="G39" s="28">
        <f>SUM(G40:G45)</f>
        <v>0</v>
      </c>
      <c r="H39" s="28">
        <f>SUM(H40:H45)</f>
        <v>0</v>
      </c>
      <c r="I39" s="31">
        <f t="shared" si="0"/>
        <v>0</v>
      </c>
      <c r="J39" s="28">
        <f>SUM(J40:J45)</f>
        <v>3831</v>
      </c>
      <c r="K39" s="28">
        <f>SUM(K40:K45)</f>
        <v>0</v>
      </c>
      <c r="L39" s="28">
        <f>SUM(L40:L45)</f>
        <v>1579</v>
      </c>
      <c r="M39" s="31">
        <f t="shared" si="1"/>
        <v>41.21639258679196</v>
      </c>
    </row>
    <row r="40" spans="1:13" ht="12.75" hidden="1">
      <c r="A40" s="17"/>
      <c r="B40" s="29">
        <f>F40+J40</f>
        <v>0</v>
      </c>
      <c r="C40" s="29">
        <f>G40+K40</f>
        <v>0</v>
      </c>
      <c r="D40" s="29">
        <f>H40+L40</f>
        <v>0</v>
      </c>
      <c r="E40" s="36">
        <f t="shared" si="3"/>
        <v>0</v>
      </c>
      <c r="F40" s="6"/>
      <c r="G40" s="6"/>
      <c r="H40" s="6"/>
      <c r="I40" s="36">
        <f t="shared" si="0"/>
        <v>0</v>
      </c>
      <c r="J40" s="6"/>
      <c r="K40" s="6"/>
      <c r="L40" s="6"/>
      <c r="M40" s="36">
        <f t="shared" si="1"/>
        <v>0</v>
      </c>
    </row>
    <row r="41" spans="1:13" ht="12.75" hidden="1">
      <c r="A41" s="17"/>
      <c r="B41" s="29">
        <f aca="true" t="shared" si="9" ref="B41:B57">F41+J41</f>
        <v>0</v>
      </c>
      <c r="C41" s="29">
        <f aca="true" t="shared" si="10" ref="C41:C57">G41+K41</f>
        <v>0</v>
      </c>
      <c r="D41" s="29">
        <f aca="true" t="shared" si="11" ref="D41:D57">H41+L41</f>
        <v>0</v>
      </c>
      <c r="E41" s="36">
        <f t="shared" si="3"/>
        <v>0</v>
      </c>
      <c r="F41" s="6"/>
      <c r="G41" s="6"/>
      <c r="H41" s="6"/>
      <c r="I41" s="36">
        <f t="shared" si="0"/>
        <v>0</v>
      </c>
      <c r="J41" s="6"/>
      <c r="K41" s="6"/>
      <c r="L41" s="6"/>
      <c r="M41" s="36">
        <f t="shared" si="1"/>
        <v>0</v>
      </c>
    </row>
    <row r="42" spans="1:13" ht="12.75" hidden="1">
      <c r="A42" s="17"/>
      <c r="B42" s="29">
        <f t="shared" si="9"/>
        <v>0</v>
      </c>
      <c r="C42" s="29">
        <f t="shared" si="10"/>
        <v>0</v>
      </c>
      <c r="D42" s="29">
        <f t="shared" si="11"/>
        <v>0</v>
      </c>
      <c r="E42" s="36">
        <f t="shared" si="3"/>
        <v>0</v>
      </c>
      <c r="F42" s="6"/>
      <c r="G42" s="6"/>
      <c r="H42" s="6"/>
      <c r="I42" s="36">
        <f t="shared" si="0"/>
        <v>0</v>
      </c>
      <c r="J42" s="6"/>
      <c r="K42" s="6"/>
      <c r="L42" s="6"/>
      <c r="M42" s="36">
        <f t="shared" si="1"/>
        <v>0</v>
      </c>
    </row>
    <row r="43" spans="1:13" ht="12.75" hidden="1">
      <c r="A43" s="17"/>
      <c r="B43" s="29">
        <f t="shared" si="9"/>
        <v>0</v>
      </c>
      <c r="C43" s="29">
        <f t="shared" si="10"/>
        <v>0</v>
      </c>
      <c r="D43" s="29">
        <f t="shared" si="11"/>
        <v>0</v>
      </c>
      <c r="E43" s="36">
        <f aca="true" t="shared" si="12" ref="E43:E79">IF(B43&gt;0,D43/B43,0)*100</f>
        <v>0</v>
      </c>
      <c r="F43" s="6"/>
      <c r="G43" s="6"/>
      <c r="H43" s="6"/>
      <c r="I43" s="36">
        <f aca="true" t="shared" si="13" ref="I43:I79">IF(F43&gt;0,H43/F43,0)*100</f>
        <v>0</v>
      </c>
      <c r="J43" s="6"/>
      <c r="K43" s="6"/>
      <c r="L43" s="6"/>
      <c r="M43" s="36">
        <f aca="true" t="shared" si="14" ref="M43:M79">IF(J43&gt;0,L43/J43,0)*100</f>
        <v>0</v>
      </c>
    </row>
    <row r="44" spans="1:13" ht="12.75" hidden="1">
      <c r="A44" s="9" t="s">
        <v>40</v>
      </c>
      <c r="B44" s="29">
        <f t="shared" si="9"/>
        <v>1455</v>
      </c>
      <c r="C44" s="29">
        <f t="shared" si="10"/>
        <v>0</v>
      </c>
      <c r="D44" s="29">
        <f t="shared" si="11"/>
        <v>297.7</v>
      </c>
      <c r="E44" s="36">
        <f t="shared" si="12"/>
        <v>20.46048109965636</v>
      </c>
      <c r="F44" s="48"/>
      <c r="G44" s="6"/>
      <c r="H44" s="6"/>
      <c r="I44" s="36">
        <f t="shared" si="13"/>
        <v>0</v>
      </c>
      <c r="J44" s="50">
        <v>1455</v>
      </c>
      <c r="K44" s="6"/>
      <c r="L44" s="6">
        <v>297.7</v>
      </c>
      <c r="M44" s="36">
        <f t="shared" si="14"/>
        <v>20.46048109965636</v>
      </c>
    </row>
    <row r="45" spans="1:13" ht="12.75" hidden="1">
      <c r="A45" s="9" t="s">
        <v>41</v>
      </c>
      <c r="B45" s="29">
        <f t="shared" si="9"/>
        <v>2376</v>
      </c>
      <c r="C45" s="29">
        <f t="shared" si="10"/>
        <v>0</v>
      </c>
      <c r="D45" s="29">
        <f t="shared" si="11"/>
        <v>1281.3</v>
      </c>
      <c r="E45" s="36">
        <f t="shared" si="12"/>
        <v>53.926767676767675</v>
      </c>
      <c r="F45" s="48"/>
      <c r="G45" s="6"/>
      <c r="H45" s="6"/>
      <c r="I45" s="36">
        <f t="shared" si="13"/>
        <v>0</v>
      </c>
      <c r="J45" s="50">
        <v>2376</v>
      </c>
      <c r="K45" s="6"/>
      <c r="L45" s="6">
        <v>1281.3</v>
      </c>
      <c r="M45" s="36">
        <f t="shared" si="14"/>
        <v>53.926767676767675</v>
      </c>
    </row>
    <row r="46" spans="1:13" ht="12.75">
      <c r="A46" s="27" t="s">
        <v>148</v>
      </c>
      <c r="B46" s="28">
        <f>SUM(B47)</f>
        <v>1112</v>
      </c>
      <c r="C46" s="28">
        <f>SUM(C47)</f>
        <v>0</v>
      </c>
      <c r="D46" s="28">
        <f>SUM(D47)</f>
        <v>476.59999999999997</v>
      </c>
      <c r="E46" s="31">
        <f t="shared" si="12"/>
        <v>42.85971223021583</v>
      </c>
      <c r="F46" s="28">
        <f>SUM(F47)</f>
        <v>1100</v>
      </c>
      <c r="G46" s="28">
        <f>SUM(G47)</f>
        <v>0</v>
      </c>
      <c r="H46" s="28">
        <f>SUM(H47)</f>
        <v>461.9</v>
      </c>
      <c r="I46" s="31">
        <f t="shared" si="13"/>
        <v>41.99090909090909</v>
      </c>
      <c r="J46" s="28">
        <f>SUM(J47)</f>
        <v>12</v>
      </c>
      <c r="K46" s="28">
        <f>SUM(K47)</f>
        <v>0</v>
      </c>
      <c r="L46" s="28">
        <f>SUM(L47)</f>
        <v>14.7</v>
      </c>
      <c r="M46" s="31">
        <f t="shared" si="14"/>
        <v>122.49999999999999</v>
      </c>
    </row>
    <row r="47" spans="1:13" ht="12.75">
      <c r="A47" s="9" t="s">
        <v>148</v>
      </c>
      <c r="B47" s="29">
        <f t="shared" si="9"/>
        <v>1112</v>
      </c>
      <c r="C47" s="29">
        <f t="shared" si="10"/>
        <v>0</v>
      </c>
      <c r="D47" s="29">
        <f t="shared" si="11"/>
        <v>476.59999999999997</v>
      </c>
      <c r="E47" s="36">
        <f t="shared" si="12"/>
        <v>42.85971223021583</v>
      </c>
      <c r="F47" s="48">
        <v>1100</v>
      </c>
      <c r="G47" s="6"/>
      <c r="H47" s="6">
        <v>461.9</v>
      </c>
      <c r="I47" s="36">
        <f t="shared" si="13"/>
        <v>41.99090909090909</v>
      </c>
      <c r="J47" s="50">
        <v>12</v>
      </c>
      <c r="K47" s="6"/>
      <c r="L47" s="6">
        <v>14.7</v>
      </c>
      <c r="M47" s="36">
        <f t="shared" si="14"/>
        <v>122.49999999999999</v>
      </c>
    </row>
    <row r="48" spans="1:13" ht="12.75" hidden="1">
      <c r="A48" s="57" t="s">
        <v>149</v>
      </c>
      <c r="B48" s="28">
        <f>SUM(B49)</f>
        <v>0</v>
      </c>
      <c r="C48" s="28">
        <f>SUM(C49)</f>
        <v>0</v>
      </c>
      <c r="D48" s="28">
        <f>SUM(D49)</f>
        <v>0</v>
      </c>
      <c r="E48" s="31">
        <f>IF(B48&gt;0,D48/B48,0)*100</f>
        <v>0</v>
      </c>
      <c r="F48" s="28">
        <f>SUM(F49)</f>
        <v>0</v>
      </c>
      <c r="G48" s="28">
        <f>SUM(G49)</f>
        <v>0</v>
      </c>
      <c r="H48" s="28">
        <f>SUM(H49)</f>
        <v>0</v>
      </c>
      <c r="I48" s="31">
        <f>IF(F48&gt;0,H48/F48,0)*100</f>
        <v>0</v>
      </c>
      <c r="J48" s="28">
        <f>SUM(J49)</f>
        <v>0</v>
      </c>
      <c r="K48" s="28">
        <f>SUM(K49)</f>
        <v>0</v>
      </c>
      <c r="L48" s="28">
        <f>SUM(L49)</f>
        <v>0</v>
      </c>
      <c r="M48" s="31">
        <f>IF(J48&gt;0,L48/J48,0)*100</f>
        <v>0</v>
      </c>
    </row>
    <row r="49" spans="1:13" ht="12.75" hidden="1">
      <c r="A49" s="9" t="s">
        <v>42</v>
      </c>
      <c r="B49" s="29">
        <f t="shared" si="9"/>
        <v>0</v>
      </c>
      <c r="C49" s="29">
        <f t="shared" si="10"/>
        <v>0</v>
      </c>
      <c r="D49" s="29">
        <f t="shared" si="11"/>
        <v>0</v>
      </c>
      <c r="E49" s="36">
        <f t="shared" si="12"/>
        <v>0</v>
      </c>
      <c r="F49" s="48"/>
      <c r="G49" s="6"/>
      <c r="H49" s="6"/>
      <c r="I49" s="36">
        <f t="shared" si="13"/>
        <v>0</v>
      </c>
      <c r="J49" s="50"/>
      <c r="K49" s="6"/>
      <c r="L49" s="6"/>
      <c r="M49" s="36">
        <f t="shared" si="14"/>
        <v>0</v>
      </c>
    </row>
    <row r="50" spans="1:13" ht="12.75" hidden="1">
      <c r="A50" s="9" t="s">
        <v>43</v>
      </c>
      <c r="B50" s="29">
        <f t="shared" si="9"/>
        <v>0</v>
      </c>
      <c r="C50" s="29">
        <f t="shared" si="10"/>
        <v>0</v>
      </c>
      <c r="D50" s="29">
        <f t="shared" si="11"/>
        <v>0</v>
      </c>
      <c r="E50" s="36">
        <f t="shared" si="12"/>
        <v>0</v>
      </c>
      <c r="F50" s="48"/>
      <c r="G50" s="6"/>
      <c r="H50" s="6"/>
      <c r="I50" s="36">
        <f t="shared" si="13"/>
        <v>0</v>
      </c>
      <c r="J50" s="50"/>
      <c r="K50" s="6"/>
      <c r="L50" s="6"/>
      <c r="M50" s="36">
        <f t="shared" si="14"/>
        <v>0</v>
      </c>
    </row>
    <row r="51" spans="1:13" ht="12.75" hidden="1">
      <c r="A51" s="17"/>
      <c r="B51" s="29">
        <f t="shared" si="9"/>
        <v>0</v>
      </c>
      <c r="C51" s="29">
        <f t="shared" si="10"/>
        <v>0</v>
      </c>
      <c r="D51" s="29">
        <f t="shared" si="11"/>
        <v>0</v>
      </c>
      <c r="E51" s="28">
        <f t="shared" si="12"/>
        <v>0</v>
      </c>
      <c r="F51" s="6"/>
      <c r="G51" s="6"/>
      <c r="H51" s="6"/>
      <c r="I51" s="28">
        <f t="shared" si="13"/>
        <v>0</v>
      </c>
      <c r="J51" s="6"/>
      <c r="K51" s="6"/>
      <c r="L51" s="6"/>
      <c r="M51" s="28">
        <f t="shared" si="14"/>
        <v>0</v>
      </c>
    </row>
    <row r="52" spans="1:13" ht="12.75" hidden="1">
      <c r="A52" s="17"/>
      <c r="B52" s="29">
        <f t="shared" si="9"/>
        <v>0</v>
      </c>
      <c r="C52" s="29">
        <f t="shared" si="10"/>
        <v>0</v>
      </c>
      <c r="D52" s="29">
        <f t="shared" si="11"/>
        <v>0</v>
      </c>
      <c r="E52" s="28">
        <f t="shared" si="12"/>
        <v>0</v>
      </c>
      <c r="F52" s="6"/>
      <c r="G52" s="6"/>
      <c r="H52" s="6"/>
      <c r="I52" s="28">
        <f t="shared" si="13"/>
        <v>0</v>
      </c>
      <c r="J52" s="6"/>
      <c r="K52" s="6"/>
      <c r="L52" s="6"/>
      <c r="M52" s="28">
        <f t="shared" si="14"/>
        <v>0</v>
      </c>
    </row>
    <row r="53" spans="1:13" ht="12.75" hidden="1">
      <c r="A53" s="17"/>
      <c r="B53" s="29">
        <f t="shared" si="9"/>
        <v>0</v>
      </c>
      <c r="C53" s="29">
        <f t="shared" si="10"/>
        <v>0</v>
      </c>
      <c r="D53" s="29">
        <f t="shared" si="11"/>
        <v>0</v>
      </c>
      <c r="E53" s="28">
        <f t="shared" si="12"/>
        <v>0</v>
      </c>
      <c r="F53" s="6"/>
      <c r="G53" s="6"/>
      <c r="H53" s="6"/>
      <c r="I53" s="28">
        <f t="shared" si="13"/>
        <v>0</v>
      </c>
      <c r="J53" s="6"/>
      <c r="K53" s="6"/>
      <c r="L53" s="6"/>
      <c r="M53" s="28">
        <f t="shared" si="14"/>
        <v>0</v>
      </c>
    </row>
    <row r="54" spans="1:13" ht="12.75" hidden="1">
      <c r="A54" s="17"/>
      <c r="B54" s="29">
        <f t="shared" si="9"/>
        <v>0</v>
      </c>
      <c r="C54" s="29">
        <f t="shared" si="10"/>
        <v>0</v>
      </c>
      <c r="D54" s="29">
        <f t="shared" si="11"/>
        <v>0</v>
      </c>
      <c r="E54" s="28">
        <f t="shared" si="12"/>
        <v>0</v>
      </c>
      <c r="F54" s="6"/>
      <c r="G54" s="6"/>
      <c r="H54" s="6"/>
      <c r="I54" s="28">
        <f t="shared" si="13"/>
        <v>0</v>
      </c>
      <c r="J54" s="6"/>
      <c r="K54" s="6"/>
      <c r="L54" s="6"/>
      <c r="M54" s="28">
        <f t="shared" si="14"/>
        <v>0</v>
      </c>
    </row>
    <row r="55" spans="1:13" ht="12.75" hidden="1">
      <c r="A55" s="17"/>
      <c r="B55" s="29">
        <f t="shared" si="9"/>
        <v>0</v>
      </c>
      <c r="C55" s="29">
        <f t="shared" si="10"/>
        <v>0</v>
      </c>
      <c r="D55" s="29">
        <f t="shared" si="11"/>
        <v>0</v>
      </c>
      <c r="E55" s="28">
        <f t="shared" si="12"/>
        <v>0</v>
      </c>
      <c r="F55" s="6"/>
      <c r="G55" s="6"/>
      <c r="H55" s="6"/>
      <c r="I55" s="28">
        <f t="shared" si="13"/>
        <v>0</v>
      </c>
      <c r="J55" s="6"/>
      <c r="K55" s="6"/>
      <c r="L55" s="6"/>
      <c r="M55" s="28">
        <f t="shared" si="14"/>
        <v>0</v>
      </c>
    </row>
    <row r="56" spans="1:13" ht="12.75" hidden="1">
      <c r="A56" s="17"/>
      <c r="B56" s="29">
        <f t="shared" si="9"/>
        <v>0</v>
      </c>
      <c r="C56" s="29">
        <f t="shared" si="10"/>
        <v>0</v>
      </c>
      <c r="D56" s="29">
        <f t="shared" si="11"/>
        <v>0</v>
      </c>
      <c r="E56" s="28">
        <f t="shared" si="12"/>
        <v>0</v>
      </c>
      <c r="F56" s="6"/>
      <c r="G56" s="6"/>
      <c r="H56" s="6"/>
      <c r="I56" s="28">
        <f t="shared" si="13"/>
        <v>0</v>
      </c>
      <c r="J56" s="6"/>
      <c r="K56" s="6"/>
      <c r="L56" s="6"/>
      <c r="M56" s="28">
        <f t="shared" si="14"/>
        <v>0</v>
      </c>
    </row>
    <row r="57" spans="1:13" ht="12.75" hidden="1">
      <c r="A57" s="17"/>
      <c r="B57" s="29">
        <f t="shared" si="9"/>
        <v>0</v>
      </c>
      <c r="C57" s="29">
        <f t="shared" si="10"/>
        <v>0</v>
      </c>
      <c r="D57" s="29">
        <f t="shared" si="11"/>
        <v>0</v>
      </c>
      <c r="E57" s="28">
        <f t="shared" si="12"/>
        <v>0</v>
      </c>
      <c r="F57" s="6"/>
      <c r="G57" s="6"/>
      <c r="H57" s="6"/>
      <c r="I57" s="28">
        <f t="shared" si="13"/>
        <v>0</v>
      </c>
      <c r="J57" s="6"/>
      <c r="K57" s="6"/>
      <c r="L57" s="6"/>
      <c r="M57" s="28">
        <f t="shared" si="14"/>
        <v>0</v>
      </c>
    </row>
    <row r="58" spans="1:13" s="11" customFormat="1" ht="12.75">
      <c r="A58" s="60" t="s">
        <v>44</v>
      </c>
      <c r="B58" s="61">
        <f>SUM(B17,B26,B39,B46,B48)</f>
        <v>225891</v>
      </c>
      <c r="C58" s="61">
        <f>SUM(C17,C26,C39,C46,C48)</f>
        <v>0</v>
      </c>
      <c r="D58" s="61">
        <f>SUM(D17,D26,D39,D46,D48)</f>
        <v>107025.50000000001</v>
      </c>
      <c r="E58" s="59">
        <f t="shared" si="12"/>
        <v>47.37926699160215</v>
      </c>
      <c r="F58" s="61">
        <f>SUM(F17,F26,F39,F46,F48)</f>
        <v>202901</v>
      </c>
      <c r="G58" s="61">
        <f>SUM(G17,G26,G39,G46,G48)</f>
        <v>8300.1</v>
      </c>
      <c r="H58" s="61">
        <f>SUM(H17,H26,H39,H46,H48)</f>
        <v>95695.1</v>
      </c>
      <c r="I58" s="59">
        <f>IF(F58&gt;0,H58/F58,0)*100</f>
        <v>47.16344424128023</v>
      </c>
      <c r="J58" s="61">
        <f>SUM(J17,J26,J39,J46,J48)</f>
        <v>22990</v>
      </c>
      <c r="K58" s="61">
        <f>SUM(K17,K26,K39,K46,K48)</f>
        <v>0</v>
      </c>
      <c r="L58" s="61">
        <f>SUM(L17,L26,L39,L46,L48)</f>
        <v>11330.400000000001</v>
      </c>
      <c r="M58" s="59">
        <f t="shared" si="14"/>
        <v>49.284036537625056</v>
      </c>
    </row>
    <row r="59" spans="1:13" ht="12.75" hidden="1">
      <c r="A59" s="17"/>
      <c r="B59" s="29">
        <f aca="true" t="shared" si="15" ref="B59:D60">F59+J59</f>
        <v>0</v>
      </c>
      <c r="C59" s="29">
        <f t="shared" si="15"/>
        <v>0</v>
      </c>
      <c r="D59" s="29">
        <f t="shared" si="15"/>
        <v>0</v>
      </c>
      <c r="E59" s="28">
        <f t="shared" si="12"/>
        <v>0</v>
      </c>
      <c r="F59" s="6"/>
      <c r="G59" s="6"/>
      <c r="H59" s="6"/>
      <c r="I59" s="28">
        <f t="shared" si="13"/>
        <v>0</v>
      </c>
      <c r="J59" s="6"/>
      <c r="K59" s="6"/>
      <c r="L59" s="6"/>
      <c r="M59" s="28">
        <f t="shared" si="14"/>
        <v>0</v>
      </c>
    </row>
    <row r="60" spans="1:13" ht="12.75" hidden="1">
      <c r="A60" s="17"/>
      <c r="B60" s="29">
        <f t="shared" si="15"/>
        <v>0</v>
      </c>
      <c r="C60" s="29">
        <f t="shared" si="15"/>
        <v>0</v>
      </c>
      <c r="D60" s="29">
        <f t="shared" si="15"/>
        <v>0</v>
      </c>
      <c r="E60" s="28">
        <f t="shared" si="12"/>
        <v>0</v>
      </c>
      <c r="F60" s="6"/>
      <c r="G60" s="6"/>
      <c r="H60" s="6"/>
      <c r="I60" s="28">
        <f t="shared" si="13"/>
        <v>0</v>
      </c>
      <c r="J60" s="6"/>
      <c r="K60" s="6"/>
      <c r="L60" s="6"/>
      <c r="M60" s="28">
        <f t="shared" si="14"/>
        <v>0</v>
      </c>
    </row>
    <row r="61" spans="1:13" s="7" customFormat="1" ht="14.25" customHeight="1">
      <c r="A61" s="27" t="s">
        <v>45</v>
      </c>
      <c r="B61" s="28">
        <f>SUM(B67:B70)</f>
        <v>14559</v>
      </c>
      <c r="C61" s="28">
        <f>SUM(C67:C70)</f>
        <v>0</v>
      </c>
      <c r="D61" s="28">
        <f>SUM(D67:D70)</f>
        <v>9035.9</v>
      </c>
      <c r="E61" s="28">
        <f t="shared" si="12"/>
        <v>62.064015385672086</v>
      </c>
      <c r="F61" s="28">
        <f>SUM(F67:F70)</f>
        <v>9499</v>
      </c>
      <c r="G61" s="28">
        <f>SUM(G67:G70)</f>
        <v>0</v>
      </c>
      <c r="H61" s="28">
        <f>SUM(H67:H70)</f>
        <v>5654.9</v>
      </c>
      <c r="I61" s="28">
        <f t="shared" si="13"/>
        <v>59.53152963469839</v>
      </c>
      <c r="J61" s="28">
        <f>SUM(J67:J70)</f>
        <v>5060</v>
      </c>
      <c r="K61" s="28">
        <f>SUM(K67:K70)</f>
        <v>0</v>
      </c>
      <c r="L61" s="28">
        <f>SUM(L67:L70)</f>
        <v>3381</v>
      </c>
      <c r="M61" s="28">
        <f t="shared" si="14"/>
        <v>66.81818181818183</v>
      </c>
    </row>
    <row r="62" spans="1:13" ht="12.75" hidden="1">
      <c r="A62" s="17"/>
      <c r="B62" s="29">
        <f aca="true" t="shared" si="16" ref="B62:D63">F62+J62</f>
        <v>0</v>
      </c>
      <c r="C62" s="29">
        <f t="shared" si="16"/>
        <v>0</v>
      </c>
      <c r="D62" s="29">
        <f t="shared" si="16"/>
        <v>0</v>
      </c>
      <c r="E62" s="28">
        <f t="shared" si="12"/>
        <v>0</v>
      </c>
      <c r="F62" s="6"/>
      <c r="G62" s="6"/>
      <c r="H62" s="6"/>
      <c r="I62" s="28">
        <f t="shared" si="13"/>
        <v>0</v>
      </c>
      <c r="J62" s="6"/>
      <c r="K62" s="6"/>
      <c r="L62" s="6"/>
      <c r="M62" s="28">
        <f t="shared" si="14"/>
        <v>0</v>
      </c>
    </row>
    <row r="63" spans="1:13" ht="12.75" hidden="1">
      <c r="A63" s="17"/>
      <c r="B63" s="29">
        <f t="shared" si="16"/>
        <v>0</v>
      </c>
      <c r="C63" s="29">
        <f t="shared" si="16"/>
        <v>0</v>
      </c>
      <c r="D63" s="29">
        <f t="shared" si="16"/>
        <v>0</v>
      </c>
      <c r="E63" s="28">
        <f t="shared" si="12"/>
        <v>0</v>
      </c>
      <c r="F63" s="6"/>
      <c r="G63" s="6"/>
      <c r="H63" s="6"/>
      <c r="I63" s="28">
        <f t="shared" si="13"/>
        <v>0</v>
      </c>
      <c r="J63" s="6"/>
      <c r="K63" s="6"/>
      <c r="L63" s="6"/>
      <c r="M63" s="28">
        <f t="shared" si="14"/>
        <v>0</v>
      </c>
    </row>
    <row r="64" spans="1:13" ht="12.75" hidden="1">
      <c r="A64" s="17"/>
      <c r="B64" s="29">
        <f aca="true" t="shared" si="17" ref="B64:B86">F64+J64</f>
        <v>0</v>
      </c>
      <c r="C64" s="29">
        <f aca="true" t="shared" si="18" ref="C64:C86">G64+K64</f>
        <v>0</v>
      </c>
      <c r="D64" s="29">
        <f aca="true" t="shared" si="19" ref="D64:D86">H64+L64</f>
        <v>0</v>
      </c>
      <c r="E64" s="28">
        <f t="shared" si="12"/>
        <v>0</v>
      </c>
      <c r="F64" s="6"/>
      <c r="G64" s="6"/>
      <c r="H64" s="6"/>
      <c r="I64" s="28">
        <f t="shared" si="13"/>
        <v>0</v>
      </c>
      <c r="J64" s="6"/>
      <c r="K64" s="6"/>
      <c r="L64" s="6"/>
      <c r="M64" s="28">
        <f t="shared" si="14"/>
        <v>0</v>
      </c>
    </row>
    <row r="65" spans="1:13" ht="12.75" hidden="1">
      <c r="A65" s="17"/>
      <c r="B65" s="29">
        <f t="shared" si="17"/>
        <v>0</v>
      </c>
      <c r="C65" s="29">
        <f t="shared" si="18"/>
        <v>0</v>
      </c>
      <c r="D65" s="29">
        <f t="shared" si="19"/>
        <v>0</v>
      </c>
      <c r="E65" s="28">
        <f t="shared" si="12"/>
        <v>0</v>
      </c>
      <c r="F65" s="6"/>
      <c r="G65" s="6"/>
      <c r="H65" s="6"/>
      <c r="I65" s="28">
        <f t="shared" si="13"/>
        <v>0</v>
      </c>
      <c r="J65" s="6"/>
      <c r="K65" s="6"/>
      <c r="L65" s="6"/>
      <c r="M65" s="28">
        <f t="shared" si="14"/>
        <v>0</v>
      </c>
    </row>
    <row r="66" spans="1:13" ht="12.75" hidden="1">
      <c r="A66" s="17"/>
      <c r="B66" s="29">
        <f t="shared" si="17"/>
        <v>0</v>
      </c>
      <c r="C66" s="29">
        <f t="shared" si="18"/>
        <v>0</v>
      </c>
      <c r="D66" s="29">
        <f t="shared" si="19"/>
        <v>0</v>
      </c>
      <c r="E66" s="28">
        <f t="shared" si="12"/>
        <v>0</v>
      </c>
      <c r="F66" s="6"/>
      <c r="G66" s="6"/>
      <c r="H66" s="6"/>
      <c r="I66" s="28">
        <f t="shared" si="13"/>
        <v>0</v>
      </c>
      <c r="J66" s="6"/>
      <c r="K66" s="6"/>
      <c r="L66" s="6"/>
      <c r="M66" s="28">
        <f t="shared" si="14"/>
        <v>0</v>
      </c>
    </row>
    <row r="67" spans="1:13" ht="12.75" hidden="1">
      <c r="A67" s="9" t="s">
        <v>46</v>
      </c>
      <c r="B67" s="29">
        <f t="shared" si="17"/>
        <v>0</v>
      </c>
      <c r="C67" s="29">
        <f t="shared" si="18"/>
        <v>0</v>
      </c>
      <c r="D67" s="29">
        <f t="shared" si="19"/>
        <v>0</v>
      </c>
      <c r="E67" s="36">
        <f t="shared" si="12"/>
        <v>0</v>
      </c>
      <c r="F67" s="49"/>
      <c r="G67" s="38"/>
      <c r="H67" s="38"/>
      <c r="I67" s="36">
        <f t="shared" si="13"/>
        <v>0</v>
      </c>
      <c r="J67" s="51"/>
      <c r="K67" s="38"/>
      <c r="L67" s="38"/>
      <c r="M67" s="36">
        <f t="shared" si="14"/>
        <v>0</v>
      </c>
    </row>
    <row r="68" spans="1:13" ht="12.75">
      <c r="A68" s="9" t="s">
        <v>47</v>
      </c>
      <c r="B68" s="29">
        <f t="shared" si="17"/>
        <v>6980</v>
      </c>
      <c r="C68" s="29">
        <f t="shared" si="18"/>
        <v>0</v>
      </c>
      <c r="D68" s="29">
        <f t="shared" si="19"/>
        <v>4975.8</v>
      </c>
      <c r="E68" s="36">
        <f>IF(B68&gt;0,D68/B68,0)*100</f>
        <v>71.2865329512894</v>
      </c>
      <c r="F68" s="49">
        <v>3460</v>
      </c>
      <c r="G68" s="38"/>
      <c r="H68" s="38">
        <v>2487.9</v>
      </c>
      <c r="I68" s="36">
        <f t="shared" si="13"/>
        <v>71.90462427745665</v>
      </c>
      <c r="J68" s="51">
        <v>3520</v>
      </c>
      <c r="K68" s="38"/>
      <c r="L68" s="38">
        <v>2487.9</v>
      </c>
      <c r="M68" s="36">
        <f t="shared" si="14"/>
        <v>70.67897727272727</v>
      </c>
    </row>
    <row r="69" spans="1:13" ht="12.75">
      <c r="A69" s="9" t="s">
        <v>48</v>
      </c>
      <c r="B69" s="29">
        <f t="shared" si="17"/>
        <v>7579</v>
      </c>
      <c r="C69" s="29">
        <f t="shared" si="18"/>
        <v>0</v>
      </c>
      <c r="D69" s="29">
        <f t="shared" si="19"/>
        <v>4060.1</v>
      </c>
      <c r="E69" s="36">
        <f t="shared" si="12"/>
        <v>53.57039187227867</v>
      </c>
      <c r="F69" s="49">
        <v>6039</v>
      </c>
      <c r="G69" s="38"/>
      <c r="H69" s="38">
        <v>3167</v>
      </c>
      <c r="I69" s="36">
        <f>IF(F69&gt;0,H69/F69,0)*100</f>
        <v>52.442457360490145</v>
      </c>
      <c r="J69" s="51">
        <v>1540</v>
      </c>
      <c r="K69" s="38"/>
      <c r="L69" s="38">
        <v>893.1</v>
      </c>
      <c r="M69" s="36">
        <f t="shared" si="14"/>
        <v>57.993506493506494</v>
      </c>
    </row>
    <row r="70" spans="1:13" ht="12.75" hidden="1">
      <c r="A70" s="9" t="s">
        <v>134</v>
      </c>
      <c r="B70" s="29">
        <f t="shared" si="17"/>
        <v>0</v>
      </c>
      <c r="C70" s="29"/>
      <c r="D70" s="29">
        <f t="shared" si="19"/>
        <v>0</v>
      </c>
      <c r="E70" s="36">
        <v>0</v>
      </c>
      <c r="F70" s="49"/>
      <c r="G70" s="38"/>
      <c r="H70" s="38"/>
      <c r="I70" s="36"/>
      <c r="J70" s="51"/>
      <c r="K70" s="38"/>
      <c r="L70" s="38"/>
      <c r="M70" s="36"/>
    </row>
    <row r="71" spans="1:13" ht="12.75">
      <c r="A71" s="57" t="s">
        <v>150</v>
      </c>
      <c r="B71" s="28">
        <f>SUM(B72)</f>
        <v>2250</v>
      </c>
      <c r="C71" s="28">
        <f>SUM(C72)</f>
        <v>0</v>
      </c>
      <c r="D71" s="28">
        <f>SUM(D72)</f>
        <v>1240.7</v>
      </c>
      <c r="E71" s="31">
        <f>IF(B71&gt;0,D71/B71,0)*100</f>
        <v>55.14222222222222</v>
      </c>
      <c r="F71" s="28">
        <f>SUM(F72)</f>
        <v>2250</v>
      </c>
      <c r="G71" s="28">
        <f>SUM(G72)</f>
        <v>0</v>
      </c>
      <c r="H71" s="28">
        <f>SUM(H72)</f>
        <v>1240.7</v>
      </c>
      <c r="I71" s="31">
        <f>IF(F71&gt;0,H71/F71,0)*100</f>
        <v>55.14222222222222</v>
      </c>
      <c r="J71" s="28">
        <f>SUM(J72)</f>
        <v>0</v>
      </c>
      <c r="K71" s="28">
        <f>SUM(K72)</f>
        <v>0</v>
      </c>
      <c r="L71" s="28">
        <f>SUM(L72)</f>
        <v>0</v>
      </c>
      <c r="M71" s="31">
        <f>IF(J71&gt;0,L71/J71,0)*100</f>
        <v>0</v>
      </c>
    </row>
    <row r="72" spans="1:13" ht="12.75">
      <c r="A72" s="9" t="s">
        <v>50</v>
      </c>
      <c r="B72" s="29">
        <f>F72+J72</f>
        <v>2250</v>
      </c>
      <c r="C72" s="29">
        <f>G72+K72</f>
        <v>0</v>
      </c>
      <c r="D72" s="29">
        <f>H72+L72</f>
        <v>1240.7</v>
      </c>
      <c r="E72" s="36">
        <f>IF(B72&gt;0,D72/B72,0)*100</f>
        <v>55.14222222222222</v>
      </c>
      <c r="F72" s="49">
        <v>2250</v>
      </c>
      <c r="G72" s="38"/>
      <c r="H72" s="38">
        <v>1240.7</v>
      </c>
      <c r="I72" s="36">
        <f>IF(F72&gt;0,H72/F72,0)*100</f>
        <v>55.14222222222222</v>
      </c>
      <c r="J72" s="51"/>
      <c r="K72" s="38"/>
      <c r="L72" s="38"/>
      <c r="M72" s="36">
        <f>IF(J72&gt;0,L72/J72,0)*100</f>
        <v>0</v>
      </c>
    </row>
    <row r="73" spans="1:13" ht="12.75">
      <c r="A73" s="57" t="s">
        <v>152</v>
      </c>
      <c r="B73" s="28">
        <f>SUM(B74)</f>
        <v>9921</v>
      </c>
      <c r="C73" s="28">
        <f>SUM(C74)</f>
        <v>0</v>
      </c>
      <c r="D73" s="28">
        <f>SUM(D74)</f>
        <v>5161.1</v>
      </c>
      <c r="E73" s="31">
        <f>IF(B73&gt;0,D73/B73,0)*100</f>
        <v>52.02197359137184</v>
      </c>
      <c r="F73" s="28">
        <f>SUM(F74)</f>
        <v>7701</v>
      </c>
      <c r="G73" s="28">
        <f>SUM(G74)</f>
        <v>0</v>
      </c>
      <c r="H73" s="28">
        <f>SUM(H74)</f>
        <v>4229</v>
      </c>
      <c r="I73" s="31">
        <f>IF(F73&gt;0,H73/F73,0)*100</f>
        <v>54.91494611089469</v>
      </c>
      <c r="J73" s="28">
        <f>SUM(J74)</f>
        <v>2220</v>
      </c>
      <c r="K73" s="28">
        <f>SUM(K74)</f>
        <v>0</v>
      </c>
      <c r="L73" s="28">
        <f>SUM(L74)</f>
        <v>932.1</v>
      </c>
      <c r="M73" s="31">
        <f>IF(J73&gt;0,L73/J73,0)*100</f>
        <v>41.986486486486484</v>
      </c>
    </row>
    <row r="74" spans="1:13" ht="12.75">
      <c r="A74" s="9" t="s">
        <v>82</v>
      </c>
      <c r="B74" s="29">
        <f>F74+J74</f>
        <v>9921</v>
      </c>
      <c r="C74" s="29">
        <f>G74+K74</f>
        <v>0</v>
      </c>
      <c r="D74" s="29">
        <f>H74+L74</f>
        <v>5161.1</v>
      </c>
      <c r="E74" s="36">
        <f>IF(B74&gt;0,D74/B74,0)*100</f>
        <v>52.02197359137184</v>
      </c>
      <c r="F74" s="49">
        <v>7701</v>
      </c>
      <c r="G74" s="38"/>
      <c r="H74" s="38">
        <v>4229</v>
      </c>
      <c r="I74" s="36">
        <f>IF(F74&gt;0,H74/F74,0)*100</f>
        <v>54.91494611089469</v>
      </c>
      <c r="J74" s="51">
        <v>2220</v>
      </c>
      <c r="K74" s="38"/>
      <c r="L74" s="38">
        <v>932.1</v>
      </c>
      <c r="M74" s="36">
        <f>IF(J74&gt;0,L74/J74,0)*100</f>
        <v>41.986486486486484</v>
      </c>
    </row>
    <row r="75" spans="1:13" s="7" customFormat="1" ht="25.5">
      <c r="A75" s="57" t="s">
        <v>151</v>
      </c>
      <c r="B75" s="28">
        <f>SUM(B76:B77)</f>
        <v>3482</v>
      </c>
      <c r="C75" s="28">
        <f>SUM(C76:C77)</f>
        <v>0</v>
      </c>
      <c r="D75" s="28">
        <f>SUM(D76:D77)</f>
        <v>1873.1</v>
      </c>
      <c r="E75" s="36">
        <f>IF(B75&gt;0,D75/B75,0)*100</f>
        <v>53.79379666858127</v>
      </c>
      <c r="F75" s="28">
        <f>SUM(F76:F77)</f>
        <v>2981</v>
      </c>
      <c r="G75" s="28">
        <f>SUM(G76:G77)</f>
        <v>0</v>
      </c>
      <c r="H75" s="28">
        <f>SUM(H76:H77)</f>
        <v>1703.9</v>
      </c>
      <c r="I75" s="36">
        <f>IF(F75&gt;0,H75/F75,0)*100</f>
        <v>57.15867158671587</v>
      </c>
      <c r="J75" s="28">
        <f>SUM(J76:J77)</f>
        <v>501</v>
      </c>
      <c r="K75" s="28">
        <f>SUM(K76:K77)</f>
        <v>0</v>
      </c>
      <c r="L75" s="28">
        <f>SUM(L76:L77)</f>
        <v>169.2</v>
      </c>
      <c r="M75" s="36">
        <f>IF(J75&gt;0,L75/J75,0)*100</f>
        <v>33.772455089820355</v>
      </c>
    </row>
    <row r="76" spans="1:13" ht="13.5" customHeight="1">
      <c r="A76" s="9" t="s">
        <v>49</v>
      </c>
      <c r="B76" s="29">
        <f t="shared" si="17"/>
        <v>2500</v>
      </c>
      <c r="C76" s="29">
        <f t="shared" si="18"/>
        <v>0</v>
      </c>
      <c r="D76" s="29">
        <f t="shared" si="19"/>
        <v>1534.7</v>
      </c>
      <c r="E76" s="36">
        <f t="shared" si="12"/>
        <v>61.388</v>
      </c>
      <c r="F76" s="49">
        <v>2500</v>
      </c>
      <c r="G76" s="38"/>
      <c r="H76" s="38">
        <v>1534.7</v>
      </c>
      <c r="I76" s="36">
        <f t="shared" si="13"/>
        <v>61.388</v>
      </c>
      <c r="J76" s="51"/>
      <c r="K76" s="38"/>
      <c r="L76" s="38"/>
      <c r="M76" s="36">
        <f t="shared" si="14"/>
        <v>0</v>
      </c>
    </row>
    <row r="77" spans="1:13" ht="12.75">
      <c r="A77" s="9" t="s">
        <v>83</v>
      </c>
      <c r="B77" s="29">
        <f t="shared" si="17"/>
        <v>982</v>
      </c>
      <c r="C77" s="29">
        <f t="shared" si="18"/>
        <v>0</v>
      </c>
      <c r="D77" s="29">
        <f t="shared" si="19"/>
        <v>338.4</v>
      </c>
      <c r="E77" s="36">
        <f t="shared" si="12"/>
        <v>34.46028513238289</v>
      </c>
      <c r="F77" s="49">
        <v>481</v>
      </c>
      <c r="G77" s="38"/>
      <c r="H77" s="38">
        <v>169.2</v>
      </c>
      <c r="I77" s="36">
        <f t="shared" si="13"/>
        <v>35.17671517671517</v>
      </c>
      <c r="J77" s="51">
        <v>501</v>
      </c>
      <c r="K77" s="38"/>
      <c r="L77" s="38">
        <v>169.2</v>
      </c>
      <c r="M77" s="36">
        <f t="shared" si="14"/>
        <v>33.772455089820355</v>
      </c>
    </row>
    <row r="78" spans="1:13" s="7" customFormat="1" ht="12.75">
      <c r="A78" s="56" t="s">
        <v>153</v>
      </c>
      <c r="B78" s="28">
        <f>SUM(B79)</f>
        <v>1921</v>
      </c>
      <c r="C78" s="28">
        <f>SUM(C79)</f>
        <v>0</v>
      </c>
      <c r="D78" s="28">
        <f>SUM(D79)</f>
        <v>702.3000000000001</v>
      </c>
      <c r="E78" s="28">
        <f t="shared" si="12"/>
        <v>36.55908381051536</v>
      </c>
      <c r="F78" s="28">
        <f>SUM(F79)</f>
        <v>1900</v>
      </c>
      <c r="G78" s="28">
        <f>SUM(G79)</f>
        <v>0</v>
      </c>
      <c r="H78" s="28">
        <f>SUM(H79)</f>
        <v>682.1</v>
      </c>
      <c r="I78" s="28">
        <f t="shared" si="13"/>
        <v>35.9</v>
      </c>
      <c r="J78" s="28">
        <f>SUM(J79)</f>
        <v>21</v>
      </c>
      <c r="K78" s="28">
        <f>SUM(K79)</f>
        <v>0</v>
      </c>
      <c r="L78" s="28">
        <f>SUM(L79)</f>
        <v>20.2</v>
      </c>
      <c r="M78" s="28">
        <f t="shared" si="14"/>
        <v>96.19047619047618</v>
      </c>
    </row>
    <row r="79" spans="1:13" ht="12.75">
      <c r="A79" s="9" t="s">
        <v>51</v>
      </c>
      <c r="B79" s="29">
        <f t="shared" si="17"/>
        <v>1921</v>
      </c>
      <c r="C79" s="29">
        <f t="shared" si="18"/>
        <v>0</v>
      </c>
      <c r="D79" s="29">
        <f t="shared" si="19"/>
        <v>702.3000000000001</v>
      </c>
      <c r="E79" s="36">
        <f t="shared" si="12"/>
        <v>36.55908381051536</v>
      </c>
      <c r="F79" s="49">
        <v>1900</v>
      </c>
      <c r="G79" s="38"/>
      <c r="H79" s="38">
        <v>682.1</v>
      </c>
      <c r="I79" s="36">
        <f t="shared" si="13"/>
        <v>35.9</v>
      </c>
      <c r="J79" s="51">
        <v>21</v>
      </c>
      <c r="K79" s="38"/>
      <c r="L79" s="38">
        <v>20.2</v>
      </c>
      <c r="M79" s="36">
        <f t="shared" si="14"/>
        <v>96.19047619047618</v>
      </c>
    </row>
    <row r="80" spans="1:13" s="7" customFormat="1" ht="14.25" customHeight="1">
      <c r="A80" s="57" t="s">
        <v>52</v>
      </c>
      <c r="B80" s="28">
        <f>SUM(B81:B82)</f>
        <v>0</v>
      </c>
      <c r="C80" s="28">
        <f aca="true" t="shared" si="20" ref="C80:M80">SUM(C81:C82)</f>
        <v>0</v>
      </c>
      <c r="D80" s="28">
        <f t="shared" si="20"/>
        <v>0.3</v>
      </c>
      <c r="E80" s="28">
        <f t="shared" si="20"/>
        <v>0</v>
      </c>
      <c r="F80" s="28">
        <f t="shared" si="20"/>
        <v>0</v>
      </c>
      <c r="G80" s="28">
        <f t="shared" si="20"/>
        <v>0</v>
      </c>
      <c r="H80" s="28">
        <f t="shared" si="20"/>
        <v>0.3</v>
      </c>
      <c r="I80" s="28">
        <f t="shared" si="20"/>
        <v>0</v>
      </c>
      <c r="J80" s="28">
        <f t="shared" si="20"/>
        <v>0</v>
      </c>
      <c r="K80" s="28">
        <f t="shared" si="20"/>
        <v>0</v>
      </c>
      <c r="L80" s="28">
        <f t="shared" si="20"/>
        <v>0</v>
      </c>
      <c r="M80" s="28">
        <f t="shared" si="20"/>
        <v>0</v>
      </c>
    </row>
    <row r="81" spans="1:13" ht="12.75">
      <c r="A81" s="9" t="s">
        <v>53</v>
      </c>
      <c r="B81" s="29">
        <f aca="true" t="shared" si="21" ref="B81:D82">F81+J81</f>
        <v>0</v>
      </c>
      <c r="C81" s="29">
        <f t="shared" si="21"/>
        <v>0</v>
      </c>
      <c r="D81" s="29">
        <f t="shared" si="21"/>
        <v>0.3</v>
      </c>
      <c r="E81" s="36">
        <f>IF(B81&gt;0,D81/B81,0)*100</f>
        <v>0</v>
      </c>
      <c r="F81" s="49"/>
      <c r="G81" s="38"/>
      <c r="H81" s="38">
        <v>0.3</v>
      </c>
      <c r="I81" s="36">
        <f>IF(F81&gt;0,H81/F81,0)*100</f>
        <v>0</v>
      </c>
      <c r="J81" s="51"/>
      <c r="K81" s="38"/>
      <c r="L81" s="38"/>
      <c r="M81" s="36">
        <f>IF(J81&gt;0,L81/J81,0)*100</f>
        <v>0</v>
      </c>
    </row>
    <row r="82" spans="1:13" ht="12.75" hidden="1">
      <c r="A82" s="9" t="s">
        <v>52</v>
      </c>
      <c r="B82" s="29">
        <f t="shared" si="21"/>
        <v>0</v>
      </c>
      <c r="C82" s="29">
        <f t="shared" si="21"/>
        <v>0</v>
      </c>
      <c r="D82" s="29">
        <f t="shared" si="21"/>
        <v>0</v>
      </c>
      <c r="E82" s="28">
        <f>IF(B82&gt;0,D82/B82,0)*100</f>
        <v>0</v>
      </c>
      <c r="F82" s="48"/>
      <c r="G82" s="6"/>
      <c r="H82" s="6"/>
      <c r="I82" s="28">
        <f>IF(F82&gt;0,H82/F82,0)*100</f>
        <v>0</v>
      </c>
      <c r="J82" s="50"/>
      <c r="K82" s="6"/>
      <c r="L82" s="6"/>
      <c r="M82" s="28">
        <f>IF(J82&gt;0,L82/J82,0)*100</f>
        <v>0</v>
      </c>
    </row>
    <row r="83" spans="1:13" ht="12.75" hidden="1">
      <c r="A83" s="17"/>
      <c r="B83" s="29">
        <f t="shared" si="17"/>
        <v>0</v>
      </c>
      <c r="C83" s="29">
        <f t="shared" si="18"/>
        <v>0</v>
      </c>
      <c r="D83" s="29">
        <f t="shared" si="19"/>
        <v>0</v>
      </c>
      <c r="E83" s="28">
        <f aca="true" t="shared" si="22" ref="E83:E104">IF(B83&gt;0,D83/B83,0)*100</f>
        <v>0</v>
      </c>
      <c r="F83" s="6"/>
      <c r="G83" s="6"/>
      <c r="H83" s="6"/>
      <c r="I83" s="28">
        <f aca="true" t="shared" si="23" ref="I83:I104">IF(F83&gt;0,H83/F83,0)*100</f>
        <v>0</v>
      </c>
      <c r="J83" s="6"/>
      <c r="K83" s="6"/>
      <c r="L83" s="6"/>
      <c r="M83" s="28">
        <f aca="true" t="shared" si="24" ref="M83:M104">IF(J83&gt;0,L83/J83,0)*100</f>
        <v>0</v>
      </c>
    </row>
    <row r="84" spans="1:13" ht="12.75" hidden="1">
      <c r="A84" s="17"/>
      <c r="B84" s="29">
        <f t="shared" si="17"/>
        <v>0</v>
      </c>
      <c r="C84" s="29">
        <f t="shared" si="18"/>
        <v>0</v>
      </c>
      <c r="D84" s="29">
        <f t="shared" si="19"/>
        <v>0</v>
      </c>
      <c r="E84" s="28">
        <f t="shared" si="22"/>
        <v>0</v>
      </c>
      <c r="F84" s="6"/>
      <c r="G84" s="6"/>
      <c r="H84" s="6"/>
      <c r="I84" s="28">
        <f t="shared" si="23"/>
        <v>0</v>
      </c>
      <c r="J84" s="6"/>
      <c r="K84" s="6"/>
      <c r="L84" s="6"/>
      <c r="M84" s="28">
        <f t="shared" si="24"/>
        <v>0</v>
      </c>
    </row>
    <row r="85" spans="1:13" ht="12.75" hidden="1">
      <c r="A85" s="17"/>
      <c r="B85" s="29">
        <f t="shared" si="17"/>
        <v>0</v>
      </c>
      <c r="C85" s="29">
        <f t="shared" si="18"/>
        <v>0</v>
      </c>
      <c r="D85" s="29">
        <f t="shared" si="19"/>
        <v>0</v>
      </c>
      <c r="E85" s="28">
        <f t="shared" si="22"/>
        <v>0</v>
      </c>
      <c r="F85" s="6"/>
      <c r="G85" s="6"/>
      <c r="H85" s="6"/>
      <c r="I85" s="28">
        <f t="shared" si="23"/>
        <v>0</v>
      </c>
      <c r="J85" s="6"/>
      <c r="K85" s="6"/>
      <c r="L85" s="6"/>
      <c r="M85" s="28">
        <f t="shared" si="24"/>
        <v>0</v>
      </c>
    </row>
    <row r="86" spans="1:13" ht="12.75" hidden="1">
      <c r="A86" s="17"/>
      <c r="B86" s="29">
        <f t="shared" si="17"/>
        <v>0</v>
      </c>
      <c r="C86" s="29">
        <f t="shared" si="18"/>
        <v>0</v>
      </c>
      <c r="D86" s="29">
        <f t="shared" si="19"/>
        <v>0</v>
      </c>
      <c r="E86" s="28">
        <f t="shared" si="22"/>
        <v>0</v>
      </c>
      <c r="F86" s="6"/>
      <c r="G86" s="6"/>
      <c r="H86" s="6"/>
      <c r="I86" s="28">
        <f t="shared" si="23"/>
        <v>0</v>
      </c>
      <c r="J86" s="6"/>
      <c r="K86" s="6"/>
      <c r="L86" s="6"/>
      <c r="M86" s="28">
        <f t="shared" si="24"/>
        <v>0</v>
      </c>
    </row>
    <row r="87" spans="1:13" ht="12.75" hidden="1">
      <c r="A87" s="17"/>
      <c r="B87" s="29">
        <f aca="true" t="shared" si="25" ref="B87:D91">F87+J87</f>
        <v>0</v>
      </c>
      <c r="C87" s="29">
        <f t="shared" si="25"/>
        <v>0</v>
      </c>
      <c r="D87" s="29">
        <f t="shared" si="25"/>
        <v>0</v>
      </c>
      <c r="E87" s="28">
        <f t="shared" si="22"/>
        <v>0</v>
      </c>
      <c r="F87" s="6"/>
      <c r="G87" s="6"/>
      <c r="H87" s="6"/>
      <c r="I87" s="28">
        <f t="shared" si="23"/>
        <v>0</v>
      </c>
      <c r="J87" s="6"/>
      <c r="K87" s="6"/>
      <c r="L87" s="6"/>
      <c r="M87" s="28">
        <f t="shared" si="24"/>
        <v>0</v>
      </c>
    </row>
    <row r="88" spans="1:13" ht="12.75" hidden="1">
      <c r="A88" s="17"/>
      <c r="B88" s="29">
        <f t="shared" si="25"/>
        <v>0</v>
      </c>
      <c r="C88" s="29">
        <f t="shared" si="25"/>
        <v>0</v>
      </c>
      <c r="D88" s="29">
        <f t="shared" si="25"/>
        <v>0</v>
      </c>
      <c r="E88" s="28">
        <f t="shared" si="22"/>
        <v>0</v>
      </c>
      <c r="F88" s="6"/>
      <c r="G88" s="6"/>
      <c r="H88" s="6"/>
      <c r="I88" s="28">
        <f t="shared" si="23"/>
        <v>0</v>
      </c>
      <c r="J88" s="6"/>
      <c r="K88" s="6"/>
      <c r="L88" s="6"/>
      <c r="M88" s="28">
        <f t="shared" si="24"/>
        <v>0</v>
      </c>
    </row>
    <row r="89" spans="1:13" ht="12.75" hidden="1">
      <c r="A89" s="17"/>
      <c r="B89" s="29">
        <f t="shared" si="25"/>
        <v>0</v>
      </c>
      <c r="C89" s="29">
        <f t="shared" si="25"/>
        <v>0</v>
      </c>
      <c r="D89" s="29">
        <f t="shared" si="25"/>
        <v>0</v>
      </c>
      <c r="E89" s="28">
        <f t="shared" si="22"/>
        <v>0</v>
      </c>
      <c r="F89" s="6"/>
      <c r="G89" s="6"/>
      <c r="H89" s="6"/>
      <c r="I89" s="28">
        <f t="shared" si="23"/>
        <v>0</v>
      </c>
      <c r="J89" s="6"/>
      <c r="K89" s="6"/>
      <c r="L89" s="6"/>
      <c r="M89" s="28">
        <f t="shared" si="24"/>
        <v>0</v>
      </c>
    </row>
    <row r="90" spans="1:13" ht="12.75" hidden="1">
      <c r="A90" s="17"/>
      <c r="B90" s="29">
        <f t="shared" si="25"/>
        <v>0</v>
      </c>
      <c r="C90" s="29">
        <f t="shared" si="25"/>
        <v>0</v>
      </c>
      <c r="D90" s="29">
        <f t="shared" si="25"/>
        <v>0</v>
      </c>
      <c r="E90" s="28">
        <f t="shared" si="22"/>
        <v>0</v>
      </c>
      <c r="F90" s="6"/>
      <c r="G90" s="6"/>
      <c r="H90" s="6"/>
      <c r="I90" s="28">
        <f t="shared" si="23"/>
        <v>0</v>
      </c>
      <c r="J90" s="6"/>
      <c r="K90" s="6"/>
      <c r="L90" s="6"/>
      <c r="M90" s="28">
        <f t="shared" si="24"/>
        <v>0</v>
      </c>
    </row>
    <row r="91" spans="1:13" ht="12.75" hidden="1">
      <c r="A91" s="17"/>
      <c r="B91" s="29">
        <f t="shared" si="25"/>
        <v>0</v>
      </c>
      <c r="C91" s="29">
        <f t="shared" si="25"/>
        <v>0</v>
      </c>
      <c r="D91" s="29">
        <f t="shared" si="25"/>
        <v>0</v>
      </c>
      <c r="E91" s="28">
        <f t="shared" si="22"/>
        <v>0</v>
      </c>
      <c r="F91" s="6"/>
      <c r="G91" s="6"/>
      <c r="H91" s="6"/>
      <c r="I91" s="28">
        <f t="shared" si="23"/>
        <v>0</v>
      </c>
      <c r="J91" s="6"/>
      <c r="K91" s="6"/>
      <c r="L91" s="6"/>
      <c r="M91" s="28">
        <f t="shared" si="24"/>
        <v>0</v>
      </c>
    </row>
    <row r="92" spans="1:13" s="11" customFormat="1" ht="15" customHeight="1">
      <c r="A92" s="60" t="s">
        <v>54</v>
      </c>
      <c r="B92" s="61">
        <f>SUM(B80,B78,B75,B73,B71,B61)</f>
        <v>32133</v>
      </c>
      <c r="C92" s="61">
        <f>SUM(C80,C78,C75,C73,C71,C61)</f>
        <v>0</v>
      </c>
      <c r="D92" s="61">
        <f>SUM(D80,D78,D75,D73,D71,D61)</f>
        <v>18013.4</v>
      </c>
      <c r="E92" s="59">
        <f t="shared" si="22"/>
        <v>56.05888027884107</v>
      </c>
      <c r="F92" s="61">
        <f>SUM(F80,F78,F75,F73,F71,F61)</f>
        <v>24331</v>
      </c>
      <c r="G92" s="61">
        <f>SUM(G80,G78,G75,G73,G71,G61)</f>
        <v>0</v>
      </c>
      <c r="H92" s="61">
        <f>SUM(H80,H78,H75,H73,H71,H61)</f>
        <v>13510.9</v>
      </c>
      <c r="I92" s="59">
        <f t="shared" si="23"/>
        <v>55.529571328757555</v>
      </c>
      <c r="J92" s="61">
        <f>SUM(J80,J78,J75,J73,J71,J61)</f>
        <v>7802</v>
      </c>
      <c r="K92" s="61">
        <f>SUM(K80,K78,K75,K73,K71,K61)</f>
        <v>0</v>
      </c>
      <c r="L92" s="61">
        <f>SUM(L80,L78,L75,L73,L71,L61)</f>
        <v>4502.5</v>
      </c>
      <c r="M92" s="59">
        <f t="shared" si="24"/>
        <v>57.70956165085875</v>
      </c>
    </row>
    <row r="93" spans="1:13" ht="12.75" hidden="1">
      <c r="A93" s="5"/>
      <c r="B93" s="29">
        <f aca="true" t="shared" si="26" ref="B93:D98">F93+J93</f>
        <v>0</v>
      </c>
      <c r="C93" s="29">
        <f t="shared" si="26"/>
        <v>0</v>
      </c>
      <c r="D93" s="29">
        <f t="shared" si="26"/>
        <v>0</v>
      </c>
      <c r="E93" s="28">
        <f t="shared" si="22"/>
        <v>0</v>
      </c>
      <c r="F93" s="6"/>
      <c r="G93" s="6"/>
      <c r="H93" s="6"/>
      <c r="I93" s="28">
        <f t="shared" si="23"/>
        <v>0</v>
      </c>
      <c r="J93" s="6"/>
      <c r="K93" s="6"/>
      <c r="L93" s="6"/>
      <c r="M93" s="28">
        <f t="shared" si="24"/>
        <v>0</v>
      </c>
    </row>
    <row r="94" spans="1:13" ht="12.75" hidden="1">
      <c r="A94" s="5"/>
      <c r="B94" s="29">
        <f t="shared" si="26"/>
        <v>0</v>
      </c>
      <c r="C94" s="29">
        <f t="shared" si="26"/>
        <v>0</v>
      </c>
      <c r="D94" s="29">
        <f t="shared" si="26"/>
        <v>0</v>
      </c>
      <c r="E94" s="28">
        <f t="shared" si="22"/>
        <v>0</v>
      </c>
      <c r="F94" s="6"/>
      <c r="G94" s="6"/>
      <c r="H94" s="6"/>
      <c r="I94" s="28">
        <f t="shared" si="23"/>
        <v>0</v>
      </c>
      <c r="J94" s="6"/>
      <c r="K94" s="6"/>
      <c r="L94" s="6"/>
      <c r="M94" s="28">
        <f t="shared" si="24"/>
        <v>0</v>
      </c>
    </row>
    <row r="95" spans="1:13" ht="12.75" hidden="1">
      <c r="A95" s="5"/>
      <c r="B95" s="29">
        <f t="shared" si="26"/>
        <v>0</v>
      </c>
      <c r="C95" s="29">
        <f t="shared" si="26"/>
        <v>0</v>
      </c>
      <c r="D95" s="29">
        <f t="shared" si="26"/>
        <v>0</v>
      </c>
      <c r="E95" s="28">
        <f t="shared" si="22"/>
        <v>0</v>
      </c>
      <c r="F95" s="6"/>
      <c r="G95" s="6"/>
      <c r="H95" s="6"/>
      <c r="I95" s="28">
        <f t="shared" si="23"/>
        <v>0</v>
      </c>
      <c r="J95" s="6"/>
      <c r="K95" s="6"/>
      <c r="L95" s="6"/>
      <c r="M95" s="28">
        <f t="shared" si="24"/>
        <v>0</v>
      </c>
    </row>
    <row r="96" spans="1:13" ht="12.75" hidden="1">
      <c r="A96" s="5"/>
      <c r="B96" s="29">
        <f t="shared" si="26"/>
        <v>0</v>
      </c>
      <c r="C96" s="29">
        <f t="shared" si="26"/>
        <v>0</v>
      </c>
      <c r="D96" s="29">
        <f t="shared" si="26"/>
        <v>0</v>
      </c>
      <c r="E96" s="28">
        <f t="shared" si="22"/>
        <v>0</v>
      </c>
      <c r="F96" s="6"/>
      <c r="G96" s="6"/>
      <c r="H96" s="6"/>
      <c r="I96" s="28">
        <f t="shared" si="23"/>
        <v>0</v>
      </c>
      <c r="J96" s="6"/>
      <c r="K96" s="6"/>
      <c r="L96" s="6"/>
      <c r="M96" s="28">
        <f t="shared" si="24"/>
        <v>0</v>
      </c>
    </row>
    <row r="97" spans="1:13" ht="12.75" hidden="1">
      <c r="A97" s="5"/>
      <c r="B97" s="29">
        <f t="shared" si="26"/>
        <v>0</v>
      </c>
      <c r="C97" s="29">
        <f t="shared" si="26"/>
        <v>0</v>
      </c>
      <c r="D97" s="29">
        <f t="shared" si="26"/>
        <v>0</v>
      </c>
      <c r="E97" s="28">
        <f t="shared" si="22"/>
        <v>0</v>
      </c>
      <c r="F97" s="6"/>
      <c r="G97" s="6"/>
      <c r="H97" s="6"/>
      <c r="I97" s="28">
        <f t="shared" si="23"/>
        <v>0</v>
      </c>
      <c r="J97" s="6"/>
      <c r="K97" s="6"/>
      <c r="L97" s="6"/>
      <c r="M97" s="28">
        <f t="shared" si="24"/>
        <v>0</v>
      </c>
    </row>
    <row r="98" spans="1:13" ht="12.75" hidden="1">
      <c r="A98" s="5"/>
      <c r="B98" s="29">
        <f t="shared" si="26"/>
        <v>0</v>
      </c>
      <c r="C98" s="29">
        <f t="shared" si="26"/>
        <v>0</v>
      </c>
      <c r="D98" s="29">
        <f t="shared" si="26"/>
        <v>0</v>
      </c>
      <c r="E98" s="28">
        <f t="shared" si="22"/>
        <v>0</v>
      </c>
      <c r="F98" s="6"/>
      <c r="G98" s="6"/>
      <c r="H98" s="6"/>
      <c r="I98" s="28">
        <f t="shared" si="23"/>
        <v>0</v>
      </c>
      <c r="J98" s="6"/>
      <c r="K98" s="6"/>
      <c r="L98" s="6"/>
      <c r="M98" s="28">
        <f t="shared" si="24"/>
        <v>0</v>
      </c>
    </row>
    <row r="99" spans="1:13" s="11" customFormat="1" ht="19.5" customHeight="1">
      <c r="A99" s="32" t="s">
        <v>55</v>
      </c>
      <c r="B99" s="31">
        <f>SUM(B100:B109,B122,B145,B164)</f>
        <v>350051.4</v>
      </c>
      <c r="C99" s="31">
        <f>SUM(C100:C109,C122,C145,C164)</f>
        <v>0</v>
      </c>
      <c r="D99" s="31">
        <f>SUM(D100:D109,D122,D145,D164)</f>
        <v>199312.5</v>
      </c>
      <c r="E99" s="28">
        <f t="shared" si="22"/>
        <v>56.93806680961709</v>
      </c>
      <c r="F99" s="31">
        <f>SUM(F100:F109,F122,F145,J123,F164)</f>
        <v>295691.80000000005</v>
      </c>
      <c r="G99" s="31">
        <f>SUM(G100:G109,G122,G145,G155,G164)</f>
        <v>0</v>
      </c>
      <c r="H99" s="31">
        <f>SUM(H100:H109,H122,H145,H164)</f>
        <v>181750.2</v>
      </c>
      <c r="I99" s="28">
        <f t="shared" si="23"/>
        <v>61.46609408850702</v>
      </c>
      <c r="J99" s="31">
        <f>SUM(J100:J109,J122,J145,J155,J164)</f>
        <v>54359.600000000006</v>
      </c>
      <c r="K99" s="31">
        <f>SUM(K100:K109,K122,K145,K155,K164)</f>
        <v>0</v>
      </c>
      <c r="L99" s="31">
        <f>SUM(L100:L109,L122,L145,L155,L164)</f>
        <v>17562.3</v>
      </c>
      <c r="M99" s="28">
        <f t="shared" si="24"/>
        <v>32.30763287441408</v>
      </c>
    </row>
    <row r="100" spans="1:13" s="11" customFormat="1" ht="12.75" hidden="1">
      <c r="A100" s="12"/>
      <c r="B100" s="29">
        <f>F100+J100</f>
        <v>0</v>
      </c>
      <c r="C100" s="29">
        <f>G100+K100</f>
        <v>0</v>
      </c>
      <c r="D100" s="29">
        <f>H100+L100</f>
        <v>0</v>
      </c>
      <c r="E100" s="28">
        <f t="shared" si="22"/>
        <v>0</v>
      </c>
      <c r="F100" s="6"/>
      <c r="G100" s="6"/>
      <c r="H100" s="6"/>
      <c r="I100" s="28">
        <f t="shared" si="23"/>
        <v>0</v>
      </c>
      <c r="J100" s="6"/>
      <c r="K100" s="6"/>
      <c r="L100" s="6"/>
      <c r="M100" s="28">
        <f t="shared" si="24"/>
        <v>0</v>
      </c>
    </row>
    <row r="101" spans="1:13" s="11" customFormat="1" ht="12.75" hidden="1">
      <c r="A101" s="12"/>
      <c r="B101" s="29">
        <f aca="true" t="shared" si="27" ref="B101:B109">F101+J101</f>
        <v>0</v>
      </c>
      <c r="C101" s="29">
        <f aca="true" t="shared" si="28" ref="C101:C109">G101+K101</f>
        <v>0</v>
      </c>
      <c r="D101" s="29">
        <f aca="true" t="shared" si="29" ref="D101:D109">H101+L101</f>
        <v>0</v>
      </c>
      <c r="E101" s="28">
        <f t="shared" si="22"/>
        <v>0</v>
      </c>
      <c r="F101" s="6"/>
      <c r="G101" s="6"/>
      <c r="H101" s="6"/>
      <c r="I101" s="28">
        <f t="shared" si="23"/>
        <v>0</v>
      </c>
      <c r="J101" s="6"/>
      <c r="K101" s="6"/>
      <c r="L101" s="6"/>
      <c r="M101" s="28">
        <f t="shared" si="24"/>
        <v>0</v>
      </c>
    </row>
    <row r="102" spans="1:13" s="11" customFormat="1" ht="12.75" hidden="1">
      <c r="A102" s="12"/>
      <c r="B102" s="29">
        <f t="shared" si="27"/>
        <v>0</v>
      </c>
      <c r="C102" s="29">
        <f t="shared" si="28"/>
        <v>0</v>
      </c>
      <c r="D102" s="29">
        <f t="shared" si="29"/>
        <v>0</v>
      </c>
      <c r="E102" s="28">
        <f t="shared" si="22"/>
        <v>0</v>
      </c>
      <c r="F102" s="6"/>
      <c r="G102" s="6"/>
      <c r="H102" s="6"/>
      <c r="I102" s="28">
        <f t="shared" si="23"/>
        <v>0</v>
      </c>
      <c r="J102" s="6"/>
      <c r="K102" s="6"/>
      <c r="L102" s="6"/>
      <c r="M102" s="28">
        <f t="shared" si="24"/>
        <v>0</v>
      </c>
    </row>
    <row r="103" spans="1:13" s="11" customFormat="1" ht="12.75" hidden="1">
      <c r="A103" s="12"/>
      <c r="B103" s="29">
        <f t="shared" si="27"/>
        <v>0</v>
      </c>
      <c r="C103" s="29">
        <f t="shared" si="28"/>
        <v>0</v>
      </c>
      <c r="D103" s="29">
        <f t="shared" si="29"/>
        <v>0</v>
      </c>
      <c r="E103" s="28">
        <f t="shared" si="22"/>
        <v>0</v>
      </c>
      <c r="F103" s="6"/>
      <c r="G103" s="6"/>
      <c r="H103" s="6"/>
      <c r="I103" s="28">
        <f t="shared" si="23"/>
        <v>0</v>
      </c>
      <c r="J103" s="6"/>
      <c r="K103" s="6"/>
      <c r="L103" s="6"/>
      <c r="M103" s="28">
        <f t="shared" si="24"/>
        <v>0</v>
      </c>
    </row>
    <row r="104" spans="1:13" ht="25.5">
      <c r="A104" s="45" t="s">
        <v>56</v>
      </c>
      <c r="B104" s="29">
        <f>F104+J104</f>
        <v>51539</v>
      </c>
      <c r="C104" s="29">
        <f>G104+K104</f>
        <v>0</v>
      </c>
      <c r="D104" s="29">
        <f>H104+L104</f>
        <v>24787.2</v>
      </c>
      <c r="E104" s="28">
        <f t="shared" si="22"/>
        <v>48.09406468887639</v>
      </c>
      <c r="F104" s="38">
        <v>24297</v>
      </c>
      <c r="G104" s="38"/>
      <c r="H104" s="38">
        <v>11178</v>
      </c>
      <c r="I104" s="36">
        <f t="shared" si="23"/>
        <v>46.005679713544886</v>
      </c>
      <c r="J104" s="38">
        <v>27242</v>
      </c>
      <c r="K104" s="38"/>
      <c r="L104" s="38">
        <v>13609.2</v>
      </c>
      <c r="M104" s="36">
        <f t="shared" si="24"/>
        <v>49.95668453123853</v>
      </c>
    </row>
    <row r="105" spans="1:13" ht="25.5" customHeight="1" hidden="1">
      <c r="A105" s="45" t="s">
        <v>81</v>
      </c>
      <c r="B105" s="29">
        <f t="shared" si="27"/>
        <v>0</v>
      </c>
      <c r="C105" s="29">
        <f t="shared" si="28"/>
        <v>0</v>
      </c>
      <c r="D105" s="29">
        <f t="shared" si="29"/>
        <v>0</v>
      </c>
      <c r="E105" s="28">
        <f>IF(B105&gt;0,D105/B105,0)*100</f>
        <v>0</v>
      </c>
      <c r="F105" s="6"/>
      <c r="G105" s="6"/>
      <c r="H105" s="6"/>
      <c r="I105" s="28">
        <f>IF(F105&gt;0,H105/F105,0)*100</f>
        <v>0</v>
      </c>
      <c r="J105" s="6"/>
      <c r="K105" s="6"/>
      <c r="L105" s="6"/>
      <c r="M105" s="28">
        <f>IF(J105&gt;0,L105/J105,0)*100</f>
        <v>0</v>
      </c>
    </row>
    <row r="106" spans="1:13" ht="12.75" hidden="1">
      <c r="A106" s="5"/>
      <c r="B106" s="29">
        <f t="shared" si="27"/>
        <v>0</v>
      </c>
      <c r="C106" s="29">
        <f t="shared" si="28"/>
        <v>0</v>
      </c>
      <c r="D106" s="29">
        <f t="shared" si="29"/>
        <v>0</v>
      </c>
      <c r="E106" s="28">
        <f>IF(B106&gt;0,D106/B106,0)*100</f>
        <v>0</v>
      </c>
      <c r="F106" s="6"/>
      <c r="G106" s="6"/>
      <c r="H106" s="6"/>
      <c r="I106" s="28">
        <f>IF(F106&gt;0,H106/F106,0)*100</f>
        <v>0</v>
      </c>
      <c r="J106" s="6"/>
      <c r="K106" s="6"/>
      <c r="L106" s="6"/>
      <c r="M106" s="28">
        <f>IF(J106&gt;0,L106/J106,0)*100</f>
        <v>0</v>
      </c>
    </row>
    <row r="107" spans="1:13" ht="12.75" hidden="1">
      <c r="A107" s="5"/>
      <c r="B107" s="29">
        <f>F107+J107</f>
        <v>0</v>
      </c>
      <c r="C107" s="29">
        <f t="shared" si="28"/>
        <v>0</v>
      </c>
      <c r="D107" s="29">
        <f t="shared" si="29"/>
        <v>0</v>
      </c>
      <c r="E107" s="28">
        <f>IF(B107&gt;0,D107/B107,0)*100</f>
        <v>0</v>
      </c>
      <c r="F107" s="6"/>
      <c r="G107" s="6"/>
      <c r="H107" s="6"/>
      <c r="I107" s="28">
        <f>IF(F107&gt;0,H107/F107,0)*100</f>
        <v>0</v>
      </c>
      <c r="J107" s="6"/>
      <c r="K107" s="6"/>
      <c r="L107" s="6"/>
      <c r="M107" s="28">
        <f>IF(J107&gt;0,L107/J107,0)*100</f>
        <v>0</v>
      </c>
    </row>
    <row r="108" spans="1:13" ht="12.75" hidden="1">
      <c r="A108" s="5"/>
      <c r="B108" s="29">
        <f t="shared" si="27"/>
        <v>0</v>
      </c>
      <c r="C108" s="29">
        <f t="shared" si="28"/>
        <v>0</v>
      </c>
      <c r="D108" s="29">
        <f t="shared" si="29"/>
        <v>0</v>
      </c>
      <c r="E108" s="28">
        <f>IF(B108&gt;0,D108/B108,0)*100</f>
        <v>0</v>
      </c>
      <c r="F108" s="6"/>
      <c r="G108" s="6"/>
      <c r="H108" s="6"/>
      <c r="I108" s="28">
        <f>IF(F108&gt;0,H108/F108,0)*100</f>
        <v>0</v>
      </c>
      <c r="J108" s="6"/>
      <c r="K108" s="6"/>
      <c r="L108" s="6"/>
      <c r="M108" s="28">
        <f>IF(J108&gt;0,L108/J108,0)*100</f>
        <v>0</v>
      </c>
    </row>
    <row r="109" spans="1:13" ht="12.75" hidden="1">
      <c r="A109" s="5"/>
      <c r="B109" s="29">
        <f t="shared" si="27"/>
        <v>0</v>
      </c>
      <c r="C109" s="29">
        <f t="shared" si="28"/>
        <v>0</v>
      </c>
      <c r="D109" s="29">
        <f t="shared" si="29"/>
        <v>0</v>
      </c>
      <c r="E109" s="28">
        <f>IF(B109&gt;0,D109/B109,0)*100</f>
        <v>0</v>
      </c>
      <c r="F109" s="6"/>
      <c r="G109" s="6"/>
      <c r="H109" s="6"/>
      <c r="I109" s="28">
        <f>IF(F109&gt;0,H109/F109,0)*100</f>
        <v>0</v>
      </c>
      <c r="J109" s="6"/>
      <c r="K109" s="6"/>
      <c r="L109" s="6"/>
      <c r="M109" s="28">
        <f>IF(J109&gt;0,L109/J109,0)*100</f>
        <v>0</v>
      </c>
    </row>
    <row r="110" spans="1:13" ht="12.75" hidden="1">
      <c r="A110" s="24" t="s">
        <v>70</v>
      </c>
      <c r="B110" s="64" t="s">
        <v>31</v>
      </c>
      <c r="C110" s="64"/>
      <c r="D110" s="64"/>
      <c r="E110" s="64"/>
      <c r="F110" s="64">
        <v>24869</v>
      </c>
      <c r="G110" s="64"/>
      <c r="H110" s="64"/>
      <c r="I110" s="64"/>
      <c r="J110" s="64" t="s">
        <v>33</v>
      </c>
      <c r="K110" s="64"/>
      <c r="L110" s="64"/>
      <c r="M110" s="64"/>
    </row>
    <row r="111" spans="1:13" ht="12.75" hidden="1">
      <c r="A111" s="25" t="s">
        <v>70</v>
      </c>
      <c r="B111" s="42" t="s">
        <v>27</v>
      </c>
      <c r="C111" s="42" t="s">
        <v>28</v>
      </c>
      <c r="D111" s="42" t="s">
        <v>29</v>
      </c>
      <c r="E111" s="42" t="s">
        <v>30</v>
      </c>
      <c r="F111" s="42" t="s">
        <v>27</v>
      </c>
      <c r="G111" s="42" t="s">
        <v>28</v>
      </c>
      <c r="H111" s="42" t="s">
        <v>29</v>
      </c>
      <c r="I111" s="42" t="s">
        <v>30</v>
      </c>
      <c r="J111" s="42" t="s">
        <v>27</v>
      </c>
      <c r="K111" s="42" t="s">
        <v>28</v>
      </c>
      <c r="L111" s="42" t="s">
        <v>29</v>
      </c>
      <c r="M111" s="42" t="s">
        <v>30</v>
      </c>
    </row>
    <row r="112" spans="1:13" ht="12.75" hidden="1">
      <c r="A112" s="25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ht="12.75" hidden="1">
      <c r="A113" s="25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</row>
    <row r="114" spans="1:13" ht="12.75" hidden="1">
      <c r="A114" s="25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</row>
    <row r="115" spans="1:13" ht="12.75" hidden="1">
      <c r="A115" s="25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</row>
    <row r="116" spans="1:13" ht="12.75" hidden="1">
      <c r="A116" s="25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</row>
    <row r="117" spans="1:13" ht="12.75" hidden="1">
      <c r="A117" s="25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</row>
    <row r="118" spans="1:13" ht="12.75" hidden="1">
      <c r="A118" s="25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1:13" ht="12.75" hidden="1">
      <c r="A119" s="25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</row>
    <row r="120" spans="1:13" ht="12.75" hidden="1">
      <c r="A120" s="25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</row>
    <row r="121" spans="1:13" ht="12.75" hidden="1">
      <c r="A121" s="25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</row>
    <row r="122" spans="1:13" s="7" customFormat="1" ht="18.75" customHeight="1">
      <c r="A122" s="27" t="s">
        <v>57</v>
      </c>
      <c r="B122" s="28">
        <f>SUM(B123:B144)</f>
        <v>208963.3</v>
      </c>
      <c r="C122" s="28">
        <f>SUM(C123:C147)</f>
        <v>0</v>
      </c>
      <c r="D122" s="28">
        <f>SUM(D123:D144)</f>
        <v>130921.59999999999</v>
      </c>
      <c r="E122" s="28">
        <f>IF(B122&gt;0,D122/B122,0)*100</f>
        <v>62.6529156076689</v>
      </c>
      <c r="F122" s="28">
        <f>SUM(F123:F144)</f>
        <v>208579.6</v>
      </c>
      <c r="G122" s="28">
        <f>SUM(G123:G147)</f>
        <v>0</v>
      </c>
      <c r="H122" s="28">
        <f>SUM(H123:H144)</f>
        <v>130731.2</v>
      </c>
      <c r="I122" s="28">
        <f>IF(F122&gt;0,H122/F122,0)*100</f>
        <v>62.67688690552671</v>
      </c>
      <c r="J122" s="28">
        <f>SUM(J123:J144)</f>
        <v>383.7</v>
      </c>
      <c r="K122" s="28">
        <f>SUM(K123:K147)</f>
        <v>0</v>
      </c>
      <c r="L122" s="28">
        <f>SUM(L123:L144)</f>
        <v>190.4</v>
      </c>
      <c r="M122" s="28">
        <f>IF(J122&gt;0,L122/J122,0)*100</f>
        <v>49.62210059942664</v>
      </c>
    </row>
    <row r="123" spans="1:13" s="8" customFormat="1" ht="25.5">
      <c r="A123" s="46" t="s">
        <v>92</v>
      </c>
      <c r="B123" s="29">
        <f aca="true" t="shared" si="30" ref="B123:B187">F123+J123</f>
        <v>521.8</v>
      </c>
      <c r="C123" s="29">
        <f aca="true" t="shared" si="31" ref="C123:C187">G123+K123</f>
        <v>0</v>
      </c>
      <c r="D123" s="29">
        <f aca="true" t="shared" si="32" ref="D123:D187">H123+L123</f>
        <v>232.2</v>
      </c>
      <c r="E123" s="28">
        <f>IF(B123&gt;0,D123/B123,0)*100</f>
        <v>44.49980835569184</v>
      </c>
      <c r="F123" s="14">
        <v>521.8</v>
      </c>
      <c r="G123" s="6"/>
      <c r="H123" s="14">
        <v>232.2</v>
      </c>
      <c r="I123" s="28">
        <f>IF(F123&gt;0,H123/F123,0)*100</f>
        <v>44.49980835569184</v>
      </c>
      <c r="J123" s="6"/>
      <c r="K123" s="6"/>
      <c r="L123" s="6"/>
      <c r="M123" s="28">
        <f>IF(J123&gt;0,L123/J123,0)*100</f>
        <v>0</v>
      </c>
    </row>
    <row r="124" spans="1:13" s="8" customFormat="1" ht="25.5">
      <c r="A124" s="46" t="s">
        <v>93</v>
      </c>
      <c r="B124" s="29">
        <f t="shared" si="30"/>
        <v>359</v>
      </c>
      <c r="C124" s="29">
        <f t="shared" si="31"/>
        <v>0</v>
      </c>
      <c r="D124" s="29">
        <f t="shared" si="32"/>
        <v>189</v>
      </c>
      <c r="E124" s="28">
        <f>IF(B124&gt;0,D124/B124,0)*100</f>
        <v>52.64623955431755</v>
      </c>
      <c r="F124" s="14">
        <v>359</v>
      </c>
      <c r="G124" s="6"/>
      <c r="H124" s="14">
        <v>189</v>
      </c>
      <c r="I124" s="28">
        <f>IF(F124&gt;0,H124/F124,0)*100</f>
        <v>52.64623955431755</v>
      </c>
      <c r="J124" s="6"/>
      <c r="K124" s="6"/>
      <c r="L124" s="6"/>
      <c r="M124" s="28">
        <f>IF(J124&gt;0,L124/J124,0)*100</f>
        <v>0</v>
      </c>
    </row>
    <row r="125" spans="1:13" s="8" customFormat="1" ht="12" customHeight="1">
      <c r="A125" s="46" t="s">
        <v>88</v>
      </c>
      <c r="B125" s="29">
        <f>F125+J125</f>
        <v>20.5</v>
      </c>
      <c r="C125" s="29">
        <f>G125+K125</f>
        <v>0</v>
      </c>
      <c r="D125" s="29">
        <f>H125+L125</f>
        <v>20.5</v>
      </c>
      <c r="E125" s="28">
        <f>IF(B125&gt;0,D125/B125,0)*100</f>
        <v>100</v>
      </c>
      <c r="F125" s="14">
        <v>20.5</v>
      </c>
      <c r="G125" s="6"/>
      <c r="H125" s="14">
        <v>20.5</v>
      </c>
      <c r="I125" s="28"/>
      <c r="J125" s="6"/>
      <c r="K125" s="6"/>
      <c r="L125" s="6"/>
      <c r="M125" s="28"/>
    </row>
    <row r="126" spans="1:13" ht="25.5">
      <c r="A126" s="45" t="s">
        <v>101</v>
      </c>
      <c r="B126" s="29">
        <f t="shared" si="30"/>
        <v>1550</v>
      </c>
      <c r="C126" s="29">
        <f t="shared" si="31"/>
        <v>0</v>
      </c>
      <c r="D126" s="29">
        <f t="shared" si="32"/>
        <v>774.9</v>
      </c>
      <c r="E126" s="36">
        <f aca="true" t="shared" si="33" ref="E126:E170">IF(B126&gt;0,D126/B126,0)*100</f>
        <v>49.99354838709677</v>
      </c>
      <c r="F126" s="38">
        <v>1550</v>
      </c>
      <c r="G126" s="38"/>
      <c r="H126" s="14">
        <v>774.9</v>
      </c>
      <c r="I126" s="36">
        <f aca="true" t="shared" si="34" ref="I126:I170">IF(F126&gt;0,H126/F126,0)*100</f>
        <v>49.99354838709677</v>
      </c>
      <c r="J126" s="38"/>
      <c r="K126" s="38"/>
      <c r="L126" s="38"/>
      <c r="M126" s="36">
        <f aca="true" t="shared" si="35" ref="M126:M170">IF(J126&gt;0,L126/J126,0)*100</f>
        <v>0</v>
      </c>
    </row>
    <row r="127" spans="1:13" ht="24.75" customHeight="1" hidden="1">
      <c r="A127" s="45" t="s">
        <v>58</v>
      </c>
      <c r="B127" s="29">
        <f t="shared" si="30"/>
        <v>0</v>
      </c>
      <c r="C127" s="29">
        <f t="shared" si="31"/>
        <v>0</v>
      </c>
      <c r="D127" s="29">
        <f t="shared" si="32"/>
        <v>0</v>
      </c>
      <c r="E127" s="36">
        <f t="shared" si="33"/>
        <v>0</v>
      </c>
      <c r="F127" s="38"/>
      <c r="G127" s="38"/>
      <c r="H127" s="62"/>
      <c r="I127" s="36">
        <f t="shared" si="34"/>
        <v>0</v>
      </c>
      <c r="J127" s="38"/>
      <c r="K127" s="38"/>
      <c r="L127" s="38"/>
      <c r="M127" s="36">
        <f t="shared" si="35"/>
        <v>0</v>
      </c>
    </row>
    <row r="128" spans="1:16" ht="25.5">
      <c r="A128" s="45" t="s">
        <v>59</v>
      </c>
      <c r="B128" s="29">
        <f t="shared" si="30"/>
        <v>767.4</v>
      </c>
      <c r="C128" s="29">
        <f t="shared" si="31"/>
        <v>0</v>
      </c>
      <c r="D128" s="29">
        <f t="shared" si="32"/>
        <v>380.8</v>
      </c>
      <c r="E128" s="36">
        <f t="shared" si="33"/>
        <v>49.62210059942664</v>
      </c>
      <c r="F128" s="38">
        <v>383.7</v>
      </c>
      <c r="G128" s="38"/>
      <c r="H128" s="14">
        <v>190.4</v>
      </c>
      <c r="I128" s="36">
        <f t="shared" si="34"/>
        <v>49.62210059942664</v>
      </c>
      <c r="J128" s="38">
        <v>383.7</v>
      </c>
      <c r="K128" s="38"/>
      <c r="L128" s="38">
        <v>190.4</v>
      </c>
      <c r="M128" s="36">
        <f t="shared" si="35"/>
        <v>49.62210059942664</v>
      </c>
      <c r="P128" s="15"/>
    </row>
    <row r="129" spans="1:13" ht="12.75" hidden="1">
      <c r="A129" s="45"/>
      <c r="B129" s="29">
        <f t="shared" si="30"/>
        <v>0</v>
      </c>
      <c r="C129" s="29">
        <f t="shared" si="31"/>
        <v>0</v>
      </c>
      <c r="D129" s="29">
        <f t="shared" si="32"/>
        <v>0</v>
      </c>
      <c r="E129" s="36">
        <f t="shared" si="33"/>
        <v>0</v>
      </c>
      <c r="F129" s="38"/>
      <c r="G129" s="38"/>
      <c r="H129" s="62"/>
      <c r="I129" s="36">
        <f t="shared" si="34"/>
        <v>0</v>
      </c>
      <c r="J129" s="38"/>
      <c r="K129" s="38"/>
      <c r="L129" s="38"/>
      <c r="M129" s="36">
        <f t="shared" si="35"/>
        <v>0</v>
      </c>
    </row>
    <row r="130" spans="1:13" ht="25.5" hidden="1">
      <c r="A130" s="45" t="s">
        <v>60</v>
      </c>
      <c r="B130" s="29">
        <f t="shared" si="30"/>
        <v>0</v>
      </c>
      <c r="C130" s="29">
        <f t="shared" si="31"/>
        <v>0</v>
      </c>
      <c r="D130" s="29">
        <f t="shared" si="32"/>
        <v>0</v>
      </c>
      <c r="E130" s="36">
        <f t="shared" si="33"/>
        <v>0</v>
      </c>
      <c r="F130" s="38"/>
      <c r="G130" s="38"/>
      <c r="H130" s="62"/>
      <c r="I130" s="36">
        <f t="shared" si="34"/>
        <v>0</v>
      </c>
      <c r="J130" s="38"/>
      <c r="K130" s="38"/>
      <c r="L130" s="38"/>
      <c r="M130" s="36">
        <f t="shared" si="35"/>
        <v>0</v>
      </c>
    </row>
    <row r="131" spans="1:13" ht="12.75">
      <c r="A131" s="45" t="s">
        <v>61</v>
      </c>
      <c r="B131" s="29">
        <f t="shared" si="30"/>
        <v>5924.6</v>
      </c>
      <c r="C131" s="29">
        <f t="shared" si="31"/>
        <v>0</v>
      </c>
      <c r="D131" s="29">
        <f t="shared" si="32"/>
        <v>2082</v>
      </c>
      <c r="E131" s="36">
        <f t="shared" si="33"/>
        <v>35.14161293589441</v>
      </c>
      <c r="F131" s="38">
        <v>5924.6</v>
      </c>
      <c r="G131" s="38"/>
      <c r="H131" s="14">
        <v>2082</v>
      </c>
      <c r="I131" s="36">
        <f t="shared" si="34"/>
        <v>35.14161293589441</v>
      </c>
      <c r="J131" s="38"/>
      <c r="K131" s="38"/>
      <c r="L131" s="38"/>
      <c r="M131" s="36">
        <f t="shared" si="35"/>
        <v>0</v>
      </c>
    </row>
    <row r="132" spans="1:13" ht="25.5" hidden="1">
      <c r="A132" s="45" t="s">
        <v>87</v>
      </c>
      <c r="B132" s="29">
        <f t="shared" si="30"/>
        <v>0</v>
      </c>
      <c r="C132" s="29">
        <f t="shared" si="31"/>
        <v>0</v>
      </c>
      <c r="D132" s="29">
        <f t="shared" si="32"/>
        <v>0</v>
      </c>
      <c r="E132" s="36">
        <f t="shared" si="33"/>
        <v>0</v>
      </c>
      <c r="F132" s="38"/>
      <c r="G132" s="38"/>
      <c r="H132" s="62"/>
      <c r="I132" s="36">
        <f t="shared" si="34"/>
        <v>0</v>
      </c>
      <c r="J132" s="38"/>
      <c r="K132" s="38"/>
      <c r="L132" s="38"/>
      <c r="M132" s="36">
        <f t="shared" si="35"/>
        <v>0</v>
      </c>
    </row>
    <row r="133" spans="1:13" ht="12.75">
      <c r="A133" s="45" t="s">
        <v>62</v>
      </c>
      <c r="B133" s="29">
        <f t="shared" si="30"/>
        <v>178312</v>
      </c>
      <c r="C133" s="29">
        <f t="shared" si="31"/>
        <v>0</v>
      </c>
      <c r="D133" s="29">
        <f t="shared" si="32"/>
        <v>116439</v>
      </c>
      <c r="E133" s="36">
        <f t="shared" si="33"/>
        <v>65.30070886984612</v>
      </c>
      <c r="F133" s="38">
        <v>178312</v>
      </c>
      <c r="G133" s="38"/>
      <c r="H133" s="14">
        <v>116439</v>
      </c>
      <c r="I133" s="36">
        <f t="shared" si="34"/>
        <v>65.30070886984612</v>
      </c>
      <c r="J133" s="38"/>
      <c r="K133" s="38"/>
      <c r="L133" s="38"/>
      <c r="M133" s="36">
        <f t="shared" si="35"/>
        <v>0</v>
      </c>
    </row>
    <row r="134" spans="1:13" ht="12.75">
      <c r="A134" s="45" t="s">
        <v>100</v>
      </c>
      <c r="B134" s="29">
        <f t="shared" si="30"/>
        <v>502.3</v>
      </c>
      <c r="C134" s="29">
        <f t="shared" si="31"/>
        <v>0</v>
      </c>
      <c r="D134" s="29">
        <f t="shared" si="32"/>
        <v>243.3</v>
      </c>
      <c r="E134" s="36">
        <f t="shared" si="33"/>
        <v>48.43718893091778</v>
      </c>
      <c r="F134" s="38">
        <v>502.3</v>
      </c>
      <c r="G134" s="38"/>
      <c r="H134" s="14">
        <v>243.3</v>
      </c>
      <c r="I134" s="36">
        <f t="shared" si="34"/>
        <v>48.43718893091778</v>
      </c>
      <c r="J134" s="38"/>
      <c r="K134" s="38"/>
      <c r="L134" s="38"/>
      <c r="M134" s="36">
        <f t="shared" si="35"/>
        <v>0</v>
      </c>
    </row>
    <row r="135" spans="1:13" ht="25.5">
      <c r="A135" s="45" t="s">
        <v>86</v>
      </c>
      <c r="B135" s="29">
        <f t="shared" si="30"/>
        <v>13689</v>
      </c>
      <c r="C135" s="29">
        <f t="shared" si="31"/>
        <v>0</v>
      </c>
      <c r="D135" s="29">
        <f t="shared" si="32"/>
        <v>6846</v>
      </c>
      <c r="E135" s="36">
        <f t="shared" si="33"/>
        <v>50.01095770326539</v>
      </c>
      <c r="F135" s="38">
        <v>13689</v>
      </c>
      <c r="G135" s="38"/>
      <c r="H135" s="14">
        <v>6846</v>
      </c>
      <c r="I135" s="36">
        <f t="shared" si="34"/>
        <v>50.01095770326539</v>
      </c>
      <c r="J135" s="38"/>
      <c r="K135" s="38"/>
      <c r="L135" s="38"/>
      <c r="M135" s="36">
        <f t="shared" si="35"/>
        <v>0</v>
      </c>
    </row>
    <row r="136" spans="1:13" ht="25.5" hidden="1">
      <c r="A136" s="45" t="s">
        <v>131</v>
      </c>
      <c r="B136" s="29">
        <f t="shared" si="30"/>
        <v>0</v>
      </c>
      <c r="C136" s="29">
        <f t="shared" si="31"/>
        <v>0</v>
      </c>
      <c r="D136" s="29">
        <f t="shared" si="32"/>
        <v>0</v>
      </c>
      <c r="E136" s="36">
        <f t="shared" si="33"/>
        <v>0</v>
      </c>
      <c r="F136" s="38"/>
      <c r="G136" s="38"/>
      <c r="H136" s="14"/>
      <c r="I136" s="36">
        <f t="shared" si="34"/>
        <v>0</v>
      </c>
      <c r="J136" s="38"/>
      <c r="K136" s="38"/>
      <c r="L136" s="38"/>
      <c r="M136" s="36">
        <f t="shared" si="35"/>
        <v>0</v>
      </c>
    </row>
    <row r="137" spans="1:13" ht="25.5">
      <c r="A137" s="45" t="s">
        <v>113</v>
      </c>
      <c r="B137" s="29">
        <f t="shared" si="30"/>
        <v>2677</v>
      </c>
      <c r="C137" s="29">
        <f t="shared" si="31"/>
        <v>0</v>
      </c>
      <c r="D137" s="29">
        <f t="shared" si="32"/>
        <v>1400</v>
      </c>
      <c r="E137" s="36">
        <f t="shared" si="33"/>
        <v>52.297347777362724</v>
      </c>
      <c r="F137" s="38">
        <v>2677</v>
      </c>
      <c r="G137" s="38"/>
      <c r="H137" s="14">
        <v>1400</v>
      </c>
      <c r="I137" s="36">
        <f t="shared" si="34"/>
        <v>52.297347777362724</v>
      </c>
      <c r="J137" s="38"/>
      <c r="K137" s="38"/>
      <c r="L137" s="38"/>
      <c r="M137" s="36">
        <f t="shared" si="35"/>
        <v>0</v>
      </c>
    </row>
    <row r="138" spans="1:13" ht="25.5" hidden="1">
      <c r="A138" s="47" t="s">
        <v>112</v>
      </c>
      <c r="B138" s="29">
        <f t="shared" si="30"/>
        <v>0</v>
      </c>
      <c r="C138" s="29">
        <f t="shared" si="31"/>
        <v>0</v>
      </c>
      <c r="D138" s="29">
        <f t="shared" si="32"/>
        <v>0</v>
      </c>
      <c r="E138" s="36">
        <f t="shared" si="33"/>
        <v>0</v>
      </c>
      <c r="F138" s="38">
        <v>0</v>
      </c>
      <c r="G138" s="38"/>
      <c r="H138" s="14"/>
      <c r="I138" s="36">
        <f t="shared" si="34"/>
        <v>0</v>
      </c>
      <c r="J138" s="38"/>
      <c r="K138" s="38"/>
      <c r="L138" s="38"/>
      <c r="M138" s="36">
        <f t="shared" si="35"/>
        <v>0</v>
      </c>
    </row>
    <row r="139" spans="1:13" ht="25.5">
      <c r="A139" s="45" t="s">
        <v>105</v>
      </c>
      <c r="B139" s="29">
        <f t="shared" si="30"/>
        <v>632.7</v>
      </c>
      <c r="C139" s="29">
        <f t="shared" si="31"/>
        <v>0</v>
      </c>
      <c r="D139" s="29">
        <f t="shared" si="32"/>
        <v>303.9</v>
      </c>
      <c r="E139" s="36">
        <f t="shared" si="33"/>
        <v>48.03224276908487</v>
      </c>
      <c r="F139" s="38">
        <v>632.7</v>
      </c>
      <c r="G139" s="38"/>
      <c r="H139" s="14">
        <v>303.9</v>
      </c>
      <c r="I139" s="36">
        <f t="shared" si="34"/>
        <v>48.03224276908487</v>
      </c>
      <c r="J139" s="38"/>
      <c r="K139" s="38"/>
      <c r="L139" s="38"/>
      <c r="M139" s="36">
        <f t="shared" si="35"/>
        <v>0</v>
      </c>
    </row>
    <row r="140" spans="1:13" ht="12.75">
      <c r="A140" s="5" t="s">
        <v>139</v>
      </c>
      <c r="B140" s="29">
        <f t="shared" si="30"/>
        <v>4007</v>
      </c>
      <c r="C140" s="29">
        <f t="shared" si="31"/>
        <v>0</v>
      </c>
      <c r="D140" s="29">
        <f t="shared" si="32"/>
        <v>2010</v>
      </c>
      <c r="E140" s="36">
        <f t="shared" si="33"/>
        <v>50.16221612178688</v>
      </c>
      <c r="F140" s="38">
        <v>4007</v>
      </c>
      <c r="G140" s="38"/>
      <c r="H140" s="14">
        <v>2010</v>
      </c>
      <c r="I140" s="36">
        <f t="shared" si="34"/>
        <v>50.16221612178688</v>
      </c>
      <c r="J140" s="38"/>
      <c r="K140" s="38"/>
      <c r="L140" s="38"/>
      <c r="M140" s="36">
        <f t="shared" si="35"/>
        <v>0</v>
      </c>
    </row>
    <row r="141" spans="1:13" ht="12.75" hidden="1">
      <c r="A141" s="5"/>
      <c r="B141" s="29">
        <f t="shared" si="30"/>
        <v>0</v>
      </c>
      <c r="C141" s="29">
        <f t="shared" si="31"/>
        <v>0</v>
      </c>
      <c r="D141" s="29">
        <f t="shared" si="32"/>
        <v>0</v>
      </c>
      <c r="E141" s="36">
        <f t="shared" si="33"/>
        <v>0</v>
      </c>
      <c r="F141" s="38"/>
      <c r="G141" s="38"/>
      <c r="H141" s="62"/>
      <c r="I141" s="36">
        <f t="shared" si="34"/>
        <v>0</v>
      </c>
      <c r="J141" s="38"/>
      <c r="K141" s="38"/>
      <c r="L141" s="38"/>
      <c r="M141" s="36">
        <f t="shared" si="35"/>
        <v>0</v>
      </c>
    </row>
    <row r="142" spans="1:13" ht="12.75" hidden="1">
      <c r="A142" s="5"/>
      <c r="B142" s="29">
        <f t="shared" si="30"/>
        <v>0</v>
      </c>
      <c r="C142" s="29">
        <f t="shared" si="31"/>
        <v>0</v>
      </c>
      <c r="D142" s="29">
        <f t="shared" si="32"/>
        <v>0</v>
      </c>
      <c r="E142" s="36">
        <f t="shared" si="33"/>
        <v>0</v>
      </c>
      <c r="F142" s="38"/>
      <c r="G142" s="38"/>
      <c r="H142" s="62"/>
      <c r="I142" s="36">
        <f t="shared" si="34"/>
        <v>0</v>
      </c>
      <c r="J142" s="38"/>
      <c r="K142" s="38"/>
      <c r="L142" s="38"/>
      <c r="M142" s="36">
        <f t="shared" si="35"/>
        <v>0</v>
      </c>
    </row>
    <row r="143" spans="1:13" ht="12.75" hidden="1">
      <c r="A143" s="5"/>
      <c r="B143" s="29">
        <f t="shared" si="30"/>
        <v>0</v>
      </c>
      <c r="C143" s="29">
        <f t="shared" si="31"/>
        <v>0</v>
      </c>
      <c r="D143" s="29">
        <f t="shared" si="32"/>
        <v>0</v>
      </c>
      <c r="E143" s="36">
        <f t="shared" si="33"/>
        <v>0</v>
      </c>
      <c r="F143" s="38"/>
      <c r="G143" s="38"/>
      <c r="H143" s="62"/>
      <c r="I143" s="36">
        <f t="shared" si="34"/>
        <v>0</v>
      </c>
      <c r="J143" s="38"/>
      <c r="K143" s="38"/>
      <c r="L143" s="38"/>
      <c r="M143" s="36">
        <f t="shared" si="35"/>
        <v>0</v>
      </c>
    </row>
    <row r="144" spans="1:13" ht="12.75" hidden="1">
      <c r="A144" s="5"/>
      <c r="B144" s="29">
        <f t="shared" si="30"/>
        <v>0</v>
      </c>
      <c r="C144" s="29">
        <f t="shared" si="31"/>
        <v>0</v>
      </c>
      <c r="D144" s="29">
        <f t="shared" si="32"/>
        <v>0</v>
      </c>
      <c r="E144" s="36">
        <f t="shared" si="33"/>
        <v>0</v>
      </c>
      <c r="F144" s="38"/>
      <c r="G144" s="38"/>
      <c r="H144" s="62"/>
      <c r="I144" s="36">
        <f t="shared" si="34"/>
        <v>0</v>
      </c>
      <c r="J144" s="38"/>
      <c r="K144" s="38"/>
      <c r="L144" s="38"/>
      <c r="M144" s="36">
        <f t="shared" si="35"/>
        <v>0</v>
      </c>
    </row>
    <row r="145" spans="1:13" s="7" customFormat="1" ht="13.5" customHeight="1">
      <c r="A145" s="27" t="s">
        <v>96</v>
      </c>
      <c r="B145" s="28">
        <f>SUM(B146:B163)</f>
        <v>78938.20000000001</v>
      </c>
      <c r="C145" s="28">
        <f aca="true" t="shared" si="36" ref="C145:L145">SUM(C146:C163)</f>
        <v>0</v>
      </c>
      <c r="D145" s="28">
        <f t="shared" si="36"/>
        <v>36279.2</v>
      </c>
      <c r="E145" s="28">
        <f>SUM(E146:E154,E156:E163)</f>
        <v>135.3062894990505</v>
      </c>
      <c r="F145" s="28">
        <f>SUM(F146:F163)</f>
        <v>59189.3</v>
      </c>
      <c r="G145" s="28">
        <f>SUM(G146:G154,G156:G163)</f>
        <v>0</v>
      </c>
      <c r="H145" s="28">
        <f t="shared" si="36"/>
        <v>36279.2</v>
      </c>
      <c r="I145" s="28">
        <f t="shared" si="34"/>
        <v>61.29351082036786</v>
      </c>
      <c r="J145" s="28">
        <f t="shared" si="36"/>
        <v>19748.9</v>
      </c>
      <c r="K145" s="28">
        <f>SUM(K146:K154,K156:K163)</f>
        <v>0</v>
      </c>
      <c r="L145" s="28">
        <f t="shared" si="36"/>
        <v>0</v>
      </c>
      <c r="M145" s="28">
        <f t="shared" si="35"/>
        <v>0</v>
      </c>
    </row>
    <row r="146" spans="1:13" ht="13.5" customHeight="1" hidden="1">
      <c r="A146" s="19" t="s">
        <v>165</v>
      </c>
      <c r="B146" s="29">
        <f t="shared" si="30"/>
        <v>0</v>
      </c>
      <c r="C146" s="29">
        <f t="shared" si="31"/>
        <v>0</v>
      </c>
      <c r="D146" s="29">
        <f t="shared" si="32"/>
        <v>0</v>
      </c>
      <c r="E146" s="36">
        <f t="shared" si="33"/>
        <v>0</v>
      </c>
      <c r="F146" s="38"/>
      <c r="G146" s="38"/>
      <c r="H146" s="38"/>
      <c r="I146" s="36">
        <f t="shared" si="34"/>
        <v>0</v>
      </c>
      <c r="J146" s="38"/>
      <c r="K146" s="38"/>
      <c r="L146" s="38"/>
      <c r="M146" s="36">
        <f t="shared" si="35"/>
        <v>0</v>
      </c>
    </row>
    <row r="147" spans="1:13" ht="13.5" customHeight="1" hidden="1">
      <c r="A147" s="45" t="s">
        <v>109</v>
      </c>
      <c r="B147" s="29">
        <f>F147+J147</f>
        <v>0</v>
      </c>
      <c r="C147" s="29">
        <f>G147+K147</f>
        <v>0</v>
      </c>
      <c r="D147" s="29">
        <f>H147+L147</f>
        <v>0</v>
      </c>
      <c r="E147" s="36">
        <f t="shared" si="33"/>
        <v>0</v>
      </c>
      <c r="F147" s="38"/>
      <c r="G147" s="38"/>
      <c r="H147" s="38"/>
      <c r="I147" s="36">
        <f t="shared" si="34"/>
        <v>0</v>
      </c>
      <c r="J147" s="38"/>
      <c r="K147" s="38"/>
      <c r="L147" s="38"/>
      <c r="M147" s="36">
        <f t="shared" si="35"/>
        <v>0</v>
      </c>
    </row>
    <row r="148" spans="1:13" ht="13.5" customHeight="1" hidden="1">
      <c r="A148" s="45" t="s">
        <v>114</v>
      </c>
      <c r="B148" s="29">
        <f t="shared" si="30"/>
        <v>0</v>
      </c>
      <c r="C148" s="29">
        <f t="shared" si="31"/>
        <v>0</v>
      </c>
      <c r="D148" s="29">
        <f t="shared" si="32"/>
        <v>0</v>
      </c>
      <c r="E148" s="36">
        <f t="shared" si="33"/>
        <v>0</v>
      </c>
      <c r="F148" s="38"/>
      <c r="G148" s="38"/>
      <c r="H148" s="38"/>
      <c r="I148" s="36">
        <f t="shared" si="34"/>
        <v>0</v>
      </c>
      <c r="J148" s="38"/>
      <c r="K148" s="38"/>
      <c r="L148" s="38"/>
      <c r="M148" s="36">
        <f t="shared" si="35"/>
        <v>0</v>
      </c>
    </row>
    <row r="149" spans="1:13" ht="13.5" customHeight="1" hidden="1">
      <c r="A149" s="5" t="s">
        <v>167</v>
      </c>
      <c r="B149" s="29">
        <f t="shared" si="30"/>
        <v>0</v>
      </c>
      <c r="C149" s="29">
        <f t="shared" si="31"/>
        <v>0</v>
      </c>
      <c r="D149" s="29">
        <f t="shared" si="32"/>
        <v>0</v>
      </c>
      <c r="E149" s="36">
        <f t="shared" si="33"/>
        <v>0</v>
      </c>
      <c r="F149" s="38"/>
      <c r="G149" s="38"/>
      <c r="H149" s="38"/>
      <c r="I149" s="36">
        <f t="shared" si="34"/>
        <v>0</v>
      </c>
      <c r="J149" s="38"/>
      <c r="K149" s="38"/>
      <c r="L149" s="38"/>
      <c r="M149" s="36">
        <f t="shared" si="35"/>
        <v>0</v>
      </c>
    </row>
    <row r="150" spans="1:13" ht="13.5" customHeight="1">
      <c r="A150" s="5" t="s">
        <v>129</v>
      </c>
      <c r="B150" s="29">
        <f t="shared" si="30"/>
        <v>50812.3</v>
      </c>
      <c r="C150" s="29">
        <f t="shared" si="31"/>
        <v>0</v>
      </c>
      <c r="D150" s="29">
        <f t="shared" si="32"/>
        <v>34619.7</v>
      </c>
      <c r="E150" s="36">
        <f t="shared" si="33"/>
        <v>68.13251909478609</v>
      </c>
      <c r="F150" s="38">
        <v>50812.3</v>
      </c>
      <c r="G150" s="38"/>
      <c r="H150" s="38">
        <v>34619.7</v>
      </c>
      <c r="I150" s="36">
        <f t="shared" si="34"/>
        <v>68.13251909478609</v>
      </c>
      <c r="J150" s="38"/>
      <c r="K150" s="38"/>
      <c r="L150" s="38"/>
      <c r="M150" s="36">
        <f t="shared" si="35"/>
        <v>0</v>
      </c>
    </row>
    <row r="151" spans="1:13" ht="25.5">
      <c r="A151" s="5" t="s">
        <v>130</v>
      </c>
      <c r="B151" s="29">
        <f t="shared" si="30"/>
        <v>1604</v>
      </c>
      <c r="C151" s="29">
        <f t="shared" si="31"/>
        <v>0</v>
      </c>
      <c r="D151" s="29">
        <f t="shared" si="32"/>
        <v>870</v>
      </c>
      <c r="E151" s="36">
        <f t="shared" si="33"/>
        <v>54.239401496259354</v>
      </c>
      <c r="F151" s="38">
        <v>1604</v>
      </c>
      <c r="G151" s="38"/>
      <c r="H151" s="38">
        <v>870</v>
      </c>
      <c r="I151" s="36">
        <f t="shared" si="34"/>
        <v>54.239401496259354</v>
      </c>
      <c r="J151" s="38"/>
      <c r="K151" s="38"/>
      <c r="L151" s="38"/>
      <c r="M151" s="36">
        <f t="shared" si="35"/>
        <v>0</v>
      </c>
    </row>
    <row r="152" spans="1:13" ht="12.75" hidden="1">
      <c r="A152" s="5" t="s">
        <v>163</v>
      </c>
      <c r="B152" s="29">
        <f t="shared" si="30"/>
        <v>3600</v>
      </c>
      <c r="C152" s="29">
        <f t="shared" si="31"/>
        <v>0</v>
      </c>
      <c r="D152" s="29">
        <f t="shared" si="32"/>
        <v>0</v>
      </c>
      <c r="E152" s="36">
        <f t="shared" si="33"/>
        <v>0</v>
      </c>
      <c r="F152" s="38"/>
      <c r="G152" s="38"/>
      <c r="H152" s="38"/>
      <c r="I152" s="36">
        <f t="shared" si="34"/>
        <v>0</v>
      </c>
      <c r="J152" s="38">
        <v>3600</v>
      </c>
      <c r="K152" s="38"/>
      <c r="L152" s="38"/>
      <c r="M152" s="36">
        <f t="shared" si="35"/>
        <v>0</v>
      </c>
    </row>
    <row r="153" spans="1:13" ht="25.5">
      <c r="A153" s="5" t="s">
        <v>169</v>
      </c>
      <c r="B153" s="29">
        <f t="shared" si="30"/>
        <v>300</v>
      </c>
      <c r="C153" s="29">
        <f t="shared" si="31"/>
        <v>0</v>
      </c>
      <c r="D153" s="29">
        <f t="shared" si="32"/>
        <v>0</v>
      </c>
      <c r="E153" s="36">
        <f t="shared" si="33"/>
        <v>0</v>
      </c>
      <c r="F153" s="38">
        <v>300</v>
      </c>
      <c r="G153" s="38"/>
      <c r="H153" s="38"/>
      <c r="I153" s="36">
        <f t="shared" si="34"/>
        <v>0</v>
      </c>
      <c r="J153" s="38"/>
      <c r="K153" s="38"/>
      <c r="L153" s="38"/>
      <c r="M153" s="36">
        <f t="shared" si="35"/>
        <v>0</v>
      </c>
    </row>
    <row r="154" spans="1:13" ht="38.25">
      <c r="A154" s="5" t="s">
        <v>183</v>
      </c>
      <c r="B154" s="29">
        <f t="shared" si="30"/>
        <v>22621.9</v>
      </c>
      <c r="C154" s="29">
        <f t="shared" si="31"/>
        <v>0</v>
      </c>
      <c r="D154" s="29">
        <f t="shared" si="32"/>
        <v>2926</v>
      </c>
      <c r="E154" s="36">
        <f t="shared" si="33"/>
        <v>12.934368908005073</v>
      </c>
      <c r="F154" s="38">
        <v>6473</v>
      </c>
      <c r="G154" s="38"/>
      <c r="H154" s="38">
        <v>2926</v>
      </c>
      <c r="I154" s="36">
        <f t="shared" si="34"/>
        <v>45.203151552603124</v>
      </c>
      <c r="J154" s="38">
        <v>16148.9</v>
      </c>
      <c r="K154" s="38"/>
      <c r="L154" s="38"/>
      <c r="M154" s="36">
        <f t="shared" si="35"/>
        <v>0</v>
      </c>
    </row>
    <row r="155" spans="1:13" s="8" customFormat="1" ht="12.75" hidden="1">
      <c r="A155" s="52" t="s">
        <v>168</v>
      </c>
      <c r="B155" s="53">
        <f t="shared" si="30"/>
        <v>0</v>
      </c>
      <c r="C155" s="53">
        <f t="shared" si="31"/>
        <v>0</v>
      </c>
      <c r="D155" s="53">
        <f t="shared" si="32"/>
        <v>0</v>
      </c>
      <c r="E155" s="53">
        <f t="shared" si="33"/>
        <v>0</v>
      </c>
      <c r="F155" s="38"/>
      <c r="G155" s="14"/>
      <c r="H155" s="38"/>
      <c r="I155" s="53">
        <f t="shared" si="34"/>
        <v>0</v>
      </c>
      <c r="J155" s="14"/>
      <c r="K155" s="14"/>
      <c r="L155" s="14"/>
      <c r="M155" s="53">
        <f t="shared" si="35"/>
        <v>0</v>
      </c>
    </row>
    <row r="156" spans="1:13" ht="25.5">
      <c r="A156" s="5" t="s">
        <v>154</v>
      </c>
      <c r="B156" s="29">
        <f t="shared" si="30"/>
        <v>0</v>
      </c>
      <c r="C156" s="29">
        <f t="shared" si="31"/>
        <v>0</v>
      </c>
      <c r="D156" s="29">
        <f t="shared" si="32"/>
        <v>-2136.5</v>
      </c>
      <c r="E156" s="36">
        <f t="shared" si="33"/>
        <v>0</v>
      </c>
      <c r="F156" s="38"/>
      <c r="G156" s="38"/>
      <c r="H156" s="38">
        <v>-2136.5</v>
      </c>
      <c r="I156" s="36">
        <f t="shared" si="34"/>
        <v>0</v>
      </c>
      <c r="J156" s="38"/>
      <c r="K156" s="38"/>
      <c r="L156" s="38"/>
      <c r="M156" s="36">
        <f t="shared" si="35"/>
        <v>0</v>
      </c>
    </row>
    <row r="157" spans="1:13" ht="12.75" hidden="1">
      <c r="A157" s="5" t="s">
        <v>89</v>
      </c>
      <c r="B157" s="29">
        <f t="shared" si="30"/>
        <v>0</v>
      </c>
      <c r="C157" s="29">
        <f t="shared" si="31"/>
        <v>0</v>
      </c>
      <c r="D157" s="29">
        <f t="shared" si="32"/>
        <v>0</v>
      </c>
      <c r="E157" s="36">
        <f t="shared" si="33"/>
        <v>0</v>
      </c>
      <c r="F157" s="38"/>
      <c r="G157" s="38"/>
      <c r="H157" s="38"/>
      <c r="I157" s="36">
        <f t="shared" si="34"/>
        <v>0</v>
      </c>
      <c r="J157" s="38"/>
      <c r="K157" s="38"/>
      <c r="L157" s="38"/>
      <c r="M157" s="36">
        <f t="shared" si="35"/>
        <v>0</v>
      </c>
    </row>
    <row r="158" spans="1:13" ht="12.75" hidden="1">
      <c r="A158" s="5" t="s">
        <v>90</v>
      </c>
      <c r="B158" s="29">
        <f t="shared" si="30"/>
        <v>0</v>
      </c>
      <c r="C158" s="29">
        <f t="shared" si="31"/>
        <v>0</v>
      </c>
      <c r="D158" s="29">
        <f t="shared" si="32"/>
        <v>0</v>
      </c>
      <c r="E158" s="36">
        <f t="shared" si="33"/>
        <v>0</v>
      </c>
      <c r="F158" s="38"/>
      <c r="G158" s="38"/>
      <c r="H158" s="38"/>
      <c r="I158" s="36">
        <f t="shared" si="34"/>
        <v>0</v>
      </c>
      <c r="J158" s="38"/>
      <c r="K158" s="38"/>
      <c r="L158" s="38"/>
      <c r="M158" s="36">
        <f t="shared" si="35"/>
        <v>0</v>
      </c>
    </row>
    <row r="159" spans="1:13" ht="25.5" hidden="1">
      <c r="A159" s="5" t="s">
        <v>98</v>
      </c>
      <c r="B159" s="29">
        <f t="shared" si="30"/>
        <v>0</v>
      </c>
      <c r="C159" s="29">
        <f t="shared" si="31"/>
        <v>0</v>
      </c>
      <c r="D159" s="29">
        <f t="shared" si="32"/>
        <v>0</v>
      </c>
      <c r="E159" s="36">
        <f t="shared" si="33"/>
        <v>0</v>
      </c>
      <c r="F159" s="38"/>
      <c r="G159" s="38"/>
      <c r="H159" s="38"/>
      <c r="I159" s="36">
        <f t="shared" si="34"/>
        <v>0</v>
      </c>
      <c r="J159" s="38"/>
      <c r="K159" s="38"/>
      <c r="L159" s="38"/>
      <c r="M159" s="36">
        <f t="shared" si="35"/>
        <v>0</v>
      </c>
    </row>
    <row r="160" spans="1:13" ht="12.75" hidden="1">
      <c r="A160" s="5" t="s">
        <v>91</v>
      </c>
      <c r="B160" s="29">
        <f t="shared" si="30"/>
        <v>0</v>
      </c>
      <c r="C160" s="29">
        <f t="shared" si="31"/>
        <v>0</v>
      </c>
      <c r="D160" s="29">
        <f t="shared" si="32"/>
        <v>0</v>
      </c>
      <c r="E160" s="36">
        <f t="shared" si="33"/>
        <v>0</v>
      </c>
      <c r="F160" s="38"/>
      <c r="G160" s="38"/>
      <c r="H160" s="38"/>
      <c r="I160" s="36">
        <f t="shared" si="34"/>
        <v>0</v>
      </c>
      <c r="J160" s="38"/>
      <c r="K160" s="38"/>
      <c r="L160" s="38"/>
      <c r="M160" s="36">
        <f t="shared" si="35"/>
        <v>0</v>
      </c>
    </row>
    <row r="161" spans="1:13" ht="25.5" hidden="1">
      <c r="A161" s="5" t="s">
        <v>111</v>
      </c>
      <c r="B161" s="29">
        <f t="shared" si="30"/>
        <v>0</v>
      </c>
      <c r="C161" s="29">
        <f t="shared" si="31"/>
        <v>0</v>
      </c>
      <c r="D161" s="29">
        <f t="shared" si="32"/>
        <v>0</v>
      </c>
      <c r="E161" s="36">
        <f t="shared" si="33"/>
        <v>0</v>
      </c>
      <c r="F161" s="38"/>
      <c r="G161" s="38"/>
      <c r="H161" s="38"/>
      <c r="I161" s="36">
        <f t="shared" si="34"/>
        <v>0</v>
      </c>
      <c r="J161" s="38"/>
      <c r="K161" s="38"/>
      <c r="L161" s="38"/>
      <c r="M161" s="36">
        <f t="shared" si="35"/>
        <v>0</v>
      </c>
    </row>
    <row r="162" spans="1:13" ht="12.75" hidden="1">
      <c r="A162" s="5"/>
      <c r="B162" s="29">
        <f t="shared" si="30"/>
        <v>0</v>
      </c>
      <c r="C162" s="29">
        <f t="shared" si="31"/>
        <v>0</v>
      </c>
      <c r="D162" s="29">
        <f t="shared" si="32"/>
        <v>0</v>
      </c>
      <c r="E162" s="36">
        <f t="shared" si="33"/>
        <v>0</v>
      </c>
      <c r="F162" s="38"/>
      <c r="G162" s="38"/>
      <c r="H162" s="38"/>
      <c r="I162" s="36">
        <f t="shared" si="34"/>
        <v>0</v>
      </c>
      <c r="J162" s="38"/>
      <c r="K162" s="38"/>
      <c r="L162" s="38"/>
      <c r="M162" s="36">
        <f t="shared" si="35"/>
        <v>0</v>
      </c>
    </row>
    <row r="163" spans="1:13" ht="12.75" hidden="1">
      <c r="A163" s="5" t="s">
        <v>97</v>
      </c>
      <c r="B163" s="29">
        <f t="shared" si="30"/>
        <v>0</v>
      </c>
      <c r="C163" s="29">
        <f t="shared" si="31"/>
        <v>0</v>
      </c>
      <c r="D163" s="29">
        <f t="shared" si="32"/>
        <v>0</v>
      </c>
      <c r="E163" s="36">
        <f t="shared" si="33"/>
        <v>0</v>
      </c>
      <c r="F163" s="38"/>
      <c r="G163" s="38"/>
      <c r="H163" s="38"/>
      <c r="I163" s="36">
        <f t="shared" si="34"/>
        <v>0</v>
      </c>
      <c r="J163" s="38"/>
      <c r="K163" s="38"/>
      <c r="L163" s="38"/>
      <c r="M163" s="36">
        <f t="shared" si="35"/>
        <v>0</v>
      </c>
    </row>
    <row r="164" spans="1:13" ht="35.25" customHeight="1">
      <c r="A164" s="41" t="s">
        <v>137</v>
      </c>
      <c r="B164" s="29">
        <f>F164+J164</f>
        <v>10610.9</v>
      </c>
      <c r="C164" s="29">
        <f t="shared" si="31"/>
        <v>0</v>
      </c>
      <c r="D164" s="29">
        <f t="shared" si="32"/>
        <v>7324.5</v>
      </c>
      <c r="E164" s="36">
        <f t="shared" si="33"/>
        <v>69.02807490410804</v>
      </c>
      <c r="F164" s="30">
        <f>SUM(F165:F167)</f>
        <v>3625.9</v>
      </c>
      <c r="G164" s="30">
        <f>SUM(G165:G167)</f>
        <v>0</v>
      </c>
      <c r="H164" s="30">
        <f>SUM(H165:H167)</f>
        <v>3561.8</v>
      </c>
      <c r="I164" s="36">
        <f t="shared" si="34"/>
        <v>98.232163049174</v>
      </c>
      <c r="J164" s="30">
        <f>SUM(J165:J167)</f>
        <v>6985</v>
      </c>
      <c r="K164" s="30">
        <f>SUM(K165:K167)</f>
        <v>0</v>
      </c>
      <c r="L164" s="30">
        <f>SUM(L165:L167)</f>
        <v>3762.7</v>
      </c>
      <c r="M164" s="36">
        <f t="shared" si="35"/>
        <v>53.86828919112383</v>
      </c>
    </row>
    <row r="165" spans="1:13" ht="25.5">
      <c r="A165" s="5" t="s">
        <v>136</v>
      </c>
      <c r="B165" s="29">
        <f t="shared" si="30"/>
        <v>3625.9</v>
      </c>
      <c r="C165" s="29">
        <f t="shared" si="31"/>
        <v>0</v>
      </c>
      <c r="D165" s="29">
        <f t="shared" si="32"/>
        <v>3561.8</v>
      </c>
      <c r="E165" s="36">
        <f t="shared" si="33"/>
        <v>98.232163049174</v>
      </c>
      <c r="F165" s="38">
        <v>3625.9</v>
      </c>
      <c r="G165" s="38"/>
      <c r="H165" s="38">
        <v>3561.8</v>
      </c>
      <c r="I165" s="36">
        <f t="shared" si="34"/>
        <v>98.232163049174</v>
      </c>
      <c r="J165" s="38"/>
      <c r="K165" s="38"/>
      <c r="L165" s="38"/>
      <c r="M165" s="36">
        <f t="shared" si="35"/>
        <v>0</v>
      </c>
    </row>
    <row r="166" spans="1:13" ht="38.25" hidden="1">
      <c r="A166" s="5" t="s">
        <v>144</v>
      </c>
      <c r="B166" s="29">
        <f t="shared" si="30"/>
        <v>61</v>
      </c>
      <c r="C166" s="29">
        <f t="shared" si="31"/>
        <v>0</v>
      </c>
      <c r="D166" s="29">
        <f t="shared" si="32"/>
        <v>0</v>
      </c>
      <c r="E166" s="36">
        <f t="shared" si="33"/>
        <v>0</v>
      </c>
      <c r="F166" s="38"/>
      <c r="G166" s="38"/>
      <c r="H166" s="38"/>
      <c r="I166" s="36">
        <f t="shared" si="34"/>
        <v>0</v>
      </c>
      <c r="J166" s="38">
        <v>61</v>
      </c>
      <c r="K166" s="38"/>
      <c r="L166" s="38"/>
      <c r="M166" s="36">
        <f t="shared" si="35"/>
        <v>0</v>
      </c>
    </row>
    <row r="167" spans="1:13" ht="25.5" hidden="1">
      <c r="A167" s="5" t="s">
        <v>135</v>
      </c>
      <c r="B167" s="29">
        <f t="shared" si="30"/>
        <v>6924</v>
      </c>
      <c r="C167" s="29">
        <f t="shared" si="31"/>
        <v>0</v>
      </c>
      <c r="D167" s="29">
        <f t="shared" si="32"/>
        <v>3762.7</v>
      </c>
      <c r="E167" s="36">
        <f t="shared" si="33"/>
        <v>54.34286539572501</v>
      </c>
      <c r="F167" s="38"/>
      <c r="G167" s="38"/>
      <c r="H167" s="63"/>
      <c r="I167" s="36">
        <f t="shared" si="34"/>
        <v>0</v>
      </c>
      <c r="J167" s="38">
        <v>6924</v>
      </c>
      <c r="K167" s="38"/>
      <c r="L167" s="38">
        <v>3762.7</v>
      </c>
      <c r="M167" s="36">
        <f t="shared" si="35"/>
        <v>54.34286539572501</v>
      </c>
    </row>
    <row r="168" spans="1:13" ht="12.75" hidden="1">
      <c r="A168" s="5"/>
      <c r="B168" s="29">
        <f t="shared" si="30"/>
        <v>0</v>
      </c>
      <c r="C168" s="29">
        <f t="shared" si="31"/>
        <v>0</v>
      </c>
      <c r="D168" s="29">
        <f t="shared" si="32"/>
        <v>0</v>
      </c>
      <c r="E168" s="36">
        <f t="shared" si="33"/>
        <v>0</v>
      </c>
      <c r="F168" s="38"/>
      <c r="G168" s="38"/>
      <c r="H168" s="38"/>
      <c r="I168" s="36">
        <f t="shared" si="34"/>
        <v>0</v>
      </c>
      <c r="J168" s="38"/>
      <c r="K168" s="38"/>
      <c r="L168" s="38"/>
      <c r="M168" s="36">
        <f t="shared" si="35"/>
        <v>0</v>
      </c>
    </row>
    <row r="169" spans="1:13" ht="12.75" hidden="1">
      <c r="A169" s="5"/>
      <c r="B169" s="29">
        <f t="shared" si="30"/>
        <v>0</v>
      </c>
      <c r="C169" s="29">
        <f t="shared" si="31"/>
        <v>0</v>
      </c>
      <c r="D169" s="29">
        <f t="shared" si="32"/>
        <v>0</v>
      </c>
      <c r="E169" s="36">
        <f t="shared" si="33"/>
        <v>0</v>
      </c>
      <c r="F169" s="38"/>
      <c r="G169" s="38"/>
      <c r="H169" s="38"/>
      <c r="I169" s="36">
        <f t="shared" si="34"/>
        <v>0</v>
      </c>
      <c r="J169" s="38"/>
      <c r="K169" s="38"/>
      <c r="L169" s="38"/>
      <c r="M169" s="36">
        <f t="shared" si="35"/>
        <v>0</v>
      </c>
    </row>
    <row r="170" spans="1:13" ht="12.75" hidden="1">
      <c r="A170" s="5"/>
      <c r="B170" s="29">
        <f t="shared" si="30"/>
        <v>0</v>
      </c>
      <c r="C170" s="29">
        <f t="shared" si="31"/>
        <v>0</v>
      </c>
      <c r="D170" s="29">
        <f t="shared" si="32"/>
        <v>0</v>
      </c>
      <c r="E170" s="36">
        <f t="shared" si="33"/>
        <v>0</v>
      </c>
      <c r="F170" s="38"/>
      <c r="G170" s="38"/>
      <c r="H170" s="38"/>
      <c r="I170" s="36">
        <f t="shared" si="34"/>
        <v>0</v>
      </c>
      <c r="J170" s="38"/>
      <c r="K170" s="38"/>
      <c r="L170" s="38"/>
      <c r="M170" s="36">
        <f t="shared" si="35"/>
        <v>0</v>
      </c>
    </row>
    <row r="171" spans="1:13" ht="12.75" hidden="1">
      <c r="A171" s="24" t="s">
        <v>70</v>
      </c>
      <c r="B171" s="64" t="s">
        <v>31</v>
      </c>
      <c r="C171" s="64"/>
      <c r="D171" s="64"/>
      <c r="E171" s="64"/>
      <c r="F171" s="64" t="s">
        <v>32</v>
      </c>
      <c r="G171" s="64"/>
      <c r="H171" s="64"/>
      <c r="I171" s="64"/>
      <c r="J171" s="64" t="s">
        <v>33</v>
      </c>
      <c r="K171" s="64"/>
      <c r="L171" s="64"/>
      <c r="M171" s="64"/>
    </row>
    <row r="172" spans="1:13" ht="12.75" hidden="1">
      <c r="A172" s="25" t="s">
        <v>70</v>
      </c>
      <c r="B172" s="42" t="s">
        <v>27</v>
      </c>
      <c r="C172" s="42" t="s">
        <v>28</v>
      </c>
      <c r="D172" s="42" t="s">
        <v>29</v>
      </c>
      <c r="E172" s="42" t="s">
        <v>30</v>
      </c>
      <c r="F172" s="42" t="s">
        <v>95</v>
      </c>
      <c r="G172" s="42" t="s">
        <v>28</v>
      </c>
      <c r="H172" s="42" t="s">
        <v>29</v>
      </c>
      <c r="I172" s="42" t="s">
        <v>30</v>
      </c>
      <c r="J172" s="42" t="s">
        <v>27</v>
      </c>
      <c r="K172" s="42" t="s">
        <v>28</v>
      </c>
      <c r="L172" s="42" t="s">
        <v>29</v>
      </c>
      <c r="M172" s="42" t="s">
        <v>30</v>
      </c>
    </row>
    <row r="173" spans="1:13" ht="20.25" customHeight="1">
      <c r="A173" s="27" t="s">
        <v>34</v>
      </c>
      <c r="B173" s="28">
        <f>SUM(B10,B99)</f>
        <v>608075.4</v>
      </c>
      <c r="C173" s="28">
        <f>SUM(C10,C99)</f>
        <v>0</v>
      </c>
      <c r="D173" s="28">
        <f>SUM(D10,D99)</f>
        <v>324351.4</v>
      </c>
      <c r="E173" s="28">
        <f aca="true" t="shared" si="37" ref="E173:E180">IF(B173&gt;0,D173/B173,0)*100</f>
        <v>53.34065479379696</v>
      </c>
      <c r="F173" s="28">
        <f>SUM(F10,F99)</f>
        <v>522923.80000000005</v>
      </c>
      <c r="G173" s="28">
        <f>SUM(G10,G99)</f>
        <v>8300.1</v>
      </c>
      <c r="H173" s="28">
        <f>SUM(H10,H99)</f>
        <v>290956.2</v>
      </c>
      <c r="I173" s="28">
        <f aca="true" t="shared" si="38" ref="I173:I180">IF(F173&gt;0,H173/F173,0)*100</f>
        <v>55.64026728177222</v>
      </c>
      <c r="J173" s="28">
        <f>SUM(J10,J99)</f>
        <v>85151.6</v>
      </c>
      <c r="K173" s="28">
        <f>SUM(K10,K99)</f>
        <v>0</v>
      </c>
      <c r="L173" s="28">
        <f>SUM(L10,L99)</f>
        <v>33395.2</v>
      </c>
      <c r="M173" s="36">
        <f aca="true" t="shared" si="39" ref="M173:M180">IF(J173&gt;0,L173/J173,0)*100</f>
        <v>39.21852319862457</v>
      </c>
    </row>
    <row r="174" spans="1:13" ht="25.5" customHeight="1" hidden="1">
      <c r="A174" s="20" t="s">
        <v>63</v>
      </c>
      <c r="B174" s="29">
        <f t="shared" si="30"/>
        <v>0</v>
      </c>
      <c r="C174" s="29">
        <f t="shared" si="31"/>
        <v>0</v>
      </c>
      <c r="D174" s="29">
        <f t="shared" si="32"/>
        <v>0</v>
      </c>
      <c r="E174" s="36">
        <f t="shared" si="37"/>
        <v>0</v>
      </c>
      <c r="F174" s="38"/>
      <c r="G174" s="38"/>
      <c r="H174" s="38"/>
      <c r="I174" s="36">
        <f t="shared" si="38"/>
        <v>0</v>
      </c>
      <c r="J174" s="38"/>
      <c r="K174" s="38"/>
      <c r="L174" s="38"/>
      <c r="M174" s="36">
        <f t="shared" si="39"/>
        <v>0</v>
      </c>
    </row>
    <row r="175" spans="1:13" ht="12.75" hidden="1">
      <c r="A175" s="5"/>
      <c r="B175" s="29">
        <f t="shared" si="30"/>
        <v>0</v>
      </c>
      <c r="C175" s="29">
        <f t="shared" si="31"/>
        <v>0</v>
      </c>
      <c r="D175" s="29">
        <f t="shared" si="32"/>
        <v>0</v>
      </c>
      <c r="E175" s="36">
        <f t="shared" si="37"/>
        <v>0</v>
      </c>
      <c r="F175" s="38"/>
      <c r="G175" s="38"/>
      <c r="H175" s="38"/>
      <c r="I175" s="36">
        <f t="shared" si="38"/>
        <v>0</v>
      </c>
      <c r="J175" s="38"/>
      <c r="K175" s="38"/>
      <c r="L175" s="38"/>
      <c r="M175" s="36">
        <f t="shared" si="39"/>
        <v>0</v>
      </c>
    </row>
    <row r="176" spans="1:13" ht="12.75" hidden="1">
      <c r="A176" s="5"/>
      <c r="B176" s="29">
        <f t="shared" si="30"/>
        <v>0</v>
      </c>
      <c r="C176" s="29">
        <f t="shared" si="31"/>
        <v>0</v>
      </c>
      <c r="D176" s="29">
        <f t="shared" si="32"/>
        <v>0</v>
      </c>
      <c r="E176" s="36">
        <f t="shared" si="37"/>
        <v>0</v>
      </c>
      <c r="F176" s="38"/>
      <c r="G176" s="38"/>
      <c r="H176" s="38"/>
      <c r="I176" s="36">
        <f t="shared" si="38"/>
        <v>0</v>
      </c>
      <c r="J176" s="38"/>
      <c r="K176" s="38"/>
      <c r="L176" s="38"/>
      <c r="M176" s="36">
        <f t="shared" si="39"/>
        <v>0</v>
      </c>
    </row>
    <row r="177" spans="1:13" ht="12.75" hidden="1">
      <c r="A177" s="5"/>
      <c r="B177" s="29">
        <f t="shared" si="30"/>
        <v>0</v>
      </c>
      <c r="C177" s="29">
        <f t="shared" si="31"/>
        <v>0</v>
      </c>
      <c r="D177" s="29">
        <f t="shared" si="32"/>
        <v>0</v>
      </c>
      <c r="E177" s="36">
        <f t="shared" si="37"/>
        <v>0</v>
      </c>
      <c r="F177" s="38"/>
      <c r="G177" s="38"/>
      <c r="H177" s="38"/>
      <c r="I177" s="36">
        <f t="shared" si="38"/>
        <v>0</v>
      </c>
      <c r="J177" s="38"/>
      <c r="K177" s="38"/>
      <c r="L177" s="38"/>
      <c r="M177" s="36">
        <f t="shared" si="39"/>
        <v>0</v>
      </c>
    </row>
    <row r="178" spans="1:13" ht="12.75" hidden="1">
      <c r="A178" s="5"/>
      <c r="B178" s="29">
        <f t="shared" si="30"/>
        <v>0</v>
      </c>
      <c r="C178" s="29">
        <f t="shared" si="31"/>
        <v>0</v>
      </c>
      <c r="D178" s="29">
        <f t="shared" si="32"/>
        <v>0</v>
      </c>
      <c r="E178" s="36">
        <f t="shared" si="37"/>
        <v>0</v>
      </c>
      <c r="F178" s="38"/>
      <c r="G178" s="38"/>
      <c r="H178" s="38"/>
      <c r="I178" s="36">
        <f t="shared" si="38"/>
        <v>0</v>
      </c>
      <c r="J178" s="38"/>
      <c r="K178" s="38"/>
      <c r="L178" s="38"/>
      <c r="M178" s="36">
        <f t="shared" si="39"/>
        <v>0</v>
      </c>
    </row>
    <row r="179" spans="1:13" ht="12.75" hidden="1">
      <c r="A179" s="5"/>
      <c r="B179" s="29">
        <f t="shared" si="30"/>
        <v>0</v>
      </c>
      <c r="C179" s="29">
        <f t="shared" si="31"/>
        <v>0</v>
      </c>
      <c r="D179" s="29">
        <f t="shared" si="32"/>
        <v>0</v>
      </c>
      <c r="E179" s="36">
        <f t="shared" si="37"/>
        <v>0</v>
      </c>
      <c r="F179" s="38"/>
      <c r="G179" s="38"/>
      <c r="H179" s="38"/>
      <c r="I179" s="36">
        <f t="shared" si="38"/>
        <v>0</v>
      </c>
      <c r="J179" s="38"/>
      <c r="K179" s="38"/>
      <c r="L179" s="38"/>
      <c r="M179" s="36">
        <f t="shared" si="39"/>
        <v>0</v>
      </c>
    </row>
    <row r="180" spans="1:13" ht="12.75" hidden="1">
      <c r="A180" s="20" t="s">
        <v>64</v>
      </c>
      <c r="B180" s="29">
        <f t="shared" si="30"/>
        <v>0</v>
      </c>
      <c r="C180" s="29">
        <f t="shared" si="31"/>
        <v>0</v>
      </c>
      <c r="D180" s="29">
        <f t="shared" si="32"/>
        <v>0</v>
      </c>
      <c r="E180" s="36">
        <f t="shared" si="37"/>
        <v>0</v>
      </c>
      <c r="F180" s="38"/>
      <c r="G180" s="38"/>
      <c r="H180" s="38"/>
      <c r="I180" s="36">
        <f t="shared" si="38"/>
        <v>0</v>
      </c>
      <c r="J180" s="38"/>
      <c r="K180" s="38"/>
      <c r="L180" s="38"/>
      <c r="M180" s="36">
        <f t="shared" si="39"/>
        <v>0</v>
      </c>
    </row>
    <row r="181" spans="1:13" ht="12.75" hidden="1">
      <c r="A181" s="5"/>
      <c r="B181" s="29">
        <f t="shared" si="30"/>
        <v>0</v>
      </c>
      <c r="C181" s="29">
        <f t="shared" si="31"/>
        <v>0</v>
      </c>
      <c r="D181" s="29">
        <f t="shared" si="32"/>
        <v>0</v>
      </c>
      <c r="E181" s="29">
        <f aca="true" t="shared" si="40" ref="E181:E187">IF(B181&gt;0,D181/B181,0)</f>
        <v>0</v>
      </c>
      <c r="F181" s="6"/>
      <c r="G181" s="6"/>
      <c r="H181" s="6"/>
      <c r="I181" s="29">
        <f aca="true" t="shared" si="41" ref="I181:I187">IF(F181&gt;0,H181/F181,0)</f>
        <v>0</v>
      </c>
      <c r="J181" s="6"/>
      <c r="K181" s="6"/>
      <c r="L181" s="6"/>
      <c r="M181" s="29">
        <f aca="true" t="shared" si="42" ref="M181:M187">IF(J181&gt;0,L181/J181,0)</f>
        <v>0</v>
      </c>
    </row>
    <row r="182" spans="1:13" ht="12.75" hidden="1">
      <c r="A182" s="5"/>
      <c r="B182" s="29">
        <f t="shared" si="30"/>
        <v>0</v>
      </c>
      <c r="C182" s="29">
        <f t="shared" si="31"/>
        <v>0</v>
      </c>
      <c r="D182" s="29">
        <f t="shared" si="32"/>
        <v>0</v>
      </c>
      <c r="E182" s="29">
        <f t="shared" si="40"/>
        <v>0</v>
      </c>
      <c r="F182" s="6"/>
      <c r="G182" s="6"/>
      <c r="H182" s="6"/>
      <c r="I182" s="29">
        <f t="shared" si="41"/>
        <v>0</v>
      </c>
      <c r="J182" s="6"/>
      <c r="K182" s="6"/>
      <c r="L182" s="6"/>
      <c r="M182" s="29">
        <f t="shared" si="42"/>
        <v>0</v>
      </c>
    </row>
    <row r="183" spans="1:13" ht="12.75" hidden="1">
      <c r="A183" s="5"/>
      <c r="B183" s="29">
        <f t="shared" si="30"/>
        <v>0</v>
      </c>
      <c r="C183" s="29">
        <f t="shared" si="31"/>
        <v>0</v>
      </c>
      <c r="D183" s="29">
        <f t="shared" si="32"/>
        <v>0</v>
      </c>
      <c r="E183" s="29">
        <f t="shared" si="40"/>
        <v>0</v>
      </c>
      <c r="F183" s="6"/>
      <c r="G183" s="6"/>
      <c r="H183" s="6"/>
      <c r="I183" s="29">
        <f t="shared" si="41"/>
        <v>0</v>
      </c>
      <c r="J183" s="6"/>
      <c r="K183" s="6"/>
      <c r="L183" s="6"/>
      <c r="M183" s="29">
        <f t="shared" si="42"/>
        <v>0</v>
      </c>
    </row>
    <row r="184" spans="1:13" ht="12.75" hidden="1">
      <c r="A184" s="5"/>
      <c r="B184" s="29">
        <f t="shared" si="30"/>
        <v>0</v>
      </c>
      <c r="C184" s="29">
        <f t="shared" si="31"/>
        <v>0</v>
      </c>
      <c r="D184" s="29">
        <f t="shared" si="32"/>
        <v>0</v>
      </c>
      <c r="E184" s="29">
        <f t="shared" si="40"/>
        <v>0</v>
      </c>
      <c r="F184" s="6"/>
      <c r="G184" s="6"/>
      <c r="H184" s="6"/>
      <c r="I184" s="29">
        <f t="shared" si="41"/>
        <v>0</v>
      </c>
      <c r="J184" s="6"/>
      <c r="K184" s="6"/>
      <c r="L184" s="6"/>
      <c r="M184" s="29">
        <f t="shared" si="42"/>
        <v>0</v>
      </c>
    </row>
    <row r="185" spans="1:13" ht="12.75" hidden="1">
      <c r="A185" s="5"/>
      <c r="B185" s="29">
        <f t="shared" si="30"/>
        <v>0</v>
      </c>
      <c r="C185" s="29">
        <f t="shared" si="31"/>
        <v>0</v>
      </c>
      <c r="D185" s="29">
        <f t="shared" si="32"/>
        <v>0</v>
      </c>
      <c r="E185" s="29">
        <f t="shared" si="40"/>
        <v>0</v>
      </c>
      <c r="F185" s="6"/>
      <c r="G185" s="6"/>
      <c r="H185" s="6"/>
      <c r="I185" s="29">
        <f t="shared" si="41"/>
        <v>0</v>
      </c>
      <c r="J185" s="6"/>
      <c r="K185" s="6"/>
      <c r="L185" s="6"/>
      <c r="M185" s="29">
        <f t="shared" si="42"/>
        <v>0</v>
      </c>
    </row>
    <row r="186" spans="1:13" ht="12.75" hidden="1">
      <c r="A186" s="5"/>
      <c r="B186" s="29">
        <f t="shared" si="30"/>
        <v>0</v>
      </c>
      <c r="C186" s="29">
        <f t="shared" si="31"/>
        <v>0</v>
      </c>
      <c r="D186" s="29">
        <f t="shared" si="32"/>
        <v>0</v>
      </c>
      <c r="E186" s="29">
        <f t="shared" si="40"/>
        <v>0</v>
      </c>
      <c r="F186" s="6"/>
      <c r="G186" s="6"/>
      <c r="H186" s="6"/>
      <c r="I186" s="29">
        <f t="shared" si="41"/>
        <v>0</v>
      </c>
      <c r="J186" s="6"/>
      <c r="K186" s="6"/>
      <c r="L186" s="6"/>
      <c r="M186" s="29">
        <f t="shared" si="42"/>
        <v>0</v>
      </c>
    </row>
    <row r="187" spans="1:13" ht="12.75" hidden="1">
      <c r="A187" s="5"/>
      <c r="B187" s="29">
        <f t="shared" si="30"/>
        <v>0</v>
      </c>
      <c r="C187" s="29">
        <f t="shared" si="31"/>
        <v>0</v>
      </c>
      <c r="D187" s="29">
        <f t="shared" si="32"/>
        <v>0</v>
      </c>
      <c r="E187" s="29">
        <f t="shared" si="40"/>
        <v>0</v>
      </c>
      <c r="F187" s="6"/>
      <c r="G187" s="6"/>
      <c r="H187" s="6"/>
      <c r="I187" s="29">
        <f t="shared" si="41"/>
        <v>0</v>
      </c>
      <c r="J187" s="6"/>
      <c r="K187" s="6"/>
      <c r="L187" s="6"/>
      <c r="M187" s="29">
        <f t="shared" si="42"/>
        <v>0</v>
      </c>
    </row>
    <row r="188" spans="1:13" s="7" customFormat="1" ht="24" customHeight="1">
      <c r="A188" s="65" t="s">
        <v>65</v>
      </c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7"/>
    </row>
    <row r="189" spans="1:13" ht="12.75" hidden="1">
      <c r="A189" s="5"/>
      <c r="B189" s="29">
        <f aca="true" t="shared" si="43" ref="B189:D190">F189+J189</f>
        <v>0</v>
      </c>
      <c r="C189" s="29">
        <f t="shared" si="43"/>
        <v>0</v>
      </c>
      <c r="D189" s="29">
        <f t="shared" si="43"/>
        <v>0</v>
      </c>
      <c r="E189" s="29">
        <f>IF(B189&gt;0,D189/B189,0)</f>
        <v>0</v>
      </c>
      <c r="F189" s="6"/>
      <c r="G189" s="6"/>
      <c r="H189" s="6"/>
      <c r="I189" s="29">
        <f>IF(F189&gt;0,H189/F189,0)</f>
        <v>0</v>
      </c>
      <c r="J189" s="6"/>
      <c r="K189" s="6"/>
      <c r="L189" s="6"/>
      <c r="M189" s="29">
        <f>IF(J189&gt;0,L189/J189,0)</f>
        <v>0</v>
      </c>
    </row>
    <row r="190" spans="1:13" ht="12.75" hidden="1">
      <c r="A190" s="5"/>
      <c r="B190" s="29">
        <f t="shared" si="43"/>
        <v>0</v>
      </c>
      <c r="C190" s="29">
        <f t="shared" si="43"/>
        <v>0</v>
      </c>
      <c r="D190" s="29">
        <f t="shared" si="43"/>
        <v>0</v>
      </c>
      <c r="E190" s="29">
        <f>IF(B190&gt;0,D190/B190,0)</f>
        <v>0</v>
      </c>
      <c r="F190" s="6"/>
      <c r="G190" s="6"/>
      <c r="H190" s="6"/>
      <c r="I190" s="29">
        <f>IF(F190&gt;0,H190/F190,0)</f>
        <v>0</v>
      </c>
      <c r="J190" s="6"/>
      <c r="K190" s="6"/>
      <c r="L190" s="6"/>
      <c r="M190" s="29">
        <f>IF(J190&gt;0,L190/J190,0)</f>
        <v>0</v>
      </c>
    </row>
    <row r="191" spans="1:13" s="11" customFormat="1" ht="12.75">
      <c r="A191" s="32" t="s">
        <v>2</v>
      </c>
      <c r="B191" s="31">
        <f>SUM(B192:B203,B204:B213)</f>
        <v>62752.5</v>
      </c>
      <c r="C191" s="31">
        <f>SUM(C192:C203,C204:C213)</f>
        <v>0</v>
      </c>
      <c r="D191" s="31">
        <f>SUM(D192:D203,D204:D213)</f>
        <v>31220.7</v>
      </c>
      <c r="E191" s="36">
        <f>IF(B191&gt;0,D191/B191,0)*100</f>
        <v>49.752121429425124</v>
      </c>
      <c r="F191" s="31">
        <f>SUM(F196:F214)</f>
        <v>44884.8</v>
      </c>
      <c r="G191" s="31">
        <f>SUM(G192:G203,G204:G213)</f>
        <v>0</v>
      </c>
      <c r="H191" s="31">
        <f>SUM(H192:H203,H204:H214)</f>
        <v>21952.4</v>
      </c>
      <c r="I191" s="36">
        <f aca="true" t="shared" si="44" ref="I191:I222">IF(F191&gt;0,H191/F191,0)*100</f>
        <v>48.90831640109792</v>
      </c>
      <c r="J191" s="31">
        <f>SUM(J192:J203,J204:J213)</f>
        <v>17867.7</v>
      </c>
      <c r="K191" s="31">
        <f>SUM(K192:K203,K204:K213)</f>
        <v>0</v>
      </c>
      <c r="L191" s="31">
        <f>SUM(L192:L203,L204:L213)</f>
        <v>9268.3</v>
      </c>
      <c r="M191" s="36">
        <f aca="true" t="shared" si="45" ref="M191:M222">IF(J191&gt;0,L191/J191,0)*100</f>
        <v>51.87181338392741</v>
      </c>
    </row>
    <row r="192" spans="1:13" s="15" customFormat="1" ht="12.75" hidden="1">
      <c r="A192" s="13"/>
      <c r="B192" s="29">
        <f>F192+J192</f>
        <v>0</v>
      </c>
      <c r="C192" s="29">
        <f>G192+K192</f>
        <v>0</v>
      </c>
      <c r="D192" s="29">
        <f>H192+L192</f>
        <v>0</v>
      </c>
      <c r="E192" s="36">
        <f aca="true" t="shared" si="46" ref="E192:E222">IF(B192&gt;0,D192/B192,0)*100</f>
        <v>0</v>
      </c>
      <c r="F192" s="14"/>
      <c r="G192" s="14"/>
      <c r="H192" s="14"/>
      <c r="I192" s="36">
        <f t="shared" si="44"/>
        <v>0</v>
      </c>
      <c r="J192" s="14"/>
      <c r="K192" s="14"/>
      <c r="L192" s="14"/>
      <c r="M192" s="36">
        <f t="shared" si="45"/>
        <v>0</v>
      </c>
    </row>
    <row r="193" spans="1:13" s="15" customFormat="1" ht="12.75" hidden="1">
      <c r="A193" s="13"/>
      <c r="B193" s="29">
        <f aca="true" t="shared" si="47" ref="B193:B219">F193+J193</f>
        <v>0</v>
      </c>
      <c r="C193" s="29">
        <f aca="true" t="shared" si="48" ref="C193:C219">G193+K193</f>
        <v>0</v>
      </c>
      <c r="D193" s="29">
        <f aca="true" t="shared" si="49" ref="D193:D219">H193+L193</f>
        <v>0</v>
      </c>
      <c r="E193" s="36">
        <f t="shared" si="46"/>
        <v>0</v>
      </c>
      <c r="F193" s="14"/>
      <c r="G193" s="14"/>
      <c r="H193" s="14"/>
      <c r="I193" s="36">
        <f t="shared" si="44"/>
        <v>0</v>
      </c>
      <c r="J193" s="14"/>
      <c r="K193" s="14"/>
      <c r="L193" s="14"/>
      <c r="M193" s="36">
        <f t="shared" si="45"/>
        <v>0</v>
      </c>
    </row>
    <row r="194" spans="1:13" s="15" customFormat="1" ht="12.75" hidden="1">
      <c r="A194" s="13"/>
      <c r="B194" s="29">
        <f t="shared" si="47"/>
        <v>0</v>
      </c>
      <c r="C194" s="29">
        <f t="shared" si="48"/>
        <v>0</v>
      </c>
      <c r="D194" s="29">
        <f t="shared" si="49"/>
        <v>0</v>
      </c>
      <c r="E194" s="36">
        <f t="shared" si="46"/>
        <v>0</v>
      </c>
      <c r="F194" s="14"/>
      <c r="G194" s="14"/>
      <c r="H194" s="14"/>
      <c r="I194" s="36">
        <f t="shared" si="44"/>
        <v>0</v>
      </c>
      <c r="J194" s="14"/>
      <c r="K194" s="14"/>
      <c r="L194" s="14"/>
      <c r="M194" s="36">
        <f t="shared" si="45"/>
        <v>0</v>
      </c>
    </row>
    <row r="195" spans="1:13" s="15" customFormat="1" ht="12.75" hidden="1">
      <c r="A195" s="13"/>
      <c r="B195" s="29">
        <f t="shared" si="47"/>
        <v>0</v>
      </c>
      <c r="C195" s="29">
        <f t="shared" si="48"/>
        <v>0</v>
      </c>
      <c r="D195" s="29">
        <f t="shared" si="49"/>
        <v>0</v>
      </c>
      <c r="E195" s="36">
        <f t="shared" si="46"/>
        <v>0</v>
      </c>
      <c r="F195" s="14"/>
      <c r="G195" s="14"/>
      <c r="H195" s="14"/>
      <c r="I195" s="36">
        <f t="shared" si="44"/>
        <v>0</v>
      </c>
      <c r="J195" s="14"/>
      <c r="K195" s="14"/>
      <c r="L195" s="14"/>
      <c r="M195" s="36">
        <f t="shared" si="45"/>
        <v>0</v>
      </c>
    </row>
    <row r="196" spans="1:13" ht="12.75">
      <c r="A196" s="21" t="s">
        <v>73</v>
      </c>
      <c r="B196" s="29">
        <f t="shared" si="47"/>
        <v>3301.2</v>
      </c>
      <c r="C196" s="29">
        <f t="shared" si="48"/>
        <v>0</v>
      </c>
      <c r="D196" s="29">
        <f t="shared" si="49"/>
        <v>1838.5</v>
      </c>
      <c r="E196" s="36">
        <f t="shared" si="46"/>
        <v>55.691869623167335</v>
      </c>
      <c r="F196" s="6">
        <v>1357</v>
      </c>
      <c r="G196" s="6"/>
      <c r="H196" s="6">
        <v>819.2</v>
      </c>
      <c r="I196" s="36">
        <f t="shared" si="44"/>
        <v>60.36845983787767</v>
      </c>
      <c r="J196" s="6">
        <v>1944.2</v>
      </c>
      <c r="K196" s="6"/>
      <c r="L196" s="6">
        <v>1019.3</v>
      </c>
      <c r="M196" s="36">
        <f t="shared" si="45"/>
        <v>52.42773377224565</v>
      </c>
    </row>
    <row r="197" spans="1:13" ht="12.75">
      <c r="A197" s="21" t="s">
        <v>3</v>
      </c>
      <c r="B197" s="29">
        <f t="shared" si="47"/>
        <v>1422</v>
      </c>
      <c r="C197" s="29">
        <f t="shared" si="48"/>
        <v>0</v>
      </c>
      <c r="D197" s="29">
        <f t="shared" si="49"/>
        <v>670.4</v>
      </c>
      <c r="E197" s="36">
        <f t="shared" si="46"/>
        <v>47.144866385372715</v>
      </c>
      <c r="F197" s="6">
        <v>1416</v>
      </c>
      <c r="G197" s="6"/>
      <c r="H197" s="6">
        <v>670.4</v>
      </c>
      <c r="I197" s="36">
        <f t="shared" si="44"/>
        <v>47.344632768361585</v>
      </c>
      <c r="J197" s="6">
        <v>6</v>
      </c>
      <c r="K197" s="6"/>
      <c r="L197" s="6"/>
      <c r="M197" s="36">
        <f t="shared" si="45"/>
        <v>0</v>
      </c>
    </row>
    <row r="198" spans="1:13" ht="12.75">
      <c r="A198" s="21" t="s">
        <v>4</v>
      </c>
      <c r="B198" s="29">
        <f t="shared" si="47"/>
        <v>32469</v>
      </c>
      <c r="C198" s="29">
        <f t="shared" si="48"/>
        <v>0</v>
      </c>
      <c r="D198" s="29">
        <f t="shared" si="49"/>
        <v>15973.599999999999</v>
      </c>
      <c r="E198" s="36">
        <f t="shared" si="46"/>
        <v>49.19646431981274</v>
      </c>
      <c r="F198" s="6">
        <v>21827</v>
      </c>
      <c r="G198" s="6"/>
      <c r="H198" s="6">
        <v>10494.9</v>
      </c>
      <c r="I198" s="36">
        <f t="shared" si="44"/>
        <v>48.082191780821915</v>
      </c>
      <c r="J198" s="6">
        <v>10642</v>
      </c>
      <c r="K198" s="6"/>
      <c r="L198" s="6">
        <v>5478.7</v>
      </c>
      <c r="M198" s="36">
        <f t="shared" si="45"/>
        <v>51.481864311219695</v>
      </c>
    </row>
    <row r="199" spans="1:13" ht="12.75">
      <c r="A199" s="21" t="s">
        <v>174</v>
      </c>
      <c r="B199" s="29">
        <f t="shared" si="47"/>
        <v>5542.5</v>
      </c>
      <c r="C199" s="29">
        <f t="shared" si="48"/>
        <v>0</v>
      </c>
      <c r="D199" s="29">
        <f t="shared" si="49"/>
        <v>2906.2</v>
      </c>
      <c r="E199" s="36">
        <f t="shared" si="46"/>
        <v>52.43482183130356</v>
      </c>
      <c r="F199" s="6">
        <v>5542.5</v>
      </c>
      <c r="G199" s="6"/>
      <c r="H199" s="6">
        <v>2906.2</v>
      </c>
      <c r="I199" s="36">
        <f t="shared" si="44"/>
        <v>52.43482183130356</v>
      </c>
      <c r="J199" s="6"/>
      <c r="K199" s="6"/>
      <c r="L199" s="6"/>
      <c r="M199" s="36">
        <f t="shared" si="45"/>
        <v>0</v>
      </c>
    </row>
    <row r="200" spans="1:13" ht="12.75">
      <c r="A200" s="21" t="s">
        <v>5</v>
      </c>
      <c r="B200" s="29">
        <f t="shared" si="47"/>
        <v>1550</v>
      </c>
      <c r="C200" s="29">
        <f t="shared" si="48"/>
        <v>0</v>
      </c>
      <c r="D200" s="29">
        <f t="shared" si="49"/>
        <v>657.2</v>
      </c>
      <c r="E200" s="36">
        <f t="shared" si="46"/>
        <v>42.400000000000006</v>
      </c>
      <c r="F200" s="6">
        <v>1550</v>
      </c>
      <c r="G200" s="6"/>
      <c r="H200" s="6">
        <v>657.2</v>
      </c>
      <c r="I200" s="36">
        <f t="shared" si="44"/>
        <v>42.400000000000006</v>
      </c>
      <c r="J200" s="6"/>
      <c r="K200" s="6"/>
      <c r="L200" s="6"/>
      <c r="M200" s="36">
        <f t="shared" si="45"/>
        <v>0</v>
      </c>
    </row>
    <row r="201" spans="1:13" ht="12.75">
      <c r="A201" s="21" t="s">
        <v>74</v>
      </c>
      <c r="B201" s="29">
        <f t="shared" si="47"/>
        <v>502.3</v>
      </c>
      <c r="C201" s="29">
        <f t="shared" si="48"/>
        <v>0</v>
      </c>
      <c r="D201" s="29">
        <f t="shared" si="49"/>
        <v>225.1</v>
      </c>
      <c r="E201" s="36">
        <f t="shared" si="46"/>
        <v>44.81385626119849</v>
      </c>
      <c r="F201" s="6">
        <v>502.3</v>
      </c>
      <c r="G201" s="6"/>
      <c r="H201" s="6">
        <v>225.1</v>
      </c>
      <c r="I201" s="36">
        <f t="shared" si="44"/>
        <v>44.81385626119849</v>
      </c>
      <c r="J201" s="6"/>
      <c r="K201" s="6"/>
      <c r="L201" s="6"/>
      <c r="M201" s="36">
        <f t="shared" si="45"/>
        <v>0</v>
      </c>
    </row>
    <row r="202" spans="1:13" ht="12.75">
      <c r="A202" s="21" t="s">
        <v>106</v>
      </c>
      <c r="B202" s="29">
        <f t="shared" si="47"/>
        <v>632.7</v>
      </c>
      <c r="C202" s="29">
        <f t="shared" si="48"/>
        <v>0</v>
      </c>
      <c r="D202" s="29">
        <f t="shared" si="49"/>
        <v>271.4</v>
      </c>
      <c r="E202" s="36">
        <f t="shared" si="46"/>
        <v>42.895527106053414</v>
      </c>
      <c r="F202" s="6">
        <v>632.7</v>
      </c>
      <c r="G202" s="6"/>
      <c r="H202" s="6">
        <v>271.4</v>
      </c>
      <c r="I202" s="36">
        <f t="shared" si="44"/>
        <v>42.895527106053414</v>
      </c>
      <c r="J202" s="6"/>
      <c r="K202" s="6"/>
      <c r="L202" s="6"/>
      <c r="M202" s="36">
        <f t="shared" si="45"/>
        <v>0</v>
      </c>
    </row>
    <row r="203" spans="1:13" ht="12.75">
      <c r="A203" s="21" t="s">
        <v>155</v>
      </c>
      <c r="B203" s="29">
        <f t="shared" si="47"/>
        <v>342</v>
      </c>
      <c r="C203" s="29">
        <f t="shared" si="48"/>
        <v>0</v>
      </c>
      <c r="D203" s="29">
        <f t="shared" si="49"/>
        <v>0</v>
      </c>
      <c r="E203" s="36">
        <f t="shared" si="46"/>
        <v>0</v>
      </c>
      <c r="F203" s="6">
        <v>300</v>
      </c>
      <c r="G203" s="6"/>
      <c r="H203" s="6"/>
      <c r="I203" s="36">
        <f t="shared" si="44"/>
        <v>0</v>
      </c>
      <c r="J203" s="6">
        <v>42</v>
      </c>
      <c r="K203" s="6"/>
      <c r="L203" s="6"/>
      <c r="M203" s="36">
        <f t="shared" si="45"/>
        <v>0</v>
      </c>
    </row>
    <row r="204" spans="1:13" ht="12.75">
      <c r="A204" s="22" t="s">
        <v>132</v>
      </c>
      <c r="B204" s="29">
        <f t="shared" si="47"/>
        <v>20.5</v>
      </c>
      <c r="C204" s="29">
        <f t="shared" si="48"/>
        <v>0</v>
      </c>
      <c r="D204" s="29">
        <f t="shared" si="49"/>
        <v>0</v>
      </c>
      <c r="E204" s="36">
        <f t="shared" si="46"/>
        <v>0</v>
      </c>
      <c r="F204" s="6">
        <v>20.5</v>
      </c>
      <c r="G204" s="6"/>
      <c r="H204" s="6"/>
      <c r="I204" s="36">
        <f t="shared" si="44"/>
        <v>0</v>
      </c>
      <c r="J204" s="6"/>
      <c r="K204" s="6"/>
      <c r="L204" s="6"/>
      <c r="M204" s="36">
        <f t="shared" si="45"/>
        <v>0</v>
      </c>
    </row>
    <row r="205" spans="1:13" ht="25.5">
      <c r="A205" s="21" t="s">
        <v>140</v>
      </c>
      <c r="B205" s="29">
        <f t="shared" si="47"/>
        <v>145</v>
      </c>
      <c r="C205" s="29">
        <f t="shared" si="48"/>
        <v>0</v>
      </c>
      <c r="D205" s="29">
        <f t="shared" si="49"/>
        <v>17.6</v>
      </c>
      <c r="E205" s="36">
        <f t="shared" si="46"/>
        <v>12.13793103448276</v>
      </c>
      <c r="F205" s="6">
        <v>145</v>
      </c>
      <c r="G205" s="6"/>
      <c r="H205" s="6">
        <v>17.6</v>
      </c>
      <c r="I205" s="36">
        <f t="shared" si="44"/>
        <v>12.13793103448276</v>
      </c>
      <c r="J205" s="6"/>
      <c r="K205" s="6"/>
      <c r="L205" s="6"/>
      <c r="M205" s="36">
        <f t="shared" si="45"/>
        <v>0</v>
      </c>
    </row>
    <row r="206" spans="1:13" ht="13.5" customHeight="1">
      <c r="A206" s="21" t="s">
        <v>184</v>
      </c>
      <c r="B206" s="29">
        <f t="shared" si="47"/>
        <v>66.9</v>
      </c>
      <c r="C206" s="29">
        <f t="shared" si="48"/>
        <v>0</v>
      </c>
      <c r="D206" s="29">
        <f t="shared" si="49"/>
        <v>37.8</v>
      </c>
      <c r="E206" s="36">
        <f t="shared" si="46"/>
        <v>56.50224215246635</v>
      </c>
      <c r="F206" s="6">
        <v>66.9</v>
      </c>
      <c r="G206" s="6"/>
      <c r="H206" s="6">
        <v>37.8</v>
      </c>
      <c r="I206" s="36">
        <f t="shared" si="44"/>
        <v>56.50224215246635</v>
      </c>
      <c r="J206" s="6"/>
      <c r="K206" s="6"/>
      <c r="L206" s="6"/>
      <c r="M206" s="36">
        <f t="shared" si="45"/>
        <v>0</v>
      </c>
    </row>
    <row r="207" spans="1:13" ht="25.5">
      <c r="A207" s="21" t="s">
        <v>156</v>
      </c>
      <c r="B207" s="29">
        <f t="shared" si="47"/>
        <v>153</v>
      </c>
      <c r="C207" s="29">
        <f t="shared" si="48"/>
        <v>0</v>
      </c>
      <c r="D207" s="29">
        <f t="shared" si="49"/>
        <v>25.1</v>
      </c>
      <c r="E207" s="36">
        <f t="shared" si="46"/>
        <v>16.405228758169933</v>
      </c>
      <c r="F207" s="6">
        <v>153</v>
      </c>
      <c r="G207" s="6"/>
      <c r="H207" s="6">
        <v>25.1</v>
      </c>
      <c r="I207" s="36">
        <f t="shared" si="44"/>
        <v>16.405228758169933</v>
      </c>
      <c r="J207" s="6"/>
      <c r="K207" s="6"/>
      <c r="L207" s="6"/>
      <c r="M207" s="36">
        <f t="shared" si="45"/>
        <v>0</v>
      </c>
    </row>
    <row r="208" spans="1:13" ht="38.25" hidden="1">
      <c r="A208" s="22" t="s">
        <v>157</v>
      </c>
      <c r="B208" s="29">
        <f t="shared" si="47"/>
        <v>0</v>
      </c>
      <c r="C208" s="29">
        <f t="shared" si="48"/>
        <v>0</v>
      </c>
      <c r="D208" s="29">
        <f t="shared" si="49"/>
        <v>0</v>
      </c>
      <c r="E208" s="36">
        <f t="shared" si="46"/>
        <v>0</v>
      </c>
      <c r="F208" s="6"/>
      <c r="G208" s="6"/>
      <c r="H208" s="6"/>
      <c r="I208" s="36">
        <f t="shared" si="44"/>
        <v>0</v>
      </c>
      <c r="J208" s="6"/>
      <c r="K208" s="6"/>
      <c r="L208" s="6"/>
      <c r="M208" s="36">
        <f t="shared" si="45"/>
        <v>0</v>
      </c>
    </row>
    <row r="209" spans="1:13" ht="12.75" hidden="1">
      <c r="A209" s="21" t="s">
        <v>6</v>
      </c>
      <c r="B209" s="29">
        <f t="shared" si="47"/>
        <v>0</v>
      </c>
      <c r="C209" s="29">
        <f t="shared" si="48"/>
        <v>0</v>
      </c>
      <c r="D209" s="29">
        <f t="shared" si="49"/>
        <v>0</v>
      </c>
      <c r="E209" s="36">
        <f t="shared" si="46"/>
        <v>0</v>
      </c>
      <c r="F209" s="6"/>
      <c r="G209" s="6"/>
      <c r="H209" s="6"/>
      <c r="I209" s="36">
        <f t="shared" si="44"/>
        <v>0</v>
      </c>
      <c r="J209" s="6"/>
      <c r="K209" s="6"/>
      <c r="L209" s="6"/>
      <c r="M209" s="36">
        <f t="shared" si="45"/>
        <v>0</v>
      </c>
    </row>
    <row r="210" spans="1:13" ht="12.75" hidden="1">
      <c r="A210" s="22" t="s">
        <v>7</v>
      </c>
      <c r="B210" s="29">
        <f t="shared" si="47"/>
        <v>0</v>
      </c>
      <c r="C210" s="29">
        <f t="shared" si="48"/>
        <v>0</v>
      </c>
      <c r="D210" s="29">
        <f t="shared" si="49"/>
        <v>0</v>
      </c>
      <c r="E210" s="36">
        <f t="shared" si="46"/>
        <v>0</v>
      </c>
      <c r="F210" s="6"/>
      <c r="G210" s="6"/>
      <c r="H210" s="6"/>
      <c r="I210" s="36">
        <f t="shared" si="44"/>
        <v>0</v>
      </c>
      <c r="J210" s="6"/>
      <c r="K210" s="6"/>
      <c r="L210" s="6"/>
      <c r="M210" s="36">
        <f t="shared" si="45"/>
        <v>0</v>
      </c>
    </row>
    <row r="211" spans="1:13" ht="12.75" hidden="1">
      <c r="A211" s="21" t="s">
        <v>8</v>
      </c>
      <c r="B211" s="29">
        <f t="shared" si="47"/>
        <v>0</v>
      </c>
      <c r="C211" s="29">
        <f t="shared" si="48"/>
        <v>0</v>
      </c>
      <c r="D211" s="29">
        <f t="shared" si="49"/>
        <v>0</v>
      </c>
      <c r="E211" s="36">
        <f t="shared" si="46"/>
        <v>0</v>
      </c>
      <c r="F211" s="6"/>
      <c r="G211" s="6"/>
      <c r="H211" s="6"/>
      <c r="I211" s="36">
        <f t="shared" si="44"/>
        <v>0</v>
      </c>
      <c r="J211" s="6"/>
      <c r="K211" s="6"/>
      <c r="L211" s="6"/>
      <c r="M211" s="36">
        <f t="shared" si="45"/>
        <v>0</v>
      </c>
    </row>
    <row r="212" spans="1:13" s="15" customFormat="1" ht="23.25" customHeight="1">
      <c r="A212" s="13" t="s">
        <v>158</v>
      </c>
      <c r="B212" s="29">
        <f t="shared" si="47"/>
        <v>16083.5</v>
      </c>
      <c r="C212" s="29">
        <f t="shared" si="48"/>
        <v>0</v>
      </c>
      <c r="D212" s="29">
        <f t="shared" si="49"/>
        <v>8365.6</v>
      </c>
      <c r="E212" s="36">
        <f t="shared" si="46"/>
        <v>52.01355426368639</v>
      </c>
      <c r="F212" s="14">
        <v>10850</v>
      </c>
      <c r="G212" s="6"/>
      <c r="H212" s="6">
        <v>5595.3</v>
      </c>
      <c r="I212" s="36">
        <f t="shared" si="44"/>
        <v>51.56958525345622</v>
      </c>
      <c r="J212" s="14">
        <v>5233.5</v>
      </c>
      <c r="K212" s="6"/>
      <c r="L212" s="14">
        <v>2770.3</v>
      </c>
      <c r="M212" s="36">
        <f t="shared" si="45"/>
        <v>52.93398299417217</v>
      </c>
    </row>
    <row r="213" spans="1:13" s="15" customFormat="1" ht="16.5" customHeight="1">
      <c r="A213" s="13" t="s">
        <v>94</v>
      </c>
      <c r="B213" s="29">
        <f t="shared" si="47"/>
        <v>521.9</v>
      </c>
      <c r="C213" s="29">
        <f t="shared" si="48"/>
        <v>0</v>
      </c>
      <c r="D213" s="29">
        <f t="shared" si="49"/>
        <v>232.2</v>
      </c>
      <c r="E213" s="36">
        <f t="shared" si="46"/>
        <v>44.491281854761446</v>
      </c>
      <c r="F213" s="14">
        <v>521.9</v>
      </c>
      <c r="G213" s="6"/>
      <c r="H213" s="6">
        <v>232.2</v>
      </c>
      <c r="I213" s="36">
        <f t="shared" si="44"/>
        <v>44.491281854761446</v>
      </c>
      <c r="J213" s="14"/>
      <c r="K213" s="6">
        <f>J213/12*8</f>
        <v>0</v>
      </c>
      <c r="L213" s="14"/>
      <c r="M213" s="36">
        <f t="shared" si="45"/>
        <v>0</v>
      </c>
    </row>
    <row r="214" spans="1:13" s="15" customFormat="1" ht="12.75" hidden="1">
      <c r="A214" s="13" t="s">
        <v>159</v>
      </c>
      <c r="B214" s="29">
        <f t="shared" si="47"/>
        <v>0</v>
      </c>
      <c r="C214" s="29">
        <f t="shared" si="48"/>
        <v>0</v>
      </c>
      <c r="D214" s="29">
        <f t="shared" si="49"/>
        <v>0</v>
      </c>
      <c r="E214" s="36">
        <f t="shared" si="46"/>
        <v>0</v>
      </c>
      <c r="F214" s="14"/>
      <c r="G214" s="14"/>
      <c r="H214" s="14"/>
      <c r="I214" s="36">
        <f t="shared" si="44"/>
        <v>0</v>
      </c>
      <c r="J214" s="14"/>
      <c r="K214" s="14"/>
      <c r="L214" s="14"/>
      <c r="M214" s="36">
        <f t="shared" si="45"/>
        <v>0</v>
      </c>
    </row>
    <row r="215" spans="1:13" s="15" customFormat="1" ht="12.75" hidden="1">
      <c r="A215" s="13"/>
      <c r="B215" s="29">
        <f t="shared" si="47"/>
        <v>0</v>
      </c>
      <c r="C215" s="29">
        <f t="shared" si="48"/>
        <v>0</v>
      </c>
      <c r="D215" s="29">
        <f t="shared" si="49"/>
        <v>0</v>
      </c>
      <c r="E215" s="36">
        <f t="shared" si="46"/>
        <v>0</v>
      </c>
      <c r="F215" s="14"/>
      <c r="G215" s="14"/>
      <c r="H215" s="14"/>
      <c r="I215" s="36">
        <f t="shared" si="44"/>
        <v>0</v>
      </c>
      <c r="J215" s="14"/>
      <c r="K215" s="14"/>
      <c r="L215" s="14"/>
      <c r="M215" s="36">
        <f t="shared" si="45"/>
        <v>0</v>
      </c>
    </row>
    <row r="216" spans="1:13" s="15" customFormat="1" ht="12.75" hidden="1">
      <c r="A216" s="13"/>
      <c r="B216" s="29">
        <f t="shared" si="47"/>
        <v>0</v>
      </c>
      <c r="C216" s="29">
        <f t="shared" si="48"/>
        <v>0</v>
      </c>
      <c r="D216" s="29">
        <f t="shared" si="49"/>
        <v>0</v>
      </c>
      <c r="E216" s="36">
        <f t="shared" si="46"/>
        <v>0</v>
      </c>
      <c r="F216" s="14"/>
      <c r="G216" s="14"/>
      <c r="H216" s="14"/>
      <c r="I216" s="36">
        <f t="shared" si="44"/>
        <v>0</v>
      </c>
      <c r="J216" s="14"/>
      <c r="K216" s="14"/>
      <c r="L216" s="14"/>
      <c r="M216" s="36">
        <f t="shared" si="45"/>
        <v>0</v>
      </c>
    </row>
    <row r="217" spans="1:13" s="15" customFormat="1" ht="12.75" hidden="1">
      <c r="A217" s="13"/>
      <c r="B217" s="29">
        <f t="shared" si="47"/>
        <v>0</v>
      </c>
      <c r="C217" s="29">
        <f t="shared" si="48"/>
        <v>0</v>
      </c>
      <c r="D217" s="29">
        <f t="shared" si="49"/>
        <v>0</v>
      </c>
      <c r="E217" s="36">
        <f t="shared" si="46"/>
        <v>0</v>
      </c>
      <c r="F217" s="14"/>
      <c r="G217" s="14"/>
      <c r="H217" s="14"/>
      <c r="I217" s="36">
        <f t="shared" si="44"/>
        <v>0</v>
      </c>
      <c r="J217" s="14"/>
      <c r="K217" s="14"/>
      <c r="L217" s="14"/>
      <c r="M217" s="36">
        <f t="shared" si="45"/>
        <v>0</v>
      </c>
    </row>
    <row r="218" spans="1:13" s="15" customFormat="1" ht="12.75" hidden="1">
      <c r="A218" s="13"/>
      <c r="B218" s="29">
        <f t="shared" si="47"/>
        <v>0</v>
      </c>
      <c r="C218" s="29">
        <f t="shared" si="48"/>
        <v>0</v>
      </c>
      <c r="D218" s="29">
        <f t="shared" si="49"/>
        <v>0</v>
      </c>
      <c r="E218" s="36">
        <f t="shared" si="46"/>
        <v>0</v>
      </c>
      <c r="F218" s="14"/>
      <c r="G218" s="14"/>
      <c r="H218" s="14"/>
      <c r="I218" s="36">
        <f t="shared" si="44"/>
        <v>0</v>
      </c>
      <c r="J218" s="14"/>
      <c r="K218" s="14"/>
      <c r="L218" s="14"/>
      <c r="M218" s="36">
        <f t="shared" si="45"/>
        <v>0</v>
      </c>
    </row>
    <row r="219" spans="1:13" s="15" customFormat="1" ht="12.75" hidden="1">
      <c r="A219" s="13"/>
      <c r="B219" s="29">
        <f t="shared" si="47"/>
        <v>0</v>
      </c>
      <c r="C219" s="29">
        <f t="shared" si="48"/>
        <v>0</v>
      </c>
      <c r="D219" s="29">
        <f t="shared" si="49"/>
        <v>0</v>
      </c>
      <c r="E219" s="36">
        <f t="shared" si="46"/>
        <v>0</v>
      </c>
      <c r="F219" s="14"/>
      <c r="G219" s="14"/>
      <c r="H219" s="14"/>
      <c r="I219" s="36">
        <f t="shared" si="44"/>
        <v>0</v>
      </c>
      <c r="J219" s="14"/>
      <c r="K219" s="14"/>
      <c r="L219" s="14"/>
      <c r="M219" s="36">
        <f t="shared" si="45"/>
        <v>0</v>
      </c>
    </row>
    <row r="220" spans="1:13" s="11" customFormat="1" ht="12.75">
      <c r="A220" s="32" t="s">
        <v>9</v>
      </c>
      <c r="B220" s="35">
        <f>SUM(B221:B237)</f>
        <v>767.4</v>
      </c>
      <c r="C220" s="35">
        <f>SUM(C221:C237)</f>
        <v>0</v>
      </c>
      <c r="D220" s="35">
        <f>SUM(D221:D237)</f>
        <v>363.5</v>
      </c>
      <c r="E220" s="36">
        <f t="shared" si="46"/>
        <v>47.36773520979932</v>
      </c>
      <c r="F220" s="35">
        <f>SUM(F221:F237)</f>
        <v>383.7</v>
      </c>
      <c r="G220" s="35">
        <f>SUM(G221:G237)</f>
        <v>0</v>
      </c>
      <c r="H220" s="35">
        <f>SUM(H221:H237)</f>
        <v>190.4</v>
      </c>
      <c r="I220" s="35">
        <f t="shared" si="44"/>
        <v>49.62210059942664</v>
      </c>
      <c r="J220" s="35">
        <f>SUM(J221:J237)</f>
        <v>383.7</v>
      </c>
      <c r="K220" s="35">
        <f>SUM(K221:K237)</f>
        <v>0</v>
      </c>
      <c r="L220" s="35">
        <f>SUM(L221:L237)</f>
        <v>173.1</v>
      </c>
      <c r="M220" s="35">
        <f t="shared" si="45"/>
        <v>45.11336982017201</v>
      </c>
    </row>
    <row r="221" spans="1:13" s="15" customFormat="1" ht="12.75" hidden="1">
      <c r="A221" s="13"/>
      <c r="B221" s="29">
        <f>F221+J221</f>
        <v>0</v>
      </c>
      <c r="C221" s="29">
        <f>G221+K221</f>
        <v>0</v>
      </c>
      <c r="D221" s="29">
        <f>H221+L221</f>
        <v>0</v>
      </c>
      <c r="E221" s="36">
        <f t="shared" si="46"/>
        <v>0</v>
      </c>
      <c r="F221" s="14"/>
      <c r="G221" s="14"/>
      <c r="H221" s="14"/>
      <c r="I221" s="36">
        <f t="shared" si="44"/>
        <v>0</v>
      </c>
      <c r="J221" s="14"/>
      <c r="K221" s="14"/>
      <c r="L221" s="14"/>
      <c r="M221" s="36">
        <f t="shared" si="45"/>
        <v>0</v>
      </c>
    </row>
    <row r="222" spans="1:13" s="15" customFormat="1" ht="12.75" hidden="1">
      <c r="A222" s="13"/>
      <c r="B222" s="29">
        <f aca="true" t="shared" si="50" ref="B222:B237">F222+J222</f>
        <v>0</v>
      </c>
      <c r="C222" s="29">
        <f aca="true" t="shared" si="51" ref="C222:C237">G222+K222</f>
        <v>0</v>
      </c>
      <c r="D222" s="29">
        <f aca="true" t="shared" si="52" ref="D222:D237">H222+L222</f>
        <v>0</v>
      </c>
      <c r="E222" s="36">
        <f t="shared" si="46"/>
        <v>0</v>
      </c>
      <c r="F222" s="14"/>
      <c r="G222" s="14"/>
      <c r="H222" s="14"/>
      <c r="I222" s="36">
        <f t="shared" si="44"/>
        <v>0</v>
      </c>
      <c r="J222" s="14"/>
      <c r="K222" s="14"/>
      <c r="L222" s="14"/>
      <c r="M222" s="36">
        <f t="shared" si="45"/>
        <v>0</v>
      </c>
    </row>
    <row r="223" spans="1:13" s="15" customFormat="1" ht="12.75" hidden="1">
      <c r="A223" s="13"/>
      <c r="B223" s="29">
        <f t="shared" si="50"/>
        <v>0</v>
      </c>
      <c r="C223" s="29">
        <f t="shared" si="51"/>
        <v>0</v>
      </c>
      <c r="D223" s="29">
        <f t="shared" si="52"/>
        <v>0</v>
      </c>
      <c r="E223" s="36">
        <f aca="true" t="shared" si="53" ref="E223:E254">IF(B223&gt;0,D223/B223,0)*100</f>
        <v>0</v>
      </c>
      <c r="F223" s="14"/>
      <c r="G223" s="14"/>
      <c r="H223" s="14"/>
      <c r="I223" s="36">
        <f aca="true" t="shared" si="54" ref="I223:I254">IF(F223&gt;0,H223/F223,0)*100</f>
        <v>0</v>
      </c>
      <c r="J223" s="14"/>
      <c r="K223" s="14"/>
      <c r="L223" s="14"/>
      <c r="M223" s="36">
        <f aca="true" t="shared" si="55" ref="M223:M254">IF(J223&gt;0,L223/J223,0)*100</f>
        <v>0</v>
      </c>
    </row>
    <row r="224" spans="1:13" s="15" customFormat="1" ht="12.75" hidden="1">
      <c r="A224" s="13"/>
      <c r="B224" s="29">
        <f t="shared" si="50"/>
        <v>0</v>
      </c>
      <c r="C224" s="29">
        <f t="shared" si="51"/>
        <v>0</v>
      </c>
      <c r="D224" s="29">
        <f t="shared" si="52"/>
        <v>0</v>
      </c>
      <c r="E224" s="36">
        <f t="shared" si="53"/>
        <v>0</v>
      </c>
      <c r="F224" s="14"/>
      <c r="G224" s="14"/>
      <c r="H224" s="14"/>
      <c r="I224" s="36">
        <f t="shared" si="54"/>
        <v>0</v>
      </c>
      <c r="J224" s="14"/>
      <c r="K224" s="14"/>
      <c r="L224" s="14"/>
      <c r="M224" s="36">
        <f t="shared" si="55"/>
        <v>0</v>
      </c>
    </row>
    <row r="225" spans="1:13" s="15" customFormat="1" ht="12.75" hidden="1">
      <c r="A225" s="13"/>
      <c r="B225" s="29">
        <f t="shared" si="50"/>
        <v>0</v>
      </c>
      <c r="C225" s="29">
        <f t="shared" si="51"/>
        <v>0</v>
      </c>
      <c r="D225" s="29">
        <f t="shared" si="52"/>
        <v>0</v>
      </c>
      <c r="E225" s="36">
        <f t="shared" si="53"/>
        <v>0</v>
      </c>
      <c r="F225" s="14"/>
      <c r="G225" s="14"/>
      <c r="H225" s="14"/>
      <c r="I225" s="36">
        <f t="shared" si="54"/>
        <v>0</v>
      </c>
      <c r="J225" s="14"/>
      <c r="K225" s="14"/>
      <c r="L225" s="14"/>
      <c r="M225" s="36">
        <f t="shared" si="55"/>
        <v>0</v>
      </c>
    </row>
    <row r="226" spans="1:13" s="15" customFormat="1" ht="12.75" hidden="1">
      <c r="A226" s="13"/>
      <c r="B226" s="29">
        <f t="shared" si="50"/>
        <v>0</v>
      </c>
      <c r="C226" s="29">
        <f t="shared" si="51"/>
        <v>0</v>
      </c>
      <c r="D226" s="29">
        <f t="shared" si="52"/>
        <v>0</v>
      </c>
      <c r="E226" s="36">
        <f t="shared" si="53"/>
        <v>0</v>
      </c>
      <c r="F226" s="14"/>
      <c r="G226" s="14"/>
      <c r="H226" s="14"/>
      <c r="I226" s="36">
        <f t="shared" si="54"/>
        <v>0</v>
      </c>
      <c r="J226" s="14"/>
      <c r="K226" s="14"/>
      <c r="L226" s="14"/>
      <c r="M226" s="36">
        <f t="shared" si="55"/>
        <v>0</v>
      </c>
    </row>
    <row r="227" spans="1:13" s="15" customFormat="1" ht="12.75" hidden="1">
      <c r="A227" s="13"/>
      <c r="B227" s="29">
        <f t="shared" si="50"/>
        <v>0</v>
      </c>
      <c r="C227" s="29">
        <f t="shared" si="51"/>
        <v>0</v>
      </c>
      <c r="D227" s="29">
        <f t="shared" si="52"/>
        <v>0</v>
      </c>
      <c r="E227" s="36">
        <f t="shared" si="53"/>
        <v>0</v>
      </c>
      <c r="F227" s="14"/>
      <c r="G227" s="14"/>
      <c r="H227" s="14"/>
      <c r="I227" s="36">
        <f t="shared" si="54"/>
        <v>0</v>
      </c>
      <c r="J227" s="14"/>
      <c r="K227" s="14"/>
      <c r="L227" s="14"/>
      <c r="M227" s="36">
        <f t="shared" si="55"/>
        <v>0</v>
      </c>
    </row>
    <row r="228" spans="1:13" s="15" customFormat="1" ht="12.75" hidden="1">
      <c r="A228" s="13"/>
      <c r="B228" s="29">
        <f t="shared" si="50"/>
        <v>0</v>
      </c>
      <c r="C228" s="29">
        <f t="shared" si="51"/>
        <v>0</v>
      </c>
      <c r="D228" s="29">
        <f t="shared" si="52"/>
        <v>0</v>
      </c>
      <c r="E228" s="36">
        <f t="shared" si="53"/>
        <v>0</v>
      </c>
      <c r="F228" s="14"/>
      <c r="G228" s="14"/>
      <c r="H228" s="14"/>
      <c r="I228" s="36">
        <f t="shared" si="54"/>
        <v>0</v>
      </c>
      <c r="J228" s="14"/>
      <c r="K228" s="14"/>
      <c r="L228" s="14"/>
      <c r="M228" s="36">
        <f t="shared" si="55"/>
        <v>0</v>
      </c>
    </row>
    <row r="229" spans="1:13" ht="12.75">
      <c r="A229" s="21" t="s">
        <v>10</v>
      </c>
      <c r="B229" s="29">
        <f t="shared" si="50"/>
        <v>767.4</v>
      </c>
      <c r="C229" s="29">
        <f t="shared" si="51"/>
        <v>0</v>
      </c>
      <c r="D229" s="29">
        <f t="shared" si="52"/>
        <v>363.5</v>
      </c>
      <c r="E229" s="36">
        <f t="shared" si="53"/>
        <v>47.36773520979932</v>
      </c>
      <c r="F229" s="6">
        <v>383.7</v>
      </c>
      <c r="G229" s="6"/>
      <c r="H229" s="6">
        <v>190.4</v>
      </c>
      <c r="I229" s="36">
        <f t="shared" si="54"/>
        <v>49.62210059942664</v>
      </c>
      <c r="J229" s="6">
        <v>383.7</v>
      </c>
      <c r="K229" s="6"/>
      <c r="L229" s="6">
        <v>173.1</v>
      </c>
      <c r="M229" s="36">
        <f t="shared" si="55"/>
        <v>45.11336982017201</v>
      </c>
    </row>
    <row r="230" spans="1:13" s="15" customFormat="1" ht="12.75" hidden="1">
      <c r="A230" s="13"/>
      <c r="B230" s="29">
        <f t="shared" si="50"/>
        <v>0</v>
      </c>
      <c r="C230" s="29">
        <f t="shared" si="51"/>
        <v>0</v>
      </c>
      <c r="D230" s="29">
        <f t="shared" si="52"/>
        <v>0</v>
      </c>
      <c r="E230" s="36">
        <f t="shared" si="53"/>
        <v>0</v>
      </c>
      <c r="F230" s="14"/>
      <c r="G230" s="14"/>
      <c r="H230" s="14"/>
      <c r="I230" s="36">
        <f t="shared" si="54"/>
        <v>0</v>
      </c>
      <c r="J230" s="14"/>
      <c r="K230" s="14"/>
      <c r="L230" s="14"/>
      <c r="M230" s="36">
        <f t="shared" si="55"/>
        <v>0</v>
      </c>
    </row>
    <row r="231" spans="1:13" s="15" customFormat="1" ht="12.75" hidden="1">
      <c r="A231" s="13"/>
      <c r="B231" s="29">
        <f t="shared" si="50"/>
        <v>0</v>
      </c>
      <c r="C231" s="29">
        <f t="shared" si="51"/>
        <v>0</v>
      </c>
      <c r="D231" s="29">
        <f t="shared" si="52"/>
        <v>0</v>
      </c>
      <c r="E231" s="36">
        <f t="shared" si="53"/>
        <v>0</v>
      </c>
      <c r="F231" s="14"/>
      <c r="G231" s="14"/>
      <c r="H231" s="14"/>
      <c r="I231" s="36">
        <f t="shared" si="54"/>
        <v>0</v>
      </c>
      <c r="J231" s="14"/>
      <c r="K231" s="14"/>
      <c r="L231" s="14"/>
      <c r="M231" s="36">
        <f t="shared" si="55"/>
        <v>0</v>
      </c>
    </row>
    <row r="232" spans="1:13" s="15" customFormat="1" ht="12.75" hidden="1">
      <c r="A232" s="13"/>
      <c r="B232" s="29">
        <f t="shared" si="50"/>
        <v>0</v>
      </c>
      <c r="C232" s="29">
        <f t="shared" si="51"/>
        <v>0</v>
      </c>
      <c r="D232" s="29">
        <f t="shared" si="52"/>
        <v>0</v>
      </c>
      <c r="E232" s="36">
        <f t="shared" si="53"/>
        <v>0</v>
      </c>
      <c r="F232" s="14"/>
      <c r="G232" s="14"/>
      <c r="H232" s="14"/>
      <c r="I232" s="36">
        <f t="shared" si="54"/>
        <v>0</v>
      </c>
      <c r="J232" s="14"/>
      <c r="K232" s="14"/>
      <c r="L232" s="14"/>
      <c r="M232" s="36">
        <f t="shared" si="55"/>
        <v>0</v>
      </c>
    </row>
    <row r="233" spans="1:13" s="15" customFormat="1" ht="12.75" hidden="1">
      <c r="A233" s="13"/>
      <c r="B233" s="29">
        <f t="shared" si="50"/>
        <v>0</v>
      </c>
      <c r="C233" s="29">
        <f t="shared" si="51"/>
        <v>0</v>
      </c>
      <c r="D233" s="29">
        <f t="shared" si="52"/>
        <v>0</v>
      </c>
      <c r="E233" s="36">
        <f t="shared" si="53"/>
        <v>0</v>
      </c>
      <c r="F233" s="14"/>
      <c r="G233" s="14"/>
      <c r="H233" s="14"/>
      <c r="I233" s="36">
        <f t="shared" si="54"/>
        <v>0</v>
      </c>
      <c r="J233" s="14"/>
      <c r="K233" s="14"/>
      <c r="L233" s="14"/>
      <c r="M233" s="36">
        <f t="shared" si="55"/>
        <v>0</v>
      </c>
    </row>
    <row r="234" spans="1:13" s="15" customFormat="1" ht="12.75" hidden="1">
      <c r="A234" s="13"/>
      <c r="B234" s="29">
        <f t="shared" si="50"/>
        <v>0</v>
      </c>
      <c r="C234" s="29">
        <f t="shared" si="51"/>
        <v>0</v>
      </c>
      <c r="D234" s="29">
        <f t="shared" si="52"/>
        <v>0</v>
      </c>
      <c r="E234" s="36">
        <f t="shared" si="53"/>
        <v>0</v>
      </c>
      <c r="F234" s="14"/>
      <c r="G234" s="14"/>
      <c r="H234" s="14"/>
      <c r="I234" s="36">
        <f t="shared" si="54"/>
        <v>0</v>
      </c>
      <c r="J234" s="14"/>
      <c r="K234" s="14"/>
      <c r="L234" s="14"/>
      <c r="M234" s="36">
        <f t="shared" si="55"/>
        <v>0</v>
      </c>
    </row>
    <row r="235" spans="1:13" s="15" customFormat="1" ht="12.75" hidden="1">
      <c r="A235" s="13"/>
      <c r="B235" s="29">
        <f t="shared" si="50"/>
        <v>0</v>
      </c>
      <c r="C235" s="29">
        <f t="shared" si="51"/>
        <v>0</v>
      </c>
      <c r="D235" s="29">
        <f t="shared" si="52"/>
        <v>0</v>
      </c>
      <c r="E235" s="36">
        <f t="shared" si="53"/>
        <v>0</v>
      </c>
      <c r="F235" s="14"/>
      <c r="G235" s="14"/>
      <c r="H235" s="14"/>
      <c r="I235" s="36">
        <f t="shared" si="54"/>
        <v>0</v>
      </c>
      <c r="J235" s="14"/>
      <c r="K235" s="14"/>
      <c r="L235" s="14"/>
      <c r="M235" s="36">
        <f t="shared" si="55"/>
        <v>0</v>
      </c>
    </row>
    <row r="236" spans="1:13" s="15" customFormat="1" ht="12.75" hidden="1">
      <c r="A236" s="13"/>
      <c r="B236" s="29">
        <f t="shared" si="50"/>
        <v>0</v>
      </c>
      <c r="C236" s="29">
        <f t="shared" si="51"/>
        <v>0</v>
      </c>
      <c r="D236" s="29">
        <f t="shared" si="52"/>
        <v>0</v>
      </c>
      <c r="E236" s="36">
        <f t="shared" si="53"/>
        <v>0</v>
      </c>
      <c r="F236" s="14"/>
      <c r="G236" s="14"/>
      <c r="H236" s="14"/>
      <c r="I236" s="36">
        <f t="shared" si="54"/>
        <v>0</v>
      </c>
      <c r="J236" s="14"/>
      <c r="K236" s="14"/>
      <c r="L236" s="14"/>
      <c r="M236" s="36">
        <f t="shared" si="55"/>
        <v>0</v>
      </c>
    </row>
    <row r="237" spans="1:13" s="15" customFormat="1" ht="12.75" hidden="1">
      <c r="A237" s="13"/>
      <c r="B237" s="29">
        <f t="shared" si="50"/>
        <v>0</v>
      </c>
      <c r="C237" s="29">
        <f t="shared" si="51"/>
        <v>0</v>
      </c>
      <c r="D237" s="29">
        <f t="shared" si="52"/>
        <v>0</v>
      </c>
      <c r="E237" s="36">
        <f t="shared" si="53"/>
        <v>0</v>
      </c>
      <c r="F237" s="14"/>
      <c r="G237" s="14"/>
      <c r="H237" s="14"/>
      <c r="I237" s="36">
        <f t="shared" si="54"/>
        <v>0</v>
      </c>
      <c r="J237" s="14"/>
      <c r="K237" s="14"/>
      <c r="L237" s="14"/>
      <c r="M237" s="36">
        <f t="shared" si="55"/>
        <v>0</v>
      </c>
    </row>
    <row r="238" spans="1:13" s="11" customFormat="1" ht="25.5">
      <c r="A238" s="32" t="s">
        <v>11</v>
      </c>
      <c r="B238" s="35">
        <f>SUM(B239:B256)</f>
        <v>1467.5</v>
      </c>
      <c r="C238" s="35">
        <f>SUM(C239:C256)</f>
        <v>0</v>
      </c>
      <c r="D238" s="35">
        <f>SUM(D239:D256)</f>
        <v>382.1</v>
      </c>
      <c r="E238" s="35">
        <f t="shared" si="53"/>
        <v>26.037478705281092</v>
      </c>
      <c r="F238" s="35">
        <f>SUM(F239:F256)</f>
        <v>500</v>
      </c>
      <c r="G238" s="35">
        <f>SUM(G239:G256)</f>
        <v>0</v>
      </c>
      <c r="H238" s="35">
        <f>SUM(H239:H256)</f>
        <v>0</v>
      </c>
      <c r="I238" s="35">
        <f t="shared" si="54"/>
        <v>0</v>
      </c>
      <c r="J238" s="35">
        <f>SUM(J239:J256)</f>
        <v>967.5</v>
      </c>
      <c r="K238" s="35">
        <f>SUM(K239:K256)</f>
        <v>0</v>
      </c>
      <c r="L238" s="35">
        <f>SUM(L239:L256)</f>
        <v>382.1</v>
      </c>
      <c r="M238" s="35">
        <f t="shared" si="55"/>
        <v>39.49354005167959</v>
      </c>
    </row>
    <row r="239" spans="1:13" s="15" customFormat="1" ht="12.75" hidden="1">
      <c r="A239" s="23"/>
      <c r="B239" s="29">
        <f>F239+J239</f>
        <v>0</v>
      </c>
      <c r="C239" s="29">
        <f>G239+K239</f>
        <v>0</v>
      </c>
      <c r="D239" s="29">
        <f>H239+L239</f>
        <v>0</v>
      </c>
      <c r="E239" s="36">
        <f t="shared" si="53"/>
        <v>0</v>
      </c>
      <c r="F239" s="14"/>
      <c r="G239" s="14"/>
      <c r="H239" s="14"/>
      <c r="I239" s="36">
        <f t="shared" si="54"/>
        <v>0</v>
      </c>
      <c r="J239" s="14"/>
      <c r="K239" s="14"/>
      <c r="L239" s="14"/>
      <c r="M239" s="36">
        <f t="shared" si="55"/>
        <v>0</v>
      </c>
    </row>
    <row r="240" spans="1:13" s="15" customFormat="1" ht="12.75" hidden="1">
      <c r="A240" s="13"/>
      <c r="B240" s="29">
        <f aca="true" t="shared" si="56" ref="B240:B256">F240+J240</f>
        <v>0</v>
      </c>
      <c r="C240" s="29">
        <f aca="true" t="shared" si="57" ref="C240:C256">G240+K240</f>
        <v>0</v>
      </c>
      <c r="D240" s="29">
        <f aca="true" t="shared" si="58" ref="D240:D256">H240+L240</f>
        <v>0</v>
      </c>
      <c r="E240" s="36">
        <f t="shared" si="53"/>
        <v>0</v>
      </c>
      <c r="F240" s="14"/>
      <c r="G240" s="14"/>
      <c r="H240" s="14"/>
      <c r="I240" s="36">
        <f t="shared" si="54"/>
        <v>0</v>
      </c>
      <c r="J240" s="14"/>
      <c r="K240" s="14"/>
      <c r="L240" s="14"/>
      <c r="M240" s="36">
        <f t="shared" si="55"/>
        <v>0</v>
      </c>
    </row>
    <row r="241" spans="1:13" s="15" customFormat="1" ht="12.75" hidden="1">
      <c r="A241" s="13"/>
      <c r="B241" s="29">
        <f t="shared" si="56"/>
        <v>0</v>
      </c>
      <c r="C241" s="29">
        <f t="shared" si="57"/>
        <v>0</v>
      </c>
      <c r="D241" s="29">
        <f t="shared" si="58"/>
        <v>0</v>
      </c>
      <c r="E241" s="36">
        <f t="shared" si="53"/>
        <v>0</v>
      </c>
      <c r="F241" s="14"/>
      <c r="G241" s="14"/>
      <c r="H241" s="14"/>
      <c r="I241" s="36">
        <f t="shared" si="54"/>
        <v>0</v>
      </c>
      <c r="J241" s="14"/>
      <c r="K241" s="14"/>
      <c r="L241" s="14"/>
      <c r="M241" s="36">
        <f t="shared" si="55"/>
        <v>0</v>
      </c>
    </row>
    <row r="242" spans="1:13" s="15" customFormat="1" ht="12.75" hidden="1">
      <c r="A242" s="13"/>
      <c r="B242" s="29">
        <f t="shared" si="56"/>
        <v>0</v>
      </c>
      <c r="C242" s="29">
        <f t="shared" si="57"/>
        <v>0</v>
      </c>
      <c r="D242" s="29">
        <f t="shared" si="58"/>
        <v>0</v>
      </c>
      <c r="E242" s="36">
        <f t="shared" si="53"/>
        <v>0</v>
      </c>
      <c r="F242" s="14"/>
      <c r="G242" s="14"/>
      <c r="H242" s="14"/>
      <c r="I242" s="36">
        <f t="shared" si="54"/>
        <v>0</v>
      </c>
      <c r="J242" s="14"/>
      <c r="K242" s="14"/>
      <c r="L242" s="14"/>
      <c r="M242" s="36">
        <f t="shared" si="55"/>
        <v>0</v>
      </c>
    </row>
    <row r="243" spans="1:13" s="15" customFormat="1" ht="12.75" hidden="1">
      <c r="A243" s="13"/>
      <c r="B243" s="29">
        <f t="shared" si="56"/>
        <v>0</v>
      </c>
      <c r="C243" s="29">
        <f t="shared" si="57"/>
        <v>0</v>
      </c>
      <c r="D243" s="29">
        <f t="shared" si="58"/>
        <v>0</v>
      </c>
      <c r="E243" s="36">
        <f t="shared" si="53"/>
        <v>0</v>
      </c>
      <c r="F243" s="14"/>
      <c r="G243" s="14"/>
      <c r="H243" s="14"/>
      <c r="I243" s="36">
        <f t="shared" si="54"/>
        <v>0</v>
      </c>
      <c r="J243" s="14"/>
      <c r="K243" s="14"/>
      <c r="L243" s="14"/>
      <c r="M243" s="36">
        <f t="shared" si="55"/>
        <v>0</v>
      </c>
    </row>
    <row r="244" spans="1:13" s="15" customFormat="1" ht="12.75" hidden="1">
      <c r="A244" s="13"/>
      <c r="B244" s="29">
        <f t="shared" si="56"/>
        <v>0</v>
      </c>
      <c r="C244" s="29">
        <f t="shared" si="57"/>
        <v>0</v>
      </c>
      <c r="D244" s="29">
        <f t="shared" si="58"/>
        <v>0</v>
      </c>
      <c r="E244" s="36">
        <f t="shared" si="53"/>
        <v>0</v>
      </c>
      <c r="F244" s="14"/>
      <c r="G244" s="14"/>
      <c r="H244" s="14"/>
      <c r="I244" s="36">
        <f t="shared" si="54"/>
        <v>0</v>
      </c>
      <c r="J244" s="14"/>
      <c r="K244" s="14"/>
      <c r="L244" s="14"/>
      <c r="M244" s="36">
        <f t="shared" si="55"/>
        <v>0</v>
      </c>
    </row>
    <row r="245" spans="1:13" s="15" customFormat="1" ht="12.75" hidden="1">
      <c r="A245" s="13"/>
      <c r="B245" s="29">
        <f t="shared" si="56"/>
        <v>0</v>
      </c>
      <c r="C245" s="29">
        <f t="shared" si="57"/>
        <v>0</v>
      </c>
      <c r="D245" s="29">
        <f t="shared" si="58"/>
        <v>0</v>
      </c>
      <c r="E245" s="36">
        <f t="shared" si="53"/>
        <v>0</v>
      </c>
      <c r="F245" s="14"/>
      <c r="G245" s="14"/>
      <c r="H245" s="14"/>
      <c r="I245" s="36">
        <f t="shared" si="54"/>
        <v>0</v>
      </c>
      <c r="J245" s="14"/>
      <c r="K245" s="14"/>
      <c r="L245" s="14"/>
      <c r="M245" s="36">
        <f t="shared" si="55"/>
        <v>0</v>
      </c>
    </row>
    <row r="246" spans="1:13" s="15" customFormat="1" ht="12.75" hidden="1">
      <c r="A246" s="13"/>
      <c r="B246" s="29">
        <f t="shared" si="56"/>
        <v>0</v>
      </c>
      <c r="C246" s="29">
        <f t="shared" si="57"/>
        <v>0</v>
      </c>
      <c r="D246" s="29">
        <f t="shared" si="58"/>
        <v>0</v>
      </c>
      <c r="E246" s="36">
        <f t="shared" si="53"/>
        <v>0</v>
      </c>
      <c r="F246" s="14"/>
      <c r="G246" s="14"/>
      <c r="H246" s="14"/>
      <c r="I246" s="36">
        <f t="shared" si="54"/>
        <v>0</v>
      </c>
      <c r="J246" s="14"/>
      <c r="K246" s="14"/>
      <c r="L246" s="14"/>
      <c r="M246" s="36">
        <f t="shared" si="55"/>
        <v>0</v>
      </c>
    </row>
    <row r="247" spans="1:13" ht="12.75" hidden="1">
      <c r="A247" s="21" t="s">
        <v>110</v>
      </c>
      <c r="B247" s="29">
        <f t="shared" si="56"/>
        <v>0</v>
      </c>
      <c r="C247" s="29">
        <f t="shared" si="57"/>
        <v>0</v>
      </c>
      <c r="D247" s="29">
        <f t="shared" si="58"/>
        <v>0</v>
      </c>
      <c r="E247" s="36">
        <f t="shared" si="53"/>
        <v>0</v>
      </c>
      <c r="F247" s="6"/>
      <c r="G247" s="6">
        <f>F247/12*8</f>
        <v>0</v>
      </c>
      <c r="H247" s="6"/>
      <c r="I247" s="36">
        <f t="shared" si="54"/>
        <v>0</v>
      </c>
      <c r="J247" s="6"/>
      <c r="K247" s="6">
        <f>J247/12*8</f>
        <v>0</v>
      </c>
      <c r="L247" s="6"/>
      <c r="M247" s="36">
        <f t="shared" si="55"/>
        <v>0</v>
      </c>
    </row>
    <row r="248" spans="1:13" ht="12.75" hidden="1">
      <c r="A248" s="21" t="s">
        <v>67</v>
      </c>
      <c r="B248" s="29">
        <f t="shared" si="56"/>
        <v>0</v>
      </c>
      <c r="C248" s="29">
        <f t="shared" si="57"/>
        <v>0</v>
      </c>
      <c r="D248" s="29">
        <f t="shared" si="58"/>
        <v>0</v>
      </c>
      <c r="E248" s="36">
        <f t="shared" si="53"/>
        <v>0</v>
      </c>
      <c r="F248" s="6"/>
      <c r="G248" s="6">
        <f>F248/12*8</f>
        <v>0</v>
      </c>
      <c r="H248" s="6"/>
      <c r="I248" s="36">
        <f t="shared" si="54"/>
        <v>0</v>
      </c>
      <c r="J248" s="6"/>
      <c r="K248" s="6"/>
      <c r="L248" s="6"/>
      <c r="M248" s="36">
        <f t="shared" si="55"/>
        <v>0</v>
      </c>
    </row>
    <row r="249" spans="1:13" s="15" customFormat="1" ht="12.75">
      <c r="A249" s="22" t="s">
        <v>68</v>
      </c>
      <c r="B249" s="29">
        <f t="shared" si="56"/>
        <v>1467.5</v>
      </c>
      <c r="C249" s="29">
        <f t="shared" si="57"/>
        <v>0</v>
      </c>
      <c r="D249" s="29">
        <f t="shared" si="58"/>
        <v>382.1</v>
      </c>
      <c r="E249" s="36">
        <f t="shared" si="53"/>
        <v>26.037478705281092</v>
      </c>
      <c r="F249" s="14">
        <v>500</v>
      </c>
      <c r="G249" s="6"/>
      <c r="H249" s="14"/>
      <c r="I249" s="36">
        <f t="shared" si="54"/>
        <v>0</v>
      </c>
      <c r="J249" s="14">
        <v>967.5</v>
      </c>
      <c r="K249" s="6"/>
      <c r="L249" s="14">
        <v>382.1</v>
      </c>
      <c r="M249" s="36">
        <f t="shared" si="55"/>
        <v>39.49354005167959</v>
      </c>
    </row>
    <row r="250" spans="1:13" s="15" customFormat="1" ht="12.75" hidden="1">
      <c r="A250" s="13"/>
      <c r="B250" s="29">
        <f t="shared" si="56"/>
        <v>0</v>
      </c>
      <c r="C250" s="29">
        <f t="shared" si="57"/>
        <v>0</v>
      </c>
      <c r="D250" s="29">
        <f t="shared" si="58"/>
        <v>0</v>
      </c>
      <c r="E250" s="36">
        <f t="shared" si="53"/>
        <v>0</v>
      </c>
      <c r="F250" s="14"/>
      <c r="G250" s="14"/>
      <c r="H250" s="14"/>
      <c r="I250" s="36">
        <f t="shared" si="54"/>
        <v>0</v>
      </c>
      <c r="J250" s="14"/>
      <c r="K250" s="14"/>
      <c r="L250" s="14"/>
      <c r="M250" s="36">
        <f t="shared" si="55"/>
        <v>0</v>
      </c>
    </row>
    <row r="251" spans="1:13" s="15" customFormat="1" ht="12.75" hidden="1">
      <c r="A251" s="13"/>
      <c r="B251" s="29">
        <f t="shared" si="56"/>
        <v>0</v>
      </c>
      <c r="C251" s="29">
        <f t="shared" si="57"/>
        <v>0</v>
      </c>
      <c r="D251" s="29">
        <f t="shared" si="58"/>
        <v>0</v>
      </c>
      <c r="E251" s="36">
        <f t="shared" si="53"/>
        <v>0</v>
      </c>
      <c r="F251" s="14"/>
      <c r="G251" s="14"/>
      <c r="H251" s="14"/>
      <c r="I251" s="36">
        <f t="shared" si="54"/>
        <v>0</v>
      </c>
      <c r="J251" s="14"/>
      <c r="K251" s="14"/>
      <c r="L251" s="14"/>
      <c r="M251" s="36">
        <f t="shared" si="55"/>
        <v>0</v>
      </c>
    </row>
    <row r="252" spans="1:13" s="15" customFormat="1" ht="12.75" hidden="1">
      <c r="A252" s="13"/>
      <c r="B252" s="29">
        <f t="shared" si="56"/>
        <v>0</v>
      </c>
      <c r="C252" s="29">
        <f t="shared" si="57"/>
        <v>0</v>
      </c>
      <c r="D252" s="29">
        <f t="shared" si="58"/>
        <v>0</v>
      </c>
      <c r="E252" s="36">
        <f t="shared" si="53"/>
        <v>0</v>
      </c>
      <c r="F252" s="14"/>
      <c r="G252" s="14"/>
      <c r="H252" s="14"/>
      <c r="I252" s="36">
        <f t="shared" si="54"/>
        <v>0</v>
      </c>
      <c r="J252" s="14"/>
      <c r="K252" s="14"/>
      <c r="L252" s="14"/>
      <c r="M252" s="36">
        <f t="shared" si="55"/>
        <v>0</v>
      </c>
    </row>
    <row r="253" spans="1:13" s="15" customFormat="1" ht="12.75" hidden="1">
      <c r="A253" s="13"/>
      <c r="B253" s="29">
        <f t="shared" si="56"/>
        <v>0</v>
      </c>
      <c r="C253" s="29">
        <f t="shared" si="57"/>
        <v>0</v>
      </c>
      <c r="D253" s="29">
        <f t="shared" si="58"/>
        <v>0</v>
      </c>
      <c r="E253" s="36">
        <f t="shared" si="53"/>
        <v>0</v>
      </c>
      <c r="F253" s="14"/>
      <c r="G253" s="14"/>
      <c r="H253" s="14"/>
      <c r="I253" s="36">
        <f t="shared" si="54"/>
        <v>0</v>
      </c>
      <c r="J253" s="14"/>
      <c r="K253" s="14"/>
      <c r="L253" s="14"/>
      <c r="M253" s="36">
        <f t="shared" si="55"/>
        <v>0</v>
      </c>
    </row>
    <row r="254" spans="1:13" s="15" customFormat="1" ht="12.75" hidden="1">
      <c r="A254" s="13"/>
      <c r="B254" s="29">
        <f t="shared" si="56"/>
        <v>0</v>
      </c>
      <c r="C254" s="29">
        <f t="shared" si="57"/>
        <v>0</v>
      </c>
      <c r="D254" s="29">
        <f t="shared" si="58"/>
        <v>0</v>
      </c>
      <c r="E254" s="36">
        <f t="shared" si="53"/>
        <v>0</v>
      </c>
      <c r="F254" s="14"/>
      <c r="G254" s="14"/>
      <c r="H254" s="14"/>
      <c r="I254" s="36">
        <f t="shared" si="54"/>
        <v>0</v>
      </c>
      <c r="J254" s="14"/>
      <c r="K254" s="14"/>
      <c r="L254" s="14"/>
      <c r="M254" s="36">
        <f t="shared" si="55"/>
        <v>0</v>
      </c>
    </row>
    <row r="255" spans="1:13" s="15" customFormat="1" ht="12.75" hidden="1">
      <c r="A255" s="13"/>
      <c r="B255" s="29">
        <f t="shared" si="56"/>
        <v>0</v>
      </c>
      <c r="C255" s="29">
        <f t="shared" si="57"/>
        <v>0</v>
      </c>
      <c r="D255" s="29">
        <f t="shared" si="58"/>
        <v>0</v>
      </c>
      <c r="E255" s="36">
        <f aca="true" t="shared" si="59" ref="E255:E288">IF(B255&gt;0,D255/B255,0)*100</f>
        <v>0</v>
      </c>
      <c r="F255" s="14"/>
      <c r="G255" s="14"/>
      <c r="H255" s="14"/>
      <c r="I255" s="36">
        <f aca="true" t="shared" si="60" ref="I255:I288">IF(F255&gt;0,H255/F255,0)*100</f>
        <v>0</v>
      </c>
      <c r="J255" s="14"/>
      <c r="K255" s="14"/>
      <c r="L255" s="14"/>
      <c r="M255" s="36">
        <f aca="true" t="shared" si="61" ref="M255:M296">IF(J255&gt;0,L255/J255,0)*100</f>
        <v>0</v>
      </c>
    </row>
    <row r="256" spans="1:13" s="15" customFormat="1" ht="12.75" hidden="1">
      <c r="A256" s="13"/>
      <c r="B256" s="29">
        <f t="shared" si="56"/>
        <v>0</v>
      </c>
      <c r="C256" s="29">
        <f t="shared" si="57"/>
        <v>0</v>
      </c>
      <c r="D256" s="29">
        <f t="shared" si="58"/>
        <v>0</v>
      </c>
      <c r="E256" s="36">
        <f t="shared" si="59"/>
        <v>0</v>
      </c>
      <c r="F256" s="14"/>
      <c r="G256" s="14"/>
      <c r="H256" s="14"/>
      <c r="I256" s="36">
        <f t="shared" si="60"/>
        <v>0</v>
      </c>
      <c r="J256" s="14"/>
      <c r="K256" s="14"/>
      <c r="L256" s="14"/>
      <c r="M256" s="36">
        <f t="shared" si="61"/>
        <v>0</v>
      </c>
    </row>
    <row r="257" spans="1:13" s="11" customFormat="1" ht="12.75">
      <c r="A257" s="32" t="s">
        <v>12</v>
      </c>
      <c r="B257" s="35">
        <f>SUM(B258:B278)</f>
        <v>27208.2</v>
      </c>
      <c r="C257" s="35">
        <f>SUM(C258:C276)</f>
        <v>0</v>
      </c>
      <c r="D257" s="35">
        <f>SUM(D258:D278)</f>
        <v>2952.3</v>
      </c>
      <c r="E257" s="35">
        <f t="shared" si="59"/>
        <v>10.850772928749421</v>
      </c>
      <c r="F257" s="35">
        <f>SUM(F258:F278)</f>
        <v>2694.4</v>
      </c>
      <c r="G257" s="35">
        <f>SUM(G258:G276)</f>
        <v>0</v>
      </c>
      <c r="H257" s="35">
        <f>SUM(H258:H278)</f>
        <v>1107.9</v>
      </c>
      <c r="I257" s="35">
        <f t="shared" si="60"/>
        <v>41.1186163895487</v>
      </c>
      <c r="J257" s="35">
        <f>SUM(J258:J278)</f>
        <v>24513.8</v>
      </c>
      <c r="K257" s="35">
        <f>SUM(K258:K276)</f>
        <v>0</v>
      </c>
      <c r="L257" s="35">
        <f>SUM(L258:L278)</f>
        <v>1844.4</v>
      </c>
      <c r="M257" s="35">
        <f t="shared" si="61"/>
        <v>7.523925299219216</v>
      </c>
    </row>
    <row r="258" spans="1:13" s="15" customFormat="1" ht="12.75" hidden="1">
      <c r="A258" s="13"/>
      <c r="B258" s="29">
        <f>F258+J258</f>
        <v>0</v>
      </c>
      <c r="C258" s="29">
        <f>G258+K258</f>
        <v>0</v>
      </c>
      <c r="D258" s="29">
        <f>H258+L258</f>
        <v>0</v>
      </c>
      <c r="E258" s="36">
        <f t="shared" si="59"/>
        <v>0</v>
      </c>
      <c r="F258" s="14"/>
      <c r="G258" s="14"/>
      <c r="H258" s="14"/>
      <c r="I258" s="36">
        <f t="shared" si="60"/>
        <v>0</v>
      </c>
      <c r="J258" s="14"/>
      <c r="K258" s="14"/>
      <c r="L258" s="14"/>
      <c r="M258" s="36">
        <f t="shared" si="61"/>
        <v>0</v>
      </c>
    </row>
    <row r="259" spans="1:13" s="15" customFormat="1" ht="12.75" hidden="1">
      <c r="A259" s="13"/>
      <c r="B259" s="29">
        <f aca="true" t="shared" si="62" ref="B259:B269">F259+J259</f>
        <v>0</v>
      </c>
      <c r="C259" s="29">
        <f aca="true" t="shared" si="63" ref="C259:C269">G259+K259</f>
        <v>0</v>
      </c>
      <c r="D259" s="29">
        <f aca="true" t="shared" si="64" ref="D259:D269">H259+L259</f>
        <v>0</v>
      </c>
      <c r="E259" s="36">
        <f t="shared" si="59"/>
        <v>0</v>
      </c>
      <c r="F259" s="14"/>
      <c r="G259" s="14"/>
      <c r="H259" s="14"/>
      <c r="I259" s="36">
        <f t="shared" si="60"/>
        <v>0</v>
      </c>
      <c r="J259" s="14"/>
      <c r="K259" s="14"/>
      <c r="L259" s="14"/>
      <c r="M259" s="36">
        <f t="shared" si="61"/>
        <v>0</v>
      </c>
    </row>
    <row r="260" spans="1:13" s="15" customFormat="1" ht="12.75" hidden="1">
      <c r="A260" s="13"/>
      <c r="B260" s="29">
        <f t="shared" si="62"/>
        <v>0</v>
      </c>
      <c r="C260" s="29">
        <f t="shared" si="63"/>
        <v>0</v>
      </c>
      <c r="D260" s="29">
        <f t="shared" si="64"/>
        <v>0</v>
      </c>
      <c r="E260" s="36">
        <f t="shared" si="59"/>
        <v>0</v>
      </c>
      <c r="F260" s="14"/>
      <c r="G260" s="14"/>
      <c r="H260" s="14"/>
      <c r="I260" s="36">
        <f t="shared" si="60"/>
        <v>0</v>
      </c>
      <c r="J260" s="14"/>
      <c r="K260" s="14"/>
      <c r="L260" s="14"/>
      <c r="M260" s="36">
        <f t="shared" si="61"/>
        <v>0</v>
      </c>
    </row>
    <row r="261" spans="1:13" s="15" customFormat="1" ht="12.75" hidden="1">
      <c r="A261" s="13"/>
      <c r="B261" s="29">
        <f t="shared" si="62"/>
        <v>0</v>
      </c>
      <c r="C261" s="29">
        <f t="shared" si="63"/>
        <v>0</v>
      </c>
      <c r="D261" s="29">
        <f t="shared" si="64"/>
        <v>0</v>
      </c>
      <c r="E261" s="36">
        <f t="shared" si="59"/>
        <v>0</v>
      </c>
      <c r="F261" s="14"/>
      <c r="G261" s="14"/>
      <c r="H261" s="14"/>
      <c r="I261" s="36">
        <f t="shared" si="60"/>
        <v>0</v>
      </c>
      <c r="J261" s="14"/>
      <c r="K261" s="14"/>
      <c r="L261" s="14"/>
      <c r="M261" s="36">
        <f t="shared" si="61"/>
        <v>0</v>
      </c>
    </row>
    <row r="262" spans="1:13" s="15" customFormat="1" ht="12.75" hidden="1">
      <c r="A262" s="13"/>
      <c r="B262" s="29">
        <f t="shared" si="62"/>
        <v>0</v>
      </c>
      <c r="C262" s="29">
        <f t="shared" si="63"/>
        <v>0</v>
      </c>
      <c r="D262" s="29">
        <f t="shared" si="64"/>
        <v>0</v>
      </c>
      <c r="E262" s="36">
        <f t="shared" si="59"/>
        <v>0</v>
      </c>
      <c r="F262" s="14"/>
      <c r="G262" s="14"/>
      <c r="H262" s="14"/>
      <c r="I262" s="36">
        <f t="shared" si="60"/>
        <v>0</v>
      </c>
      <c r="J262" s="14"/>
      <c r="K262" s="14"/>
      <c r="L262" s="14"/>
      <c r="M262" s="36">
        <f t="shared" si="61"/>
        <v>0</v>
      </c>
    </row>
    <row r="263" spans="1:13" s="15" customFormat="1" ht="12.75" hidden="1">
      <c r="A263" s="13"/>
      <c r="B263" s="29">
        <f t="shared" si="62"/>
        <v>0</v>
      </c>
      <c r="C263" s="29">
        <f t="shared" si="63"/>
        <v>0</v>
      </c>
      <c r="D263" s="29">
        <f t="shared" si="64"/>
        <v>0</v>
      </c>
      <c r="E263" s="36">
        <f t="shared" si="59"/>
        <v>0</v>
      </c>
      <c r="F263" s="14"/>
      <c r="G263" s="14"/>
      <c r="H263" s="14"/>
      <c r="I263" s="36">
        <f t="shared" si="60"/>
        <v>0</v>
      </c>
      <c r="J263" s="14"/>
      <c r="K263" s="14"/>
      <c r="L263" s="14"/>
      <c r="M263" s="36">
        <f t="shared" si="61"/>
        <v>0</v>
      </c>
    </row>
    <row r="264" spans="1:13" s="15" customFormat="1" ht="12.75" hidden="1">
      <c r="A264" s="13"/>
      <c r="B264" s="29">
        <f t="shared" si="62"/>
        <v>0</v>
      </c>
      <c r="C264" s="29">
        <f t="shared" si="63"/>
        <v>0</v>
      </c>
      <c r="D264" s="29">
        <f t="shared" si="64"/>
        <v>0</v>
      </c>
      <c r="E264" s="36">
        <f t="shared" si="59"/>
        <v>0</v>
      </c>
      <c r="F264" s="14"/>
      <c r="G264" s="14"/>
      <c r="H264" s="14"/>
      <c r="I264" s="36">
        <f t="shared" si="60"/>
        <v>0</v>
      </c>
      <c r="J264" s="14"/>
      <c r="K264" s="14"/>
      <c r="L264" s="14"/>
      <c r="M264" s="36">
        <f t="shared" si="61"/>
        <v>0</v>
      </c>
    </row>
    <row r="265" spans="1:13" s="15" customFormat="1" ht="12.75" hidden="1">
      <c r="A265" s="13"/>
      <c r="B265" s="29">
        <f t="shared" si="62"/>
        <v>0</v>
      </c>
      <c r="C265" s="29">
        <f t="shared" si="63"/>
        <v>0</v>
      </c>
      <c r="D265" s="29">
        <f t="shared" si="64"/>
        <v>0</v>
      </c>
      <c r="E265" s="36">
        <f t="shared" si="59"/>
        <v>0</v>
      </c>
      <c r="F265" s="14"/>
      <c r="G265" s="14"/>
      <c r="H265" s="14"/>
      <c r="I265" s="36">
        <f t="shared" si="60"/>
        <v>0</v>
      </c>
      <c r="J265" s="14"/>
      <c r="K265" s="14"/>
      <c r="L265" s="14"/>
      <c r="M265" s="36">
        <f t="shared" si="61"/>
        <v>0</v>
      </c>
    </row>
    <row r="266" spans="1:13" ht="12.75" hidden="1">
      <c r="A266" s="21" t="s">
        <v>13</v>
      </c>
      <c r="B266" s="29">
        <f t="shared" si="62"/>
        <v>0</v>
      </c>
      <c r="C266" s="29">
        <f t="shared" si="63"/>
        <v>0</v>
      </c>
      <c r="D266" s="29">
        <f t="shared" si="64"/>
        <v>0</v>
      </c>
      <c r="E266" s="36">
        <f t="shared" si="59"/>
        <v>0</v>
      </c>
      <c r="F266" s="6"/>
      <c r="G266" s="6">
        <f>F266/12*8</f>
        <v>0</v>
      </c>
      <c r="H266" s="6"/>
      <c r="I266" s="36">
        <f t="shared" si="60"/>
        <v>0</v>
      </c>
      <c r="J266" s="6"/>
      <c r="K266" s="6">
        <f>J266/12*8</f>
        <v>0</v>
      </c>
      <c r="L266" s="6"/>
      <c r="M266" s="36">
        <f t="shared" si="61"/>
        <v>0</v>
      </c>
    </row>
    <row r="267" spans="1:13" ht="25.5" hidden="1">
      <c r="A267" s="21" t="s">
        <v>160</v>
      </c>
      <c r="B267" s="29">
        <f t="shared" si="62"/>
        <v>1852.5</v>
      </c>
      <c r="C267" s="29">
        <f t="shared" si="63"/>
        <v>0</v>
      </c>
      <c r="D267" s="29">
        <f t="shared" si="64"/>
        <v>2.2</v>
      </c>
      <c r="E267" s="36">
        <f t="shared" si="59"/>
        <v>0.11875843454790824</v>
      </c>
      <c r="F267" s="6"/>
      <c r="G267" s="6"/>
      <c r="H267" s="6"/>
      <c r="I267" s="36">
        <f t="shared" si="60"/>
        <v>0</v>
      </c>
      <c r="J267" s="6">
        <v>1852.5</v>
      </c>
      <c r="K267" s="6"/>
      <c r="L267" s="6">
        <v>2.2</v>
      </c>
      <c r="M267" s="36">
        <f t="shared" si="61"/>
        <v>0.11875843454790824</v>
      </c>
    </row>
    <row r="268" spans="1:13" ht="25.5">
      <c r="A268" s="21" t="s">
        <v>185</v>
      </c>
      <c r="B268" s="29">
        <f t="shared" si="62"/>
        <v>1559.4</v>
      </c>
      <c r="C268" s="29">
        <f t="shared" si="63"/>
        <v>0</v>
      </c>
      <c r="D268" s="29">
        <f t="shared" si="64"/>
        <v>767.4000000000001</v>
      </c>
      <c r="E268" s="36">
        <f t="shared" si="59"/>
        <v>49.2112350904194</v>
      </c>
      <c r="F268" s="6">
        <v>559.4</v>
      </c>
      <c r="G268" s="6"/>
      <c r="H268" s="6">
        <v>528.7</v>
      </c>
      <c r="I268" s="36">
        <f t="shared" si="60"/>
        <v>94.5119771183411</v>
      </c>
      <c r="J268" s="6">
        <v>1000</v>
      </c>
      <c r="K268" s="6"/>
      <c r="L268" s="6">
        <v>238.7</v>
      </c>
      <c r="M268" s="36">
        <f t="shared" si="61"/>
        <v>23.87</v>
      </c>
    </row>
    <row r="269" spans="1:13" s="15" customFormat="1" ht="25.5">
      <c r="A269" s="13" t="s">
        <v>118</v>
      </c>
      <c r="B269" s="29">
        <f t="shared" si="62"/>
        <v>600</v>
      </c>
      <c r="C269" s="29">
        <f t="shared" si="63"/>
        <v>0</v>
      </c>
      <c r="D269" s="29">
        <f t="shared" si="64"/>
        <v>95</v>
      </c>
      <c r="E269" s="36">
        <f t="shared" si="59"/>
        <v>15.833333333333332</v>
      </c>
      <c r="F269" s="14">
        <v>600</v>
      </c>
      <c r="G269" s="14"/>
      <c r="H269" s="14">
        <v>95</v>
      </c>
      <c r="I269" s="36">
        <f t="shared" si="60"/>
        <v>15.833333333333332</v>
      </c>
      <c r="J269" s="14"/>
      <c r="K269" s="14"/>
      <c r="L269" s="14"/>
      <c r="M269" s="36">
        <f t="shared" si="61"/>
        <v>0</v>
      </c>
    </row>
    <row r="270" spans="1:13" s="15" customFormat="1" ht="12.75" hidden="1">
      <c r="A270" s="13"/>
      <c r="B270" s="29">
        <f aca="true" t="shared" si="65" ref="B270:B278">F270+J270</f>
        <v>0</v>
      </c>
      <c r="C270" s="29">
        <f aca="true" t="shared" si="66" ref="C270:C278">G270+K270</f>
        <v>0</v>
      </c>
      <c r="D270" s="29">
        <f aca="true" t="shared" si="67" ref="D270:D278">H270+L270</f>
        <v>0</v>
      </c>
      <c r="E270" s="36">
        <f aca="true" t="shared" si="68" ref="E270:E278">IF(B270&gt;0,D270/B270,0)*100</f>
        <v>0</v>
      </c>
      <c r="F270" s="14"/>
      <c r="G270" s="14"/>
      <c r="H270" s="14"/>
      <c r="I270" s="36">
        <f t="shared" si="60"/>
        <v>0</v>
      </c>
      <c r="J270" s="14"/>
      <c r="K270" s="14"/>
      <c r="L270" s="14"/>
      <c r="M270" s="36">
        <f t="shared" si="61"/>
        <v>0</v>
      </c>
    </row>
    <row r="271" spans="1:13" s="15" customFormat="1" ht="12.75" hidden="1">
      <c r="A271" s="13"/>
      <c r="B271" s="29">
        <f t="shared" si="65"/>
        <v>0</v>
      </c>
      <c r="C271" s="29">
        <f t="shared" si="66"/>
        <v>0</v>
      </c>
      <c r="D271" s="29">
        <f t="shared" si="67"/>
        <v>0</v>
      </c>
      <c r="E271" s="36">
        <f t="shared" si="68"/>
        <v>0</v>
      </c>
      <c r="F271" s="14"/>
      <c r="G271" s="14"/>
      <c r="H271" s="14"/>
      <c r="I271" s="36">
        <f t="shared" si="60"/>
        <v>0</v>
      </c>
      <c r="J271" s="14"/>
      <c r="K271" s="14"/>
      <c r="L271" s="14"/>
      <c r="M271" s="36">
        <f t="shared" si="61"/>
        <v>0</v>
      </c>
    </row>
    <row r="272" spans="1:13" s="15" customFormat="1" ht="12.75" hidden="1">
      <c r="A272" s="13"/>
      <c r="B272" s="29">
        <f t="shared" si="65"/>
        <v>0</v>
      </c>
      <c r="C272" s="29">
        <f t="shared" si="66"/>
        <v>0</v>
      </c>
      <c r="D272" s="29">
        <f t="shared" si="67"/>
        <v>0</v>
      </c>
      <c r="E272" s="36">
        <f t="shared" si="68"/>
        <v>0</v>
      </c>
      <c r="F272" s="14"/>
      <c r="G272" s="14"/>
      <c r="H272" s="14"/>
      <c r="I272" s="36">
        <f t="shared" si="60"/>
        <v>0</v>
      </c>
      <c r="J272" s="14"/>
      <c r="K272" s="14"/>
      <c r="L272" s="14"/>
      <c r="M272" s="36">
        <f t="shared" si="61"/>
        <v>0</v>
      </c>
    </row>
    <row r="273" spans="1:13" s="15" customFormat="1" ht="12.75" hidden="1">
      <c r="A273" s="13"/>
      <c r="B273" s="29">
        <f t="shared" si="65"/>
        <v>0</v>
      </c>
      <c r="C273" s="29">
        <f t="shared" si="66"/>
        <v>0</v>
      </c>
      <c r="D273" s="29">
        <f t="shared" si="67"/>
        <v>0</v>
      </c>
      <c r="E273" s="36">
        <f t="shared" si="68"/>
        <v>0</v>
      </c>
      <c r="F273" s="14"/>
      <c r="G273" s="14"/>
      <c r="H273" s="14"/>
      <c r="I273" s="36">
        <f t="shared" si="60"/>
        <v>0</v>
      </c>
      <c r="J273" s="14"/>
      <c r="K273" s="14"/>
      <c r="L273" s="14"/>
      <c r="M273" s="36">
        <f t="shared" si="61"/>
        <v>0</v>
      </c>
    </row>
    <row r="274" spans="1:13" s="15" customFormat="1" ht="12.75" hidden="1">
      <c r="A274" s="13"/>
      <c r="B274" s="29">
        <f t="shared" si="65"/>
        <v>0</v>
      </c>
      <c r="C274" s="29">
        <f t="shared" si="66"/>
        <v>0</v>
      </c>
      <c r="D274" s="29">
        <f t="shared" si="67"/>
        <v>0</v>
      </c>
      <c r="E274" s="36">
        <f t="shared" si="68"/>
        <v>0</v>
      </c>
      <c r="F274" s="14"/>
      <c r="G274" s="14"/>
      <c r="H274" s="14"/>
      <c r="I274" s="36">
        <f t="shared" si="60"/>
        <v>0</v>
      </c>
      <c r="J274" s="14"/>
      <c r="K274" s="14"/>
      <c r="L274" s="14"/>
      <c r="M274" s="36">
        <f t="shared" si="61"/>
        <v>0</v>
      </c>
    </row>
    <row r="275" spans="1:13" s="15" customFormat="1" ht="12.75" hidden="1">
      <c r="A275" s="13"/>
      <c r="B275" s="29">
        <f t="shared" si="65"/>
        <v>0</v>
      </c>
      <c r="C275" s="29">
        <f t="shared" si="66"/>
        <v>0</v>
      </c>
      <c r="D275" s="29">
        <f t="shared" si="67"/>
        <v>0</v>
      </c>
      <c r="E275" s="36">
        <f t="shared" si="68"/>
        <v>0</v>
      </c>
      <c r="F275" s="14"/>
      <c r="G275" s="14"/>
      <c r="H275" s="14"/>
      <c r="I275" s="36">
        <f t="shared" si="60"/>
        <v>0</v>
      </c>
      <c r="J275" s="14"/>
      <c r="K275" s="14"/>
      <c r="L275" s="14"/>
      <c r="M275" s="36">
        <f t="shared" si="61"/>
        <v>0</v>
      </c>
    </row>
    <row r="276" spans="1:13" s="15" customFormat="1" ht="12.75" hidden="1">
      <c r="A276" s="13"/>
      <c r="B276" s="29">
        <f t="shared" si="65"/>
        <v>0</v>
      </c>
      <c r="C276" s="29">
        <f t="shared" si="66"/>
        <v>0</v>
      </c>
      <c r="D276" s="29">
        <f t="shared" si="67"/>
        <v>0</v>
      </c>
      <c r="E276" s="36">
        <f t="shared" si="68"/>
        <v>0</v>
      </c>
      <c r="F276" s="14"/>
      <c r="G276" s="14"/>
      <c r="H276" s="14"/>
      <c r="I276" s="36">
        <f t="shared" si="60"/>
        <v>0</v>
      </c>
      <c r="J276" s="14"/>
      <c r="K276" s="14"/>
      <c r="L276" s="14"/>
      <c r="M276" s="36">
        <f t="shared" si="61"/>
        <v>0</v>
      </c>
    </row>
    <row r="277" spans="1:13" s="15" customFormat="1" ht="38.25">
      <c r="A277" s="13" t="s">
        <v>186</v>
      </c>
      <c r="B277" s="29">
        <f t="shared" si="65"/>
        <v>23161.3</v>
      </c>
      <c r="C277" s="29">
        <f t="shared" si="66"/>
        <v>0</v>
      </c>
      <c r="D277" s="29">
        <f t="shared" si="67"/>
        <v>2087.7</v>
      </c>
      <c r="E277" s="36">
        <f t="shared" si="68"/>
        <v>9.01374275191807</v>
      </c>
      <c r="F277" s="14">
        <v>1500</v>
      </c>
      <c r="G277" s="14"/>
      <c r="H277" s="14">
        <v>484.2</v>
      </c>
      <c r="I277" s="36">
        <f t="shared" si="60"/>
        <v>32.28</v>
      </c>
      <c r="J277" s="14">
        <v>21661.3</v>
      </c>
      <c r="K277" s="14"/>
      <c r="L277" s="14">
        <v>1603.5</v>
      </c>
      <c r="M277" s="36"/>
    </row>
    <row r="278" spans="1:13" s="15" customFormat="1" ht="12.75">
      <c r="A278" s="13" t="s">
        <v>175</v>
      </c>
      <c r="B278" s="29">
        <f t="shared" si="65"/>
        <v>35</v>
      </c>
      <c r="C278" s="29">
        <f t="shared" si="66"/>
        <v>0</v>
      </c>
      <c r="D278" s="29">
        <f t="shared" si="67"/>
        <v>0</v>
      </c>
      <c r="E278" s="36">
        <f t="shared" si="68"/>
        <v>0</v>
      </c>
      <c r="F278" s="14">
        <v>35</v>
      </c>
      <c r="G278" s="14"/>
      <c r="H278" s="14"/>
      <c r="I278" s="36">
        <f t="shared" si="60"/>
        <v>0</v>
      </c>
      <c r="J278" s="14"/>
      <c r="K278" s="14"/>
      <c r="L278" s="14"/>
      <c r="M278" s="36"/>
    </row>
    <row r="279" spans="1:13" s="11" customFormat="1" ht="12.75">
      <c r="A279" s="32" t="s">
        <v>14</v>
      </c>
      <c r="B279" s="31">
        <f>SUM(B280:B301)</f>
        <v>18104.5</v>
      </c>
      <c r="C279" s="31">
        <f aca="true" t="shared" si="69" ref="C279:L279">SUM(C280:C301)</f>
        <v>0</v>
      </c>
      <c r="D279" s="31">
        <f t="shared" si="69"/>
        <v>8874</v>
      </c>
      <c r="E279" s="36">
        <f t="shared" si="59"/>
        <v>49.01543815073601</v>
      </c>
      <c r="F279" s="31">
        <f>SUM(F280:F301)</f>
        <v>6549.3</v>
      </c>
      <c r="G279" s="31">
        <f t="shared" si="69"/>
        <v>0</v>
      </c>
      <c r="H279" s="31">
        <f t="shared" si="69"/>
        <v>4148.799999999999</v>
      </c>
      <c r="I279" s="36">
        <f t="shared" si="60"/>
        <v>63.347227948024965</v>
      </c>
      <c r="J279" s="31">
        <f t="shared" si="69"/>
        <v>11555.199999999999</v>
      </c>
      <c r="K279" s="31">
        <f t="shared" si="69"/>
        <v>0</v>
      </c>
      <c r="L279" s="31">
        <f t="shared" si="69"/>
        <v>4725.2</v>
      </c>
      <c r="M279" s="36">
        <f t="shared" si="61"/>
        <v>40.892412074217674</v>
      </c>
    </row>
    <row r="280" spans="1:13" s="15" customFormat="1" ht="12.75">
      <c r="A280" s="13" t="s">
        <v>80</v>
      </c>
      <c r="B280" s="29">
        <f>F280+J280</f>
        <v>7048</v>
      </c>
      <c r="C280" s="29">
        <f>G280+K280</f>
        <v>0</v>
      </c>
      <c r="D280" s="29">
        <f>H280+L280</f>
        <v>7048</v>
      </c>
      <c r="E280" s="36">
        <f t="shared" si="59"/>
        <v>100</v>
      </c>
      <c r="F280" s="14">
        <v>3524</v>
      </c>
      <c r="G280" s="14"/>
      <c r="H280" s="14">
        <v>3524</v>
      </c>
      <c r="I280" s="36">
        <f t="shared" si="60"/>
        <v>100</v>
      </c>
      <c r="J280" s="14">
        <v>3524</v>
      </c>
      <c r="K280" s="14"/>
      <c r="L280" s="14">
        <v>3524</v>
      </c>
      <c r="M280" s="36">
        <f t="shared" si="61"/>
        <v>100</v>
      </c>
    </row>
    <row r="281" spans="1:13" s="15" customFormat="1" ht="12.75" hidden="1">
      <c r="A281" s="13"/>
      <c r="B281" s="29">
        <f aca="true" t="shared" si="70" ref="B281:B305">F281+J281</f>
        <v>0</v>
      </c>
      <c r="C281" s="29">
        <f aca="true" t="shared" si="71" ref="C281:C305">G281+K281</f>
        <v>0</v>
      </c>
      <c r="D281" s="29">
        <f aca="true" t="shared" si="72" ref="D281:D305">H281+L281</f>
        <v>0</v>
      </c>
      <c r="E281" s="36">
        <f t="shared" si="59"/>
        <v>0</v>
      </c>
      <c r="F281" s="14"/>
      <c r="G281" s="14"/>
      <c r="H281" s="14"/>
      <c r="I281" s="36">
        <f t="shared" si="60"/>
        <v>0</v>
      </c>
      <c r="J281" s="14"/>
      <c r="K281" s="14"/>
      <c r="L281" s="14"/>
      <c r="M281" s="36">
        <f t="shared" si="61"/>
        <v>0</v>
      </c>
    </row>
    <row r="282" spans="1:13" s="15" customFormat="1" ht="12.75" hidden="1">
      <c r="A282" s="13"/>
      <c r="B282" s="29">
        <f t="shared" si="70"/>
        <v>0</v>
      </c>
      <c r="C282" s="29">
        <f t="shared" si="71"/>
        <v>0</v>
      </c>
      <c r="D282" s="29">
        <f t="shared" si="72"/>
        <v>0</v>
      </c>
      <c r="E282" s="36">
        <f t="shared" si="59"/>
        <v>0</v>
      </c>
      <c r="F282" s="14"/>
      <c r="G282" s="14"/>
      <c r="H282" s="14"/>
      <c r="I282" s="36">
        <f t="shared" si="60"/>
        <v>0</v>
      </c>
      <c r="J282" s="14"/>
      <c r="K282" s="14"/>
      <c r="L282" s="14"/>
      <c r="M282" s="36">
        <f t="shared" si="61"/>
        <v>0</v>
      </c>
    </row>
    <row r="283" spans="1:13" s="15" customFormat="1" ht="12.75" hidden="1">
      <c r="A283" s="13"/>
      <c r="B283" s="29">
        <f t="shared" si="70"/>
        <v>0</v>
      </c>
      <c r="C283" s="29">
        <f t="shared" si="71"/>
        <v>0</v>
      </c>
      <c r="D283" s="29">
        <f t="shared" si="72"/>
        <v>0</v>
      </c>
      <c r="E283" s="36">
        <f t="shared" si="59"/>
        <v>0</v>
      </c>
      <c r="F283" s="14"/>
      <c r="G283" s="14"/>
      <c r="H283" s="14"/>
      <c r="I283" s="36">
        <f t="shared" si="60"/>
        <v>0</v>
      </c>
      <c r="J283" s="14"/>
      <c r="K283" s="14"/>
      <c r="L283" s="14"/>
      <c r="M283" s="36">
        <f t="shared" si="61"/>
        <v>0</v>
      </c>
    </row>
    <row r="284" spans="1:13" s="15" customFormat="1" ht="12.75" hidden="1">
      <c r="A284" s="13"/>
      <c r="B284" s="29">
        <f t="shared" si="70"/>
        <v>0</v>
      </c>
      <c r="C284" s="29">
        <f t="shared" si="71"/>
        <v>0</v>
      </c>
      <c r="D284" s="29">
        <f t="shared" si="72"/>
        <v>0</v>
      </c>
      <c r="E284" s="36">
        <f t="shared" si="59"/>
        <v>0</v>
      </c>
      <c r="F284" s="14"/>
      <c r="G284" s="14"/>
      <c r="H284" s="14"/>
      <c r="I284" s="36">
        <f t="shared" si="60"/>
        <v>0</v>
      </c>
      <c r="J284" s="14"/>
      <c r="K284" s="14"/>
      <c r="L284" s="14"/>
      <c r="M284" s="36">
        <f t="shared" si="61"/>
        <v>0</v>
      </c>
    </row>
    <row r="285" spans="1:13" s="15" customFormat="1" ht="12.75" hidden="1">
      <c r="A285" s="13"/>
      <c r="B285" s="29">
        <f t="shared" si="70"/>
        <v>0</v>
      </c>
      <c r="C285" s="29">
        <f t="shared" si="71"/>
        <v>0</v>
      </c>
      <c r="D285" s="29">
        <f t="shared" si="72"/>
        <v>0</v>
      </c>
      <c r="E285" s="36">
        <f t="shared" si="59"/>
        <v>0</v>
      </c>
      <c r="F285" s="14"/>
      <c r="G285" s="14"/>
      <c r="H285" s="14"/>
      <c r="I285" s="36">
        <f t="shared" si="60"/>
        <v>0</v>
      </c>
      <c r="J285" s="14"/>
      <c r="K285" s="14"/>
      <c r="L285" s="14"/>
      <c r="M285" s="36">
        <f t="shared" si="61"/>
        <v>0</v>
      </c>
    </row>
    <row r="286" spans="1:13" s="15" customFormat="1" ht="12.75" hidden="1">
      <c r="A286" s="13"/>
      <c r="B286" s="29">
        <f t="shared" si="70"/>
        <v>0</v>
      </c>
      <c r="C286" s="29">
        <f t="shared" si="71"/>
        <v>0</v>
      </c>
      <c r="D286" s="29">
        <f t="shared" si="72"/>
        <v>0</v>
      </c>
      <c r="E286" s="36">
        <f t="shared" si="59"/>
        <v>0</v>
      </c>
      <c r="F286" s="14"/>
      <c r="G286" s="14"/>
      <c r="H286" s="14"/>
      <c r="I286" s="36">
        <f t="shared" si="60"/>
        <v>0</v>
      </c>
      <c r="J286" s="14"/>
      <c r="K286" s="14"/>
      <c r="L286" s="14"/>
      <c r="M286" s="36">
        <f t="shared" si="61"/>
        <v>0</v>
      </c>
    </row>
    <row r="287" spans="1:13" s="15" customFormat="1" ht="12.75" hidden="1">
      <c r="A287" s="13"/>
      <c r="B287" s="29">
        <f t="shared" si="70"/>
        <v>0</v>
      </c>
      <c r="C287" s="29">
        <f t="shared" si="71"/>
        <v>0</v>
      </c>
      <c r="D287" s="29">
        <f t="shared" si="72"/>
        <v>0</v>
      </c>
      <c r="E287" s="36">
        <f t="shared" si="59"/>
        <v>0</v>
      </c>
      <c r="F287" s="14"/>
      <c r="G287" s="14"/>
      <c r="H287" s="14"/>
      <c r="I287" s="36">
        <f t="shared" si="60"/>
        <v>0</v>
      </c>
      <c r="J287" s="14"/>
      <c r="K287" s="14"/>
      <c r="L287" s="14"/>
      <c r="M287" s="36">
        <f t="shared" si="61"/>
        <v>0</v>
      </c>
    </row>
    <row r="288" spans="1:13" ht="12.75" hidden="1">
      <c r="A288" s="21" t="s">
        <v>79</v>
      </c>
      <c r="B288" s="29">
        <f t="shared" si="70"/>
        <v>0</v>
      </c>
      <c r="C288" s="29">
        <f t="shared" si="71"/>
        <v>0</v>
      </c>
      <c r="D288" s="29">
        <f t="shared" si="72"/>
        <v>0</v>
      </c>
      <c r="E288" s="36">
        <f t="shared" si="59"/>
        <v>0</v>
      </c>
      <c r="F288" s="6"/>
      <c r="G288" s="6"/>
      <c r="H288" s="6"/>
      <c r="I288" s="36">
        <f t="shared" si="60"/>
        <v>0</v>
      </c>
      <c r="J288" s="6"/>
      <c r="K288" s="6"/>
      <c r="L288" s="6"/>
      <c r="M288" s="36">
        <f t="shared" si="61"/>
        <v>0</v>
      </c>
    </row>
    <row r="289" spans="1:13" ht="12.75" hidden="1">
      <c r="A289" s="21" t="s">
        <v>115</v>
      </c>
      <c r="B289" s="29">
        <f t="shared" si="70"/>
        <v>1286</v>
      </c>
      <c r="C289" s="29">
        <f t="shared" si="71"/>
        <v>0</v>
      </c>
      <c r="D289" s="29">
        <f t="shared" si="72"/>
        <v>383.6</v>
      </c>
      <c r="E289" s="36">
        <f aca="true" t="shared" si="73" ref="E289:E296">IF(B289&gt;0,D289/B289,0)*100</f>
        <v>29.828926905132196</v>
      </c>
      <c r="F289" s="6"/>
      <c r="G289" s="6"/>
      <c r="H289" s="6"/>
      <c r="I289" s="36">
        <f aca="true" t="shared" si="74" ref="I289:I296">IF(F289&gt;0,H289/F289,0)*100</f>
        <v>0</v>
      </c>
      <c r="J289" s="6">
        <v>1286</v>
      </c>
      <c r="K289" s="6"/>
      <c r="L289" s="6">
        <v>383.6</v>
      </c>
      <c r="M289" s="36">
        <f t="shared" si="61"/>
        <v>29.828926905132196</v>
      </c>
    </row>
    <row r="290" spans="1:13" ht="51" hidden="1">
      <c r="A290" s="21" t="s">
        <v>179</v>
      </c>
      <c r="B290" s="29">
        <f t="shared" si="70"/>
        <v>260.5</v>
      </c>
      <c r="C290" s="29">
        <f t="shared" si="71"/>
        <v>0</v>
      </c>
      <c r="D290" s="29">
        <f t="shared" si="72"/>
        <v>6.8</v>
      </c>
      <c r="E290" s="36">
        <f t="shared" si="73"/>
        <v>2.610364683301343</v>
      </c>
      <c r="F290" s="6"/>
      <c r="G290" s="6"/>
      <c r="H290" s="6"/>
      <c r="I290" s="36">
        <f t="shared" si="74"/>
        <v>0</v>
      </c>
      <c r="J290" s="6">
        <v>260.5</v>
      </c>
      <c r="K290" s="6"/>
      <c r="L290" s="6">
        <v>6.8</v>
      </c>
      <c r="M290" s="36">
        <f t="shared" si="61"/>
        <v>2.610364683301343</v>
      </c>
    </row>
    <row r="291" spans="1:13" ht="12.75" hidden="1">
      <c r="A291" s="21" t="s">
        <v>15</v>
      </c>
      <c r="B291" s="29">
        <f t="shared" si="70"/>
        <v>2450.3</v>
      </c>
      <c r="C291" s="29">
        <f t="shared" si="71"/>
        <v>0</v>
      </c>
      <c r="D291" s="29">
        <f t="shared" si="72"/>
        <v>773.3</v>
      </c>
      <c r="E291" s="36">
        <f t="shared" si="73"/>
        <v>31.559400889686973</v>
      </c>
      <c r="F291" s="6"/>
      <c r="G291" s="6"/>
      <c r="H291" s="6"/>
      <c r="I291" s="36">
        <f t="shared" si="74"/>
        <v>0</v>
      </c>
      <c r="J291" s="6">
        <v>2450.3</v>
      </c>
      <c r="K291" s="6"/>
      <c r="L291" s="6">
        <v>773.3</v>
      </c>
      <c r="M291" s="36">
        <f t="shared" si="61"/>
        <v>31.559400889686973</v>
      </c>
    </row>
    <row r="292" spans="1:13" ht="12.75" hidden="1">
      <c r="A292" s="21" t="s">
        <v>16</v>
      </c>
      <c r="B292" s="29">
        <f t="shared" si="70"/>
        <v>0</v>
      </c>
      <c r="C292" s="29">
        <f t="shared" si="71"/>
        <v>0</v>
      </c>
      <c r="D292" s="29">
        <f t="shared" si="72"/>
        <v>0</v>
      </c>
      <c r="E292" s="36">
        <f t="shared" si="73"/>
        <v>0</v>
      </c>
      <c r="F292" s="6"/>
      <c r="G292" s="6"/>
      <c r="H292" s="6"/>
      <c r="I292" s="36">
        <f t="shared" si="74"/>
        <v>0</v>
      </c>
      <c r="J292" s="6"/>
      <c r="K292" s="6"/>
      <c r="L292" s="6"/>
      <c r="M292" s="36">
        <f t="shared" si="61"/>
        <v>0</v>
      </c>
    </row>
    <row r="293" spans="1:13" ht="12.75">
      <c r="A293" s="21" t="s">
        <v>166</v>
      </c>
      <c r="B293" s="29">
        <f t="shared" si="70"/>
        <v>359</v>
      </c>
      <c r="C293" s="29">
        <f t="shared" si="71"/>
        <v>0</v>
      </c>
      <c r="D293" s="29">
        <f t="shared" si="72"/>
        <v>187.6</v>
      </c>
      <c r="E293" s="36">
        <f t="shared" si="73"/>
        <v>52.256267409470745</v>
      </c>
      <c r="F293" s="6">
        <v>359</v>
      </c>
      <c r="G293" s="6"/>
      <c r="H293" s="6">
        <v>187.6</v>
      </c>
      <c r="I293" s="36">
        <f t="shared" si="74"/>
        <v>52.256267409470745</v>
      </c>
      <c r="J293" s="6"/>
      <c r="K293" s="6"/>
      <c r="L293" s="6"/>
      <c r="M293" s="36">
        <f t="shared" si="61"/>
        <v>0</v>
      </c>
    </row>
    <row r="294" spans="1:13" ht="12.75" hidden="1">
      <c r="A294" s="21" t="s">
        <v>78</v>
      </c>
      <c r="B294" s="29">
        <f t="shared" si="70"/>
        <v>0</v>
      </c>
      <c r="C294" s="29">
        <f>G294+K294</f>
        <v>0</v>
      </c>
      <c r="D294" s="29">
        <f>H294+L294</f>
        <v>0</v>
      </c>
      <c r="E294" s="36">
        <f t="shared" si="73"/>
        <v>0</v>
      </c>
      <c r="F294" s="6"/>
      <c r="G294" s="6"/>
      <c r="H294" s="6"/>
      <c r="I294" s="36">
        <f t="shared" si="74"/>
        <v>0</v>
      </c>
      <c r="J294" s="6"/>
      <c r="K294" s="6"/>
      <c r="L294" s="6"/>
      <c r="M294" s="36">
        <f t="shared" si="61"/>
        <v>0</v>
      </c>
    </row>
    <row r="295" spans="1:13" ht="63.75">
      <c r="A295" s="21" t="s">
        <v>180</v>
      </c>
      <c r="B295" s="29">
        <f t="shared" si="70"/>
        <v>6364.3</v>
      </c>
      <c r="C295" s="29">
        <f t="shared" si="71"/>
        <v>0</v>
      </c>
      <c r="D295" s="29">
        <f t="shared" si="72"/>
        <v>290.3</v>
      </c>
      <c r="E295" s="36">
        <f t="shared" si="73"/>
        <v>4.561381455933882</v>
      </c>
      <c r="F295" s="6">
        <v>2365.3</v>
      </c>
      <c r="G295" s="6"/>
      <c r="H295" s="6">
        <v>288.2</v>
      </c>
      <c r="I295" s="36">
        <f t="shared" si="74"/>
        <v>12.184500908975604</v>
      </c>
      <c r="J295" s="6">
        <v>3999</v>
      </c>
      <c r="K295" s="6"/>
      <c r="L295" s="6">
        <v>2.1</v>
      </c>
      <c r="M295" s="36">
        <f t="shared" si="61"/>
        <v>0.05251312828207052</v>
      </c>
    </row>
    <row r="296" spans="1:13" s="15" customFormat="1" ht="15" customHeight="1">
      <c r="A296" s="13" t="s">
        <v>187</v>
      </c>
      <c r="B296" s="29">
        <f t="shared" si="70"/>
        <v>336.4</v>
      </c>
      <c r="C296" s="29">
        <f t="shared" si="71"/>
        <v>0</v>
      </c>
      <c r="D296" s="29">
        <f t="shared" si="72"/>
        <v>184.4</v>
      </c>
      <c r="E296" s="36">
        <f t="shared" si="73"/>
        <v>54.815695600475635</v>
      </c>
      <c r="F296" s="14">
        <v>301</v>
      </c>
      <c r="G296" s="6"/>
      <c r="H296" s="14">
        <v>149</v>
      </c>
      <c r="I296" s="36">
        <f t="shared" si="74"/>
        <v>49.501661129568106</v>
      </c>
      <c r="J296" s="14">
        <v>35.4</v>
      </c>
      <c r="K296" s="6"/>
      <c r="L296" s="14">
        <v>35.4</v>
      </c>
      <c r="M296" s="36">
        <f t="shared" si="61"/>
        <v>100</v>
      </c>
    </row>
    <row r="297" spans="1:13" ht="12.75" hidden="1">
      <c r="A297" s="24" t="s">
        <v>70</v>
      </c>
      <c r="B297" s="64" t="s">
        <v>31</v>
      </c>
      <c r="C297" s="64"/>
      <c r="D297" s="64"/>
      <c r="E297" s="64"/>
      <c r="F297" s="64" t="s">
        <v>32</v>
      </c>
      <c r="G297" s="64"/>
      <c r="H297" s="64"/>
      <c r="I297" s="64"/>
      <c r="J297" s="64"/>
      <c r="K297" s="64"/>
      <c r="L297" s="64"/>
      <c r="M297" s="64"/>
    </row>
    <row r="298" spans="1:13" ht="12.75" hidden="1">
      <c r="A298" s="25" t="s">
        <v>70</v>
      </c>
      <c r="B298" s="42" t="s">
        <v>27</v>
      </c>
      <c r="C298" s="42" t="s">
        <v>28</v>
      </c>
      <c r="D298" s="42" t="s">
        <v>29</v>
      </c>
      <c r="E298" s="42" t="s">
        <v>30</v>
      </c>
      <c r="F298" s="42" t="s">
        <v>95</v>
      </c>
      <c r="G298" s="42" t="s">
        <v>28</v>
      </c>
      <c r="H298" s="42" t="s">
        <v>29</v>
      </c>
      <c r="I298" s="42" t="s">
        <v>30</v>
      </c>
      <c r="J298" s="42"/>
      <c r="K298" s="42"/>
      <c r="L298" s="42"/>
      <c r="M298" s="42"/>
    </row>
    <row r="299" spans="1:13" s="15" customFormat="1" ht="12.75" hidden="1">
      <c r="A299" s="13"/>
      <c r="B299" s="29">
        <f t="shared" si="70"/>
        <v>0</v>
      </c>
      <c r="C299" s="29">
        <f t="shared" si="71"/>
        <v>0</v>
      </c>
      <c r="D299" s="29">
        <f t="shared" si="72"/>
        <v>0</v>
      </c>
      <c r="E299" s="36">
        <f aca="true" t="shared" si="75" ref="E299:E342">IF(B299&gt;0,D299/B299,0)*100</f>
        <v>0</v>
      </c>
      <c r="F299" s="14"/>
      <c r="G299" s="6"/>
      <c r="H299" s="14"/>
      <c r="I299" s="36">
        <f aca="true" t="shared" si="76" ref="I299:I362">IF(F299&gt;0,H299/F299,0)*100</f>
        <v>0</v>
      </c>
      <c r="J299" s="14"/>
      <c r="K299" s="6"/>
      <c r="L299" s="14"/>
      <c r="M299" s="36">
        <f>IF(J299&gt;0,L299/J299,0)*100</f>
        <v>0</v>
      </c>
    </row>
    <row r="300" spans="1:13" s="15" customFormat="1" ht="12.75" hidden="1">
      <c r="A300" s="13"/>
      <c r="B300" s="29">
        <f aca="true" t="shared" si="77" ref="B300:D301">F300+J300</f>
        <v>0</v>
      </c>
      <c r="C300" s="29">
        <f t="shared" si="77"/>
        <v>0</v>
      </c>
      <c r="D300" s="29">
        <f t="shared" si="77"/>
        <v>0</v>
      </c>
      <c r="E300" s="36">
        <f t="shared" si="75"/>
        <v>0</v>
      </c>
      <c r="F300" s="14"/>
      <c r="G300" s="6"/>
      <c r="H300" s="14"/>
      <c r="I300" s="36">
        <f t="shared" si="76"/>
        <v>0</v>
      </c>
      <c r="J300" s="14"/>
      <c r="K300" s="6"/>
      <c r="L300" s="14"/>
      <c r="M300" s="36">
        <f>IF(J300&gt;0,L300/J300,0)*100</f>
        <v>0</v>
      </c>
    </row>
    <row r="301" spans="1:13" s="15" customFormat="1" ht="12.75" hidden="1">
      <c r="A301" s="13"/>
      <c r="B301" s="29">
        <f t="shared" si="77"/>
        <v>0</v>
      </c>
      <c r="C301" s="29">
        <f t="shared" si="77"/>
        <v>0</v>
      </c>
      <c r="D301" s="29">
        <f t="shared" si="77"/>
        <v>0</v>
      </c>
      <c r="E301" s="36">
        <f t="shared" si="75"/>
        <v>0</v>
      </c>
      <c r="F301" s="14"/>
      <c r="G301" s="14"/>
      <c r="H301" s="14"/>
      <c r="I301" s="36">
        <f t="shared" si="76"/>
        <v>0</v>
      </c>
      <c r="J301" s="14"/>
      <c r="K301" s="14"/>
      <c r="L301" s="14"/>
      <c r="M301" s="36">
        <f>IF(J301&gt;0,L301/J301,0)*100</f>
        <v>0</v>
      </c>
    </row>
    <row r="302" spans="1:13" s="15" customFormat="1" ht="12.75">
      <c r="A302" s="32" t="s">
        <v>162</v>
      </c>
      <c r="B302" s="31">
        <f>SUM(B303:B305)</f>
        <v>30</v>
      </c>
      <c r="C302" s="31">
        <f>SUM(C303:C325)</f>
        <v>228616.49999999997</v>
      </c>
      <c r="D302" s="31">
        <f>SUM(D303:D305)</f>
        <v>0</v>
      </c>
      <c r="E302" s="35">
        <f>IF(B302&gt;0,D302/B302,0)*100</f>
        <v>0</v>
      </c>
      <c r="F302" s="31">
        <f>SUM(F303:F305)</f>
        <v>30</v>
      </c>
      <c r="G302" s="31">
        <f>SUM(G303:G325)</f>
        <v>0</v>
      </c>
      <c r="H302" s="31">
        <f>SUM(H303:H305)</f>
        <v>0</v>
      </c>
      <c r="I302" s="35">
        <f t="shared" si="76"/>
        <v>0</v>
      </c>
      <c r="J302" s="31">
        <f>SUM(J303:J305)</f>
        <v>0</v>
      </c>
      <c r="K302" s="31">
        <f>SUM(K303:K325)</f>
        <v>0</v>
      </c>
      <c r="L302" s="31">
        <f>SUM(L303:L305)</f>
        <v>0</v>
      </c>
      <c r="M302" s="35">
        <f>IF(J302&gt;0,L302/J302,0)*100</f>
        <v>0</v>
      </c>
    </row>
    <row r="303" spans="1:13" s="15" customFormat="1" ht="12.75">
      <c r="A303" s="13" t="s">
        <v>176</v>
      </c>
      <c r="B303" s="29">
        <f>F303+J303</f>
        <v>30</v>
      </c>
      <c r="C303" s="29">
        <f>G303+K303</f>
        <v>0</v>
      </c>
      <c r="D303" s="29">
        <f>H303+L303</f>
        <v>0</v>
      </c>
      <c r="E303" s="36">
        <f>IF(B303&gt;0,D303/B303,0)*100</f>
        <v>0</v>
      </c>
      <c r="F303" s="14">
        <v>30</v>
      </c>
      <c r="G303" s="14"/>
      <c r="H303" s="14"/>
      <c r="I303" s="36">
        <f>IF(F303&gt;0,H303/F303,0)*100</f>
        <v>0</v>
      </c>
      <c r="J303" s="14"/>
      <c r="K303" s="14"/>
      <c r="L303" s="14"/>
      <c r="M303" s="36">
        <f>IF(J303&gt;0,L303/J303,0)*100</f>
        <v>0</v>
      </c>
    </row>
    <row r="304" spans="1:13" s="15" customFormat="1" ht="12.75" hidden="1">
      <c r="A304" s="13"/>
      <c r="B304" s="29">
        <f t="shared" si="70"/>
        <v>0</v>
      </c>
      <c r="C304" s="29">
        <f t="shared" si="71"/>
        <v>0</v>
      </c>
      <c r="D304" s="29">
        <f t="shared" si="72"/>
        <v>0</v>
      </c>
      <c r="E304" s="36">
        <f t="shared" si="75"/>
        <v>0</v>
      </c>
      <c r="F304" s="14"/>
      <c r="G304" s="14"/>
      <c r="H304" s="14"/>
      <c r="I304" s="36">
        <f t="shared" si="76"/>
        <v>0</v>
      </c>
      <c r="J304" s="14"/>
      <c r="K304" s="14"/>
      <c r="L304" s="14"/>
      <c r="M304" s="36">
        <f aca="true" t="shared" si="78" ref="M304:M367">IF(J304&gt;0,L304/J304,0)*100</f>
        <v>0</v>
      </c>
    </row>
    <row r="305" spans="1:13" s="15" customFormat="1" ht="12.75" hidden="1">
      <c r="A305" s="13"/>
      <c r="B305" s="29">
        <f t="shared" si="70"/>
        <v>0</v>
      </c>
      <c r="C305" s="29">
        <f t="shared" si="71"/>
        <v>0</v>
      </c>
      <c r="D305" s="29">
        <f t="shared" si="72"/>
        <v>0</v>
      </c>
      <c r="E305" s="36">
        <f t="shared" si="75"/>
        <v>0</v>
      </c>
      <c r="F305" s="14"/>
      <c r="G305" s="14"/>
      <c r="H305" s="14"/>
      <c r="I305" s="36">
        <f t="shared" si="76"/>
        <v>0</v>
      </c>
      <c r="J305" s="14"/>
      <c r="K305" s="14"/>
      <c r="L305" s="14"/>
      <c r="M305" s="36">
        <f t="shared" si="78"/>
        <v>0</v>
      </c>
    </row>
    <row r="306" spans="1:13" s="11" customFormat="1" ht="12.75">
      <c r="A306" s="32" t="s">
        <v>17</v>
      </c>
      <c r="B306" s="31">
        <f>SUM(B315:B327)</f>
        <v>435299.6</v>
      </c>
      <c r="C306" s="31">
        <f>SUM(C315:D326)</f>
        <v>228616.49999999997</v>
      </c>
      <c r="D306" s="31">
        <f>SUM(D315:D327)</f>
        <v>229006.99999999997</v>
      </c>
      <c r="E306" s="36">
        <f t="shared" si="75"/>
        <v>52.60905362651378</v>
      </c>
      <c r="F306" s="31">
        <f>SUM(F307:F318,F319:F327)</f>
        <v>435299.6</v>
      </c>
      <c r="G306" s="31">
        <f>SUM(G307:G318,G319:G327)</f>
        <v>0</v>
      </c>
      <c r="H306" s="31">
        <f>SUM(H307:H318,H319:H327)</f>
        <v>229006.99999999997</v>
      </c>
      <c r="I306" s="36">
        <f t="shared" si="76"/>
        <v>52.60905362651378</v>
      </c>
      <c r="J306" s="31">
        <f>SUM(J307:J318,J319:J326)</f>
        <v>0</v>
      </c>
      <c r="K306" s="31">
        <f>SUM(K307:K318,K319:K326)</f>
        <v>0</v>
      </c>
      <c r="L306" s="31">
        <f>SUM(L307:L318,L319:L326)</f>
        <v>0</v>
      </c>
      <c r="M306" s="36">
        <f t="shared" si="78"/>
        <v>0</v>
      </c>
    </row>
    <row r="307" spans="1:13" s="15" customFormat="1" ht="12.75" hidden="1">
      <c r="A307" s="13"/>
      <c r="B307" s="29">
        <f>F307+J307</f>
        <v>0</v>
      </c>
      <c r="C307" s="29">
        <f>G307+K307</f>
        <v>0</v>
      </c>
      <c r="D307" s="29">
        <f>H307+L307</f>
        <v>0</v>
      </c>
      <c r="E307" s="36">
        <f t="shared" si="75"/>
        <v>0</v>
      </c>
      <c r="F307" s="14"/>
      <c r="G307" s="14"/>
      <c r="H307" s="14"/>
      <c r="I307" s="36">
        <f t="shared" si="76"/>
        <v>0</v>
      </c>
      <c r="J307" s="14"/>
      <c r="K307" s="14"/>
      <c r="L307" s="14"/>
      <c r="M307" s="36">
        <f t="shared" si="78"/>
        <v>0</v>
      </c>
    </row>
    <row r="308" spans="1:13" s="15" customFormat="1" ht="12.75" hidden="1">
      <c r="A308" s="13"/>
      <c r="B308" s="29">
        <f aca="true" t="shared" si="79" ref="B308:B332">F308+J308</f>
        <v>0</v>
      </c>
      <c r="C308" s="29">
        <f aca="true" t="shared" si="80" ref="C308:C332">G308+K308</f>
        <v>0</v>
      </c>
      <c r="D308" s="29">
        <f aca="true" t="shared" si="81" ref="D308:D332">H308+L308</f>
        <v>0</v>
      </c>
      <c r="E308" s="36">
        <f t="shared" si="75"/>
        <v>0</v>
      </c>
      <c r="F308" s="14"/>
      <c r="G308" s="14"/>
      <c r="H308" s="14"/>
      <c r="I308" s="36">
        <f t="shared" si="76"/>
        <v>0</v>
      </c>
      <c r="J308" s="14"/>
      <c r="K308" s="14"/>
      <c r="L308" s="14"/>
      <c r="M308" s="36">
        <f t="shared" si="78"/>
        <v>0</v>
      </c>
    </row>
    <row r="309" spans="1:13" s="15" customFormat="1" ht="12.75" hidden="1">
      <c r="A309" s="13"/>
      <c r="B309" s="29">
        <f t="shared" si="79"/>
        <v>0</v>
      </c>
      <c r="C309" s="29">
        <f t="shared" si="80"/>
        <v>0</v>
      </c>
      <c r="D309" s="29">
        <f t="shared" si="81"/>
        <v>0</v>
      </c>
      <c r="E309" s="36">
        <f t="shared" si="75"/>
        <v>0</v>
      </c>
      <c r="F309" s="14"/>
      <c r="G309" s="14"/>
      <c r="H309" s="14"/>
      <c r="I309" s="36">
        <f t="shared" si="76"/>
        <v>0</v>
      </c>
      <c r="J309" s="14"/>
      <c r="K309" s="14"/>
      <c r="L309" s="14"/>
      <c r="M309" s="36">
        <f t="shared" si="78"/>
        <v>0</v>
      </c>
    </row>
    <row r="310" spans="1:13" s="15" customFormat="1" ht="12.75" hidden="1">
      <c r="A310" s="13"/>
      <c r="B310" s="29">
        <f t="shared" si="79"/>
        <v>0</v>
      </c>
      <c r="C310" s="29">
        <f t="shared" si="80"/>
        <v>0</v>
      </c>
      <c r="D310" s="29">
        <f t="shared" si="81"/>
        <v>0</v>
      </c>
      <c r="E310" s="36">
        <f t="shared" si="75"/>
        <v>0</v>
      </c>
      <c r="F310" s="14"/>
      <c r="G310" s="14"/>
      <c r="H310" s="14"/>
      <c r="I310" s="36">
        <f t="shared" si="76"/>
        <v>0</v>
      </c>
      <c r="J310" s="14"/>
      <c r="K310" s="14"/>
      <c r="L310" s="14"/>
      <c r="M310" s="36">
        <f t="shared" si="78"/>
        <v>0</v>
      </c>
    </row>
    <row r="311" spans="1:13" s="15" customFormat="1" ht="12.75" hidden="1">
      <c r="A311" s="13"/>
      <c r="B311" s="29">
        <f t="shared" si="79"/>
        <v>0</v>
      </c>
      <c r="C311" s="29">
        <f t="shared" si="80"/>
        <v>0</v>
      </c>
      <c r="D311" s="29">
        <f t="shared" si="81"/>
        <v>0</v>
      </c>
      <c r="E311" s="36">
        <f t="shared" si="75"/>
        <v>0</v>
      </c>
      <c r="F311" s="14"/>
      <c r="G311" s="14"/>
      <c r="H311" s="14"/>
      <c r="I311" s="36">
        <f t="shared" si="76"/>
        <v>0</v>
      </c>
      <c r="J311" s="14"/>
      <c r="K311" s="14"/>
      <c r="L311" s="14"/>
      <c r="M311" s="36">
        <f t="shared" si="78"/>
        <v>0</v>
      </c>
    </row>
    <row r="312" spans="1:13" s="15" customFormat="1" ht="12.75" hidden="1">
      <c r="A312" s="13"/>
      <c r="B312" s="29">
        <f t="shared" si="79"/>
        <v>0</v>
      </c>
      <c r="C312" s="29">
        <f t="shared" si="80"/>
        <v>0</v>
      </c>
      <c r="D312" s="29">
        <f t="shared" si="81"/>
        <v>0</v>
      </c>
      <c r="E312" s="36">
        <f t="shared" si="75"/>
        <v>0</v>
      </c>
      <c r="F312" s="14"/>
      <c r="G312" s="14"/>
      <c r="H312" s="14"/>
      <c r="I312" s="36">
        <f t="shared" si="76"/>
        <v>0</v>
      </c>
      <c r="J312" s="14"/>
      <c r="K312" s="14"/>
      <c r="L312" s="14"/>
      <c r="M312" s="36">
        <f t="shared" si="78"/>
        <v>0</v>
      </c>
    </row>
    <row r="313" spans="1:13" s="15" customFormat="1" ht="12.75" hidden="1">
      <c r="A313" s="13"/>
      <c r="B313" s="29">
        <f t="shared" si="79"/>
        <v>0</v>
      </c>
      <c r="C313" s="29">
        <f t="shared" si="80"/>
        <v>0</v>
      </c>
      <c r="D313" s="29">
        <f t="shared" si="81"/>
        <v>0</v>
      </c>
      <c r="E313" s="36">
        <f t="shared" si="75"/>
        <v>0</v>
      </c>
      <c r="F313" s="14"/>
      <c r="G313" s="14"/>
      <c r="H313" s="14"/>
      <c r="I313" s="36">
        <f t="shared" si="76"/>
        <v>0</v>
      </c>
      <c r="J313" s="14"/>
      <c r="K313" s="14"/>
      <c r="L313" s="14"/>
      <c r="M313" s="36">
        <f t="shared" si="78"/>
        <v>0</v>
      </c>
    </row>
    <row r="314" spans="1:13" s="15" customFormat="1" ht="12.75" hidden="1">
      <c r="A314" s="13"/>
      <c r="B314" s="29">
        <f t="shared" si="79"/>
        <v>0</v>
      </c>
      <c r="C314" s="29">
        <f t="shared" si="80"/>
        <v>0</v>
      </c>
      <c r="D314" s="29">
        <f t="shared" si="81"/>
        <v>0</v>
      </c>
      <c r="E314" s="36">
        <f t="shared" si="75"/>
        <v>0</v>
      </c>
      <c r="F314" s="14"/>
      <c r="G314" s="14"/>
      <c r="H314" s="14"/>
      <c r="I314" s="36">
        <f t="shared" si="76"/>
        <v>0</v>
      </c>
      <c r="J314" s="14"/>
      <c r="K314" s="14"/>
      <c r="L314" s="14"/>
      <c r="M314" s="36">
        <f t="shared" si="78"/>
        <v>0</v>
      </c>
    </row>
    <row r="315" spans="1:13" ht="12.75">
      <c r="A315" s="21" t="s">
        <v>18</v>
      </c>
      <c r="B315" s="29">
        <f t="shared" si="79"/>
        <v>349847.3</v>
      </c>
      <c r="C315" s="29">
        <f t="shared" si="80"/>
        <v>0</v>
      </c>
      <c r="D315" s="29">
        <f t="shared" si="81"/>
        <v>191739.8</v>
      </c>
      <c r="E315" s="36">
        <f t="shared" si="75"/>
        <v>54.80671138522435</v>
      </c>
      <c r="F315" s="6">
        <v>349847.3</v>
      </c>
      <c r="G315" s="6"/>
      <c r="H315" s="6">
        <v>191739.8</v>
      </c>
      <c r="I315" s="36">
        <f t="shared" si="76"/>
        <v>54.80671138522435</v>
      </c>
      <c r="J315" s="6"/>
      <c r="K315" s="6">
        <f>J315/12*8</f>
        <v>0</v>
      </c>
      <c r="L315" s="6"/>
      <c r="M315" s="36">
        <f t="shared" si="78"/>
        <v>0</v>
      </c>
    </row>
    <row r="316" spans="1:13" ht="12.75">
      <c r="A316" s="21" t="s">
        <v>75</v>
      </c>
      <c r="B316" s="29">
        <f t="shared" si="79"/>
        <v>600</v>
      </c>
      <c r="C316" s="29">
        <f t="shared" si="80"/>
        <v>0</v>
      </c>
      <c r="D316" s="29">
        <f t="shared" si="81"/>
        <v>305.5</v>
      </c>
      <c r="E316" s="36">
        <f t="shared" si="75"/>
        <v>50.916666666666664</v>
      </c>
      <c r="F316" s="6">
        <v>600</v>
      </c>
      <c r="G316" s="6"/>
      <c r="H316" s="6">
        <v>305.5</v>
      </c>
      <c r="I316" s="36">
        <f t="shared" si="76"/>
        <v>50.916666666666664</v>
      </c>
      <c r="J316" s="6"/>
      <c r="K316" s="6"/>
      <c r="L316" s="6"/>
      <c r="M316" s="36">
        <f t="shared" si="78"/>
        <v>0</v>
      </c>
    </row>
    <row r="317" spans="1:13" ht="25.5">
      <c r="A317" s="21" t="s">
        <v>128</v>
      </c>
      <c r="B317" s="29">
        <f t="shared" si="79"/>
        <v>415</v>
      </c>
      <c r="C317" s="29">
        <f t="shared" si="80"/>
        <v>0</v>
      </c>
      <c r="D317" s="29">
        <f t="shared" si="81"/>
        <v>198.3</v>
      </c>
      <c r="E317" s="36">
        <f t="shared" si="75"/>
        <v>47.78313253012049</v>
      </c>
      <c r="F317" s="6">
        <v>415</v>
      </c>
      <c r="G317" s="6"/>
      <c r="H317" s="6">
        <v>198.3</v>
      </c>
      <c r="I317" s="36">
        <f t="shared" si="76"/>
        <v>47.78313253012049</v>
      </c>
      <c r="J317" s="6"/>
      <c r="K317" s="6"/>
      <c r="L317" s="6"/>
      <c r="M317" s="36">
        <f t="shared" si="78"/>
        <v>0</v>
      </c>
    </row>
    <row r="318" spans="1:13" ht="12" customHeight="1">
      <c r="A318" s="21" t="s">
        <v>119</v>
      </c>
      <c r="B318" s="29">
        <f t="shared" si="79"/>
        <v>247</v>
      </c>
      <c r="C318" s="29">
        <f t="shared" si="80"/>
        <v>0</v>
      </c>
      <c r="D318" s="29">
        <f t="shared" si="81"/>
        <v>170.9</v>
      </c>
      <c r="E318" s="36">
        <f t="shared" si="75"/>
        <v>69.19028340080972</v>
      </c>
      <c r="F318" s="6">
        <v>247</v>
      </c>
      <c r="G318" s="6"/>
      <c r="H318" s="6">
        <v>170.9</v>
      </c>
      <c r="I318" s="36">
        <f t="shared" si="76"/>
        <v>69.19028340080972</v>
      </c>
      <c r="J318" s="6"/>
      <c r="K318" s="6"/>
      <c r="L318" s="6"/>
      <c r="M318" s="36">
        <f t="shared" si="78"/>
        <v>0</v>
      </c>
    </row>
    <row r="319" spans="1:13" ht="38.25">
      <c r="A319" s="21" t="s">
        <v>142</v>
      </c>
      <c r="B319" s="29">
        <f t="shared" si="79"/>
        <v>192</v>
      </c>
      <c r="C319" s="29">
        <f t="shared" si="80"/>
        <v>0</v>
      </c>
      <c r="D319" s="29">
        <f t="shared" si="81"/>
        <v>52</v>
      </c>
      <c r="E319" s="36">
        <f t="shared" si="75"/>
        <v>27.083333333333332</v>
      </c>
      <c r="F319" s="6">
        <v>192</v>
      </c>
      <c r="G319" s="6"/>
      <c r="H319" s="6">
        <v>52</v>
      </c>
      <c r="I319" s="36">
        <f t="shared" si="76"/>
        <v>27.083333333333332</v>
      </c>
      <c r="J319" s="6"/>
      <c r="K319" s="6"/>
      <c r="L319" s="6"/>
      <c r="M319" s="36">
        <f t="shared" si="78"/>
        <v>0</v>
      </c>
    </row>
    <row r="320" spans="1:13" ht="12.75">
      <c r="A320" s="21" t="s">
        <v>126</v>
      </c>
      <c r="B320" s="29">
        <f t="shared" si="79"/>
        <v>80</v>
      </c>
      <c r="C320" s="29">
        <f t="shared" si="80"/>
        <v>0</v>
      </c>
      <c r="D320" s="29">
        <f t="shared" si="81"/>
        <v>16</v>
      </c>
      <c r="E320" s="36">
        <f t="shared" si="75"/>
        <v>20</v>
      </c>
      <c r="F320" s="6">
        <v>80</v>
      </c>
      <c r="G320" s="6"/>
      <c r="H320" s="6">
        <v>16</v>
      </c>
      <c r="I320" s="36">
        <f t="shared" si="76"/>
        <v>20</v>
      </c>
      <c r="J320" s="6"/>
      <c r="K320" s="6">
        <f>J320/12*8</f>
        <v>0</v>
      </c>
      <c r="L320" s="6"/>
      <c r="M320" s="36">
        <f t="shared" si="78"/>
        <v>0</v>
      </c>
    </row>
    <row r="321" spans="1:13" ht="12.75">
      <c r="A321" s="21" t="s">
        <v>138</v>
      </c>
      <c r="B321" s="29">
        <f t="shared" si="79"/>
        <v>72589.3</v>
      </c>
      <c r="C321" s="29">
        <f t="shared" si="80"/>
        <v>0</v>
      </c>
      <c r="D321" s="29">
        <f t="shared" si="81"/>
        <v>34444</v>
      </c>
      <c r="E321" s="36">
        <f t="shared" si="75"/>
        <v>47.450519566933416</v>
      </c>
      <c r="F321" s="6">
        <v>72589.3</v>
      </c>
      <c r="G321" s="6"/>
      <c r="H321" s="6">
        <v>34444</v>
      </c>
      <c r="I321" s="36">
        <f t="shared" si="76"/>
        <v>47.450519566933416</v>
      </c>
      <c r="J321" s="6"/>
      <c r="K321" s="6">
        <f>J321/12*8</f>
        <v>0</v>
      </c>
      <c r="L321" s="6"/>
      <c r="M321" s="36">
        <f t="shared" si="78"/>
        <v>0</v>
      </c>
    </row>
    <row r="322" spans="1:13" ht="25.5">
      <c r="A322" s="21" t="s">
        <v>141</v>
      </c>
      <c r="B322" s="29">
        <f t="shared" si="79"/>
        <v>5104</v>
      </c>
      <c r="C322" s="29">
        <f t="shared" si="80"/>
        <v>0</v>
      </c>
      <c r="D322" s="29">
        <f t="shared" si="81"/>
        <v>1531.4</v>
      </c>
      <c r="E322" s="36">
        <f t="shared" si="75"/>
        <v>30.00391849529781</v>
      </c>
      <c r="F322" s="6">
        <v>5104</v>
      </c>
      <c r="G322" s="6"/>
      <c r="H322" s="6">
        <v>1531.4</v>
      </c>
      <c r="I322" s="36">
        <f t="shared" si="76"/>
        <v>30.00391849529781</v>
      </c>
      <c r="J322" s="6"/>
      <c r="K322" s="6">
        <f>J322/12*8</f>
        <v>0</v>
      </c>
      <c r="L322" s="6"/>
      <c r="M322" s="36">
        <f t="shared" si="78"/>
        <v>0</v>
      </c>
    </row>
    <row r="323" spans="1:13" ht="38.25">
      <c r="A323" s="21" t="s">
        <v>121</v>
      </c>
      <c r="B323" s="29">
        <f t="shared" si="79"/>
        <v>175</v>
      </c>
      <c r="C323" s="29">
        <f t="shared" si="80"/>
        <v>0</v>
      </c>
      <c r="D323" s="29">
        <f t="shared" si="81"/>
        <v>30</v>
      </c>
      <c r="E323" s="36">
        <f t="shared" si="75"/>
        <v>17.142857142857142</v>
      </c>
      <c r="F323" s="6">
        <v>175</v>
      </c>
      <c r="G323" s="6"/>
      <c r="H323" s="6">
        <v>30</v>
      </c>
      <c r="I323" s="36">
        <f t="shared" si="76"/>
        <v>17.142857142857142</v>
      </c>
      <c r="J323" s="6"/>
      <c r="K323" s="6">
        <f>J323/12*8</f>
        <v>0</v>
      </c>
      <c r="L323" s="6"/>
      <c r="M323" s="36">
        <f t="shared" si="78"/>
        <v>0</v>
      </c>
    </row>
    <row r="324" spans="1:13" ht="12.75">
      <c r="A324" s="21" t="s">
        <v>146</v>
      </c>
      <c r="B324" s="29">
        <f t="shared" si="79"/>
        <v>1000</v>
      </c>
      <c r="C324" s="29">
        <f t="shared" si="80"/>
        <v>0</v>
      </c>
      <c r="D324" s="29">
        <f t="shared" si="81"/>
        <v>97.9</v>
      </c>
      <c r="E324" s="36">
        <f t="shared" si="75"/>
        <v>9.790000000000001</v>
      </c>
      <c r="F324" s="6">
        <v>1000</v>
      </c>
      <c r="G324" s="6"/>
      <c r="H324" s="6">
        <v>97.9</v>
      </c>
      <c r="I324" s="36">
        <f t="shared" si="76"/>
        <v>9.790000000000001</v>
      </c>
      <c r="J324" s="6"/>
      <c r="K324" s="6">
        <f>J324/12*8</f>
        <v>0</v>
      </c>
      <c r="L324" s="6"/>
      <c r="M324" s="36">
        <f t="shared" si="78"/>
        <v>0</v>
      </c>
    </row>
    <row r="325" spans="1:13" s="15" customFormat="1" ht="38.25" hidden="1">
      <c r="A325" s="21" t="s">
        <v>157</v>
      </c>
      <c r="B325" s="29">
        <f>F325+J325</f>
        <v>0</v>
      </c>
      <c r="C325" s="29">
        <f>G325+K325</f>
        <v>0</v>
      </c>
      <c r="D325" s="29">
        <f>H325+L325</f>
        <v>0</v>
      </c>
      <c r="E325" s="36">
        <f>IF(B325&gt;0,D325/B325,0)*100</f>
        <v>0</v>
      </c>
      <c r="F325" s="6"/>
      <c r="G325" s="6"/>
      <c r="H325" s="6"/>
      <c r="I325" s="36">
        <f t="shared" si="76"/>
        <v>0</v>
      </c>
      <c r="J325" s="14"/>
      <c r="K325" s="14"/>
      <c r="L325" s="14"/>
      <c r="M325" s="36">
        <f t="shared" si="78"/>
        <v>0</v>
      </c>
    </row>
    <row r="326" spans="1:13" s="15" customFormat="1" ht="25.5">
      <c r="A326" s="21" t="s">
        <v>161</v>
      </c>
      <c r="B326" s="29">
        <f t="shared" si="79"/>
        <v>3750</v>
      </c>
      <c r="C326" s="29">
        <f t="shared" si="80"/>
        <v>0</v>
      </c>
      <c r="D326" s="29">
        <f t="shared" si="81"/>
        <v>30.7</v>
      </c>
      <c r="E326" s="36">
        <f t="shared" si="75"/>
        <v>0.8186666666666667</v>
      </c>
      <c r="F326" s="14">
        <v>3750</v>
      </c>
      <c r="G326" s="14"/>
      <c r="H326" s="14">
        <v>30.7</v>
      </c>
      <c r="I326" s="36">
        <f t="shared" si="76"/>
        <v>0.8186666666666667</v>
      </c>
      <c r="J326" s="14"/>
      <c r="K326" s="14"/>
      <c r="L326" s="14"/>
      <c r="M326" s="36">
        <f t="shared" si="78"/>
        <v>0</v>
      </c>
    </row>
    <row r="327" spans="1:13" s="15" customFormat="1" ht="25.5">
      <c r="A327" s="13" t="s">
        <v>170</v>
      </c>
      <c r="B327" s="29">
        <f t="shared" si="79"/>
        <v>1300</v>
      </c>
      <c r="C327" s="29">
        <f t="shared" si="80"/>
        <v>0</v>
      </c>
      <c r="D327" s="29">
        <f t="shared" si="81"/>
        <v>390.5</v>
      </c>
      <c r="E327" s="36">
        <f t="shared" si="75"/>
        <v>30.038461538461537</v>
      </c>
      <c r="F327" s="14">
        <v>1300</v>
      </c>
      <c r="G327" s="14"/>
      <c r="H327" s="14">
        <v>390.5</v>
      </c>
      <c r="I327" s="36">
        <f t="shared" si="76"/>
        <v>30.038461538461537</v>
      </c>
      <c r="J327" s="14"/>
      <c r="K327" s="14"/>
      <c r="L327" s="14"/>
      <c r="M327" s="36">
        <f t="shared" si="78"/>
        <v>0</v>
      </c>
    </row>
    <row r="328" spans="1:13" s="15" customFormat="1" ht="12.75" hidden="1">
      <c r="A328" s="13"/>
      <c r="B328" s="29">
        <f t="shared" si="79"/>
        <v>0</v>
      </c>
      <c r="C328" s="29">
        <f t="shared" si="80"/>
        <v>0</v>
      </c>
      <c r="D328" s="29">
        <f t="shared" si="81"/>
        <v>0</v>
      </c>
      <c r="E328" s="36">
        <f t="shared" si="75"/>
        <v>0</v>
      </c>
      <c r="F328" s="14"/>
      <c r="G328" s="14"/>
      <c r="H328" s="14"/>
      <c r="I328" s="36">
        <f t="shared" si="76"/>
        <v>0</v>
      </c>
      <c r="J328" s="14"/>
      <c r="K328" s="14"/>
      <c r="L328" s="14"/>
      <c r="M328" s="36">
        <f t="shared" si="78"/>
        <v>0</v>
      </c>
    </row>
    <row r="329" spans="1:13" s="15" customFormat="1" ht="12.75" hidden="1">
      <c r="A329" s="13"/>
      <c r="B329" s="29">
        <f t="shared" si="79"/>
        <v>0</v>
      </c>
      <c r="C329" s="29">
        <f t="shared" si="80"/>
        <v>0</v>
      </c>
      <c r="D329" s="29">
        <f t="shared" si="81"/>
        <v>0</v>
      </c>
      <c r="E329" s="36">
        <f t="shared" si="75"/>
        <v>0</v>
      </c>
      <c r="F329" s="14"/>
      <c r="G329" s="14"/>
      <c r="H329" s="14"/>
      <c r="I329" s="36">
        <f t="shared" si="76"/>
        <v>0</v>
      </c>
      <c r="J329" s="14"/>
      <c r="K329" s="14"/>
      <c r="L329" s="14"/>
      <c r="M329" s="36">
        <f t="shared" si="78"/>
        <v>0</v>
      </c>
    </row>
    <row r="330" spans="1:13" s="15" customFormat="1" ht="12.75" hidden="1">
      <c r="A330" s="13"/>
      <c r="B330" s="29">
        <f t="shared" si="79"/>
        <v>0</v>
      </c>
      <c r="C330" s="29">
        <f t="shared" si="80"/>
        <v>0</v>
      </c>
      <c r="D330" s="29">
        <f t="shared" si="81"/>
        <v>0</v>
      </c>
      <c r="E330" s="36">
        <f t="shared" si="75"/>
        <v>0</v>
      </c>
      <c r="F330" s="14"/>
      <c r="G330" s="14"/>
      <c r="H330" s="14"/>
      <c r="I330" s="36">
        <f t="shared" si="76"/>
        <v>0</v>
      </c>
      <c r="J330" s="14"/>
      <c r="K330" s="14"/>
      <c r="L330" s="14"/>
      <c r="M330" s="36">
        <f t="shared" si="78"/>
        <v>0</v>
      </c>
    </row>
    <row r="331" spans="1:13" s="15" customFormat="1" ht="12.75" hidden="1">
      <c r="A331" s="13"/>
      <c r="B331" s="29">
        <f t="shared" si="79"/>
        <v>0</v>
      </c>
      <c r="C331" s="29">
        <f t="shared" si="80"/>
        <v>0</v>
      </c>
      <c r="D331" s="29">
        <f t="shared" si="81"/>
        <v>0</v>
      </c>
      <c r="E331" s="36">
        <f t="shared" si="75"/>
        <v>0</v>
      </c>
      <c r="F331" s="14"/>
      <c r="G331" s="14"/>
      <c r="H331" s="14"/>
      <c r="I331" s="36">
        <f t="shared" si="76"/>
        <v>0</v>
      </c>
      <c r="J331" s="14"/>
      <c r="K331" s="14"/>
      <c r="L331" s="14"/>
      <c r="M331" s="36">
        <f t="shared" si="78"/>
        <v>0</v>
      </c>
    </row>
    <row r="332" spans="1:13" s="15" customFormat="1" ht="12.75" hidden="1">
      <c r="A332" s="13"/>
      <c r="B332" s="29">
        <f t="shared" si="79"/>
        <v>0</v>
      </c>
      <c r="C332" s="29">
        <f t="shared" si="80"/>
        <v>0</v>
      </c>
      <c r="D332" s="29">
        <f t="shared" si="81"/>
        <v>0</v>
      </c>
      <c r="E332" s="36">
        <f t="shared" si="75"/>
        <v>0</v>
      </c>
      <c r="F332" s="14"/>
      <c r="G332" s="14"/>
      <c r="H332" s="14"/>
      <c r="I332" s="36">
        <f t="shared" si="76"/>
        <v>0</v>
      </c>
      <c r="J332" s="14"/>
      <c r="K332" s="14"/>
      <c r="L332" s="14"/>
      <c r="M332" s="36">
        <f t="shared" si="78"/>
        <v>0</v>
      </c>
    </row>
    <row r="333" spans="1:13" s="11" customFormat="1" ht="30" customHeight="1" hidden="1">
      <c r="A333" s="32" t="s">
        <v>19</v>
      </c>
      <c r="B333" s="31">
        <f>SUM(B334:B378)</f>
        <v>30180.2</v>
      </c>
      <c r="C333" s="31">
        <f>SUM(C334:C378)</f>
        <v>0</v>
      </c>
      <c r="D333" s="31">
        <f>SUM(D334:D378)</f>
        <v>16838.7</v>
      </c>
      <c r="E333" s="35">
        <f t="shared" si="75"/>
        <v>55.79386485179024</v>
      </c>
      <c r="F333" s="35">
        <f>SUM(F334:F378)</f>
        <v>0</v>
      </c>
      <c r="G333" s="35">
        <f>SUM(G334:G353)</f>
        <v>0</v>
      </c>
      <c r="H333" s="35">
        <f>SUM(H334:H378)</f>
        <v>0</v>
      </c>
      <c r="I333" s="35">
        <f t="shared" si="76"/>
        <v>0</v>
      </c>
      <c r="J333" s="35">
        <f>SUM(J334:J378)</f>
        <v>30180.2</v>
      </c>
      <c r="K333" s="35">
        <f>SUM(K334:K353)</f>
        <v>0</v>
      </c>
      <c r="L333" s="35">
        <f>SUM(L334:L378)</f>
        <v>16838.7</v>
      </c>
      <c r="M333" s="35">
        <f t="shared" si="78"/>
        <v>55.79386485179024</v>
      </c>
    </row>
    <row r="334" spans="1:13" s="15" customFormat="1" ht="12.75" hidden="1">
      <c r="A334" s="13"/>
      <c r="B334" s="29">
        <f aca="true" t="shared" si="82" ref="B334:D335">F334+J334</f>
        <v>0</v>
      </c>
      <c r="C334" s="29">
        <f t="shared" si="82"/>
        <v>0</v>
      </c>
      <c r="D334" s="29">
        <f t="shared" si="82"/>
        <v>0</v>
      </c>
      <c r="E334" s="36">
        <f t="shared" si="75"/>
        <v>0</v>
      </c>
      <c r="F334" s="14"/>
      <c r="G334" s="14"/>
      <c r="H334" s="14"/>
      <c r="I334" s="36">
        <f t="shared" si="76"/>
        <v>0</v>
      </c>
      <c r="J334" s="14"/>
      <c r="K334" s="14"/>
      <c r="L334" s="14"/>
      <c r="M334" s="36">
        <f t="shared" si="78"/>
        <v>0</v>
      </c>
    </row>
    <row r="335" spans="1:13" s="15" customFormat="1" ht="12.75" hidden="1">
      <c r="A335" s="13"/>
      <c r="B335" s="29">
        <f t="shared" si="82"/>
        <v>0</v>
      </c>
      <c r="C335" s="29">
        <f t="shared" si="82"/>
        <v>0</v>
      </c>
      <c r="D335" s="29">
        <f t="shared" si="82"/>
        <v>0</v>
      </c>
      <c r="E335" s="36">
        <f t="shared" si="75"/>
        <v>0</v>
      </c>
      <c r="F335" s="14"/>
      <c r="G335" s="14"/>
      <c r="H335" s="14"/>
      <c r="I335" s="36">
        <f t="shared" si="76"/>
        <v>0</v>
      </c>
      <c r="J335" s="14"/>
      <c r="K335" s="14"/>
      <c r="L335" s="14"/>
      <c r="M335" s="36">
        <f t="shared" si="78"/>
        <v>0</v>
      </c>
    </row>
    <row r="336" spans="1:13" s="15" customFormat="1" ht="12.75" hidden="1">
      <c r="A336" s="13"/>
      <c r="B336" s="29">
        <f aca="true" t="shared" si="83" ref="B336:D342">F336+J336</f>
        <v>0</v>
      </c>
      <c r="C336" s="29">
        <f t="shared" si="83"/>
        <v>0</v>
      </c>
      <c r="D336" s="29">
        <f t="shared" si="83"/>
        <v>0</v>
      </c>
      <c r="E336" s="36">
        <f t="shared" si="75"/>
        <v>0</v>
      </c>
      <c r="F336" s="14"/>
      <c r="G336" s="14"/>
      <c r="H336" s="14"/>
      <c r="I336" s="36">
        <f t="shared" si="76"/>
        <v>0</v>
      </c>
      <c r="J336" s="14"/>
      <c r="K336" s="14"/>
      <c r="L336" s="14"/>
      <c r="M336" s="36">
        <f t="shared" si="78"/>
        <v>0</v>
      </c>
    </row>
    <row r="337" spans="1:13" s="15" customFormat="1" ht="12.75" hidden="1">
      <c r="A337" s="13"/>
      <c r="B337" s="29">
        <f t="shared" si="83"/>
        <v>0</v>
      </c>
      <c r="C337" s="29">
        <f t="shared" si="83"/>
        <v>0</v>
      </c>
      <c r="D337" s="29">
        <f t="shared" si="83"/>
        <v>0</v>
      </c>
      <c r="E337" s="36">
        <f t="shared" si="75"/>
        <v>0</v>
      </c>
      <c r="F337" s="14"/>
      <c r="G337" s="14"/>
      <c r="H337" s="14"/>
      <c r="I337" s="36">
        <f t="shared" si="76"/>
        <v>0</v>
      </c>
      <c r="J337" s="14"/>
      <c r="K337" s="14"/>
      <c r="L337" s="14"/>
      <c r="M337" s="36">
        <f t="shared" si="78"/>
        <v>0</v>
      </c>
    </row>
    <row r="338" spans="1:13" s="15" customFormat="1" ht="12.75" hidden="1">
      <c r="A338" s="13"/>
      <c r="B338" s="29">
        <f t="shared" si="83"/>
        <v>0</v>
      </c>
      <c r="C338" s="29">
        <f t="shared" si="83"/>
        <v>0</v>
      </c>
      <c r="D338" s="29">
        <f t="shared" si="83"/>
        <v>0</v>
      </c>
      <c r="E338" s="36">
        <f t="shared" si="75"/>
        <v>0</v>
      </c>
      <c r="F338" s="14"/>
      <c r="G338" s="14"/>
      <c r="H338" s="14"/>
      <c r="I338" s="36">
        <f t="shared" si="76"/>
        <v>0</v>
      </c>
      <c r="J338" s="14"/>
      <c r="K338" s="14"/>
      <c r="L338" s="14"/>
      <c r="M338" s="36">
        <f t="shared" si="78"/>
        <v>0</v>
      </c>
    </row>
    <row r="339" spans="1:13" s="15" customFormat="1" ht="12.75" hidden="1">
      <c r="A339" s="13"/>
      <c r="B339" s="29">
        <f t="shared" si="83"/>
        <v>0</v>
      </c>
      <c r="C339" s="29">
        <f t="shared" si="83"/>
        <v>0</v>
      </c>
      <c r="D339" s="29">
        <f t="shared" si="83"/>
        <v>0</v>
      </c>
      <c r="E339" s="36">
        <f t="shared" si="75"/>
        <v>0</v>
      </c>
      <c r="F339" s="14"/>
      <c r="G339" s="14"/>
      <c r="H339" s="14"/>
      <c r="I339" s="36">
        <f t="shared" si="76"/>
        <v>0</v>
      </c>
      <c r="J339" s="14"/>
      <c r="K339" s="14"/>
      <c r="L339" s="14"/>
      <c r="M339" s="36">
        <f t="shared" si="78"/>
        <v>0</v>
      </c>
    </row>
    <row r="340" spans="1:13" s="15" customFormat="1" ht="12.75" hidden="1">
      <c r="A340" s="13"/>
      <c r="B340" s="29">
        <f t="shared" si="83"/>
        <v>0</v>
      </c>
      <c r="C340" s="29">
        <f t="shared" si="83"/>
        <v>0</v>
      </c>
      <c r="D340" s="29">
        <f t="shared" si="83"/>
        <v>0</v>
      </c>
      <c r="E340" s="36">
        <f t="shared" si="75"/>
        <v>0</v>
      </c>
      <c r="F340" s="14"/>
      <c r="G340" s="14"/>
      <c r="H340" s="14"/>
      <c r="I340" s="36">
        <f t="shared" si="76"/>
        <v>0</v>
      </c>
      <c r="J340" s="14"/>
      <c r="K340" s="14"/>
      <c r="L340" s="14"/>
      <c r="M340" s="36">
        <f t="shared" si="78"/>
        <v>0</v>
      </c>
    </row>
    <row r="341" spans="1:13" s="15" customFormat="1" ht="12.75" hidden="1">
      <c r="A341" s="13"/>
      <c r="B341" s="29">
        <f t="shared" si="83"/>
        <v>0</v>
      </c>
      <c r="C341" s="29">
        <f t="shared" si="83"/>
        <v>0</v>
      </c>
      <c r="D341" s="29">
        <f t="shared" si="83"/>
        <v>0</v>
      </c>
      <c r="E341" s="36">
        <f t="shared" si="75"/>
        <v>0</v>
      </c>
      <c r="F341" s="14"/>
      <c r="G341" s="14"/>
      <c r="H341" s="14"/>
      <c r="I341" s="36">
        <f t="shared" si="76"/>
        <v>0</v>
      </c>
      <c r="J341" s="14"/>
      <c r="K341" s="14"/>
      <c r="L341" s="14"/>
      <c r="M341" s="36">
        <f t="shared" si="78"/>
        <v>0</v>
      </c>
    </row>
    <row r="342" spans="1:13" ht="12.75" hidden="1">
      <c r="A342" s="21" t="s">
        <v>99</v>
      </c>
      <c r="B342" s="29">
        <f t="shared" si="83"/>
        <v>30014.2</v>
      </c>
      <c r="C342" s="29">
        <f t="shared" si="83"/>
        <v>0</v>
      </c>
      <c r="D342" s="29">
        <f t="shared" si="83"/>
        <v>16838.7</v>
      </c>
      <c r="E342" s="36">
        <f t="shared" si="75"/>
        <v>56.102444842774425</v>
      </c>
      <c r="F342" s="6"/>
      <c r="G342" s="6"/>
      <c r="H342" s="6"/>
      <c r="I342" s="36">
        <f t="shared" si="76"/>
        <v>0</v>
      </c>
      <c r="J342" s="6">
        <v>30014.2</v>
      </c>
      <c r="K342" s="6"/>
      <c r="L342" s="6">
        <v>16838.7</v>
      </c>
      <c r="M342" s="36">
        <f t="shared" si="78"/>
        <v>56.102444842774425</v>
      </c>
    </row>
    <row r="343" spans="1:13" ht="12.75" hidden="1">
      <c r="A343" s="21" t="s">
        <v>122</v>
      </c>
      <c r="B343" s="29">
        <f aca="true" t="shared" si="84" ref="B343:B378">F343+J343</f>
        <v>0</v>
      </c>
      <c r="C343" s="29">
        <f aca="true" t="shared" si="85" ref="C343:C378">G343+K343</f>
        <v>0</v>
      </c>
      <c r="D343" s="29">
        <f aca="true" t="shared" si="86" ref="D343:D378">H343+L343</f>
        <v>0</v>
      </c>
      <c r="E343" s="36">
        <f aca="true" t="shared" si="87" ref="E343:E378">IF(B343&gt;0,D343/B343,0)*100</f>
        <v>0</v>
      </c>
      <c r="F343" s="6"/>
      <c r="G343" s="6"/>
      <c r="H343" s="6"/>
      <c r="I343" s="36">
        <f t="shared" si="76"/>
        <v>0</v>
      </c>
      <c r="J343" s="6"/>
      <c r="K343" s="6"/>
      <c r="L343" s="6"/>
      <c r="M343" s="36">
        <f t="shared" si="78"/>
        <v>0</v>
      </c>
    </row>
    <row r="344" spans="1:13" ht="12.75" hidden="1">
      <c r="A344" s="21" t="s">
        <v>123</v>
      </c>
      <c r="B344" s="29">
        <f t="shared" si="84"/>
        <v>0</v>
      </c>
      <c r="C344" s="29">
        <f t="shared" si="85"/>
        <v>0</v>
      </c>
      <c r="D344" s="29">
        <f t="shared" si="86"/>
        <v>0</v>
      </c>
      <c r="E344" s="36">
        <f t="shared" si="87"/>
        <v>0</v>
      </c>
      <c r="F344" s="6"/>
      <c r="G344" s="6"/>
      <c r="H344" s="6"/>
      <c r="I344" s="36">
        <f t="shared" si="76"/>
        <v>0</v>
      </c>
      <c r="J344" s="6"/>
      <c r="K344" s="6">
        <f>J344/12*8</f>
        <v>0</v>
      </c>
      <c r="L344" s="6"/>
      <c r="M344" s="36">
        <f t="shared" si="78"/>
        <v>0</v>
      </c>
    </row>
    <row r="345" spans="1:13" ht="12.75" hidden="1">
      <c r="A345" s="21" t="s">
        <v>7</v>
      </c>
      <c r="B345" s="29">
        <f t="shared" si="84"/>
        <v>0</v>
      </c>
      <c r="C345" s="29">
        <f t="shared" si="85"/>
        <v>0</v>
      </c>
      <c r="D345" s="29">
        <f t="shared" si="86"/>
        <v>0</v>
      </c>
      <c r="E345" s="36">
        <f t="shared" si="87"/>
        <v>0</v>
      </c>
      <c r="F345" s="6"/>
      <c r="G345" s="6">
        <f>F345/12*8</f>
        <v>0</v>
      </c>
      <c r="H345" s="6"/>
      <c r="I345" s="36">
        <f t="shared" si="76"/>
        <v>0</v>
      </c>
      <c r="J345" s="6"/>
      <c r="K345" s="6">
        <f>J345/12*8</f>
        <v>0</v>
      </c>
      <c r="L345" s="6"/>
      <c r="M345" s="36">
        <f t="shared" si="78"/>
        <v>0</v>
      </c>
    </row>
    <row r="346" spans="1:13" s="15" customFormat="1" ht="12" customHeight="1" hidden="1">
      <c r="A346" s="13"/>
      <c r="B346" s="29">
        <f t="shared" si="84"/>
        <v>0</v>
      </c>
      <c r="C346" s="29">
        <f t="shared" si="85"/>
        <v>0</v>
      </c>
      <c r="D346" s="29">
        <f t="shared" si="86"/>
        <v>0</v>
      </c>
      <c r="E346" s="36">
        <f t="shared" si="87"/>
        <v>0</v>
      </c>
      <c r="F346" s="14"/>
      <c r="G346" s="6">
        <f>F346/12*8</f>
        <v>0</v>
      </c>
      <c r="H346" s="14"/>
      <c r="I346" s="36">
        <f t="shared" si="76"/>
        <v>0</v>
      </c>
      <c r="J346" s="14"/>
      <c r="K346" s="6">
        <f>J346/12*8</f>
        <v>0</v>
      </c>
      <c r="L346" s="14"/>
      <c r="M346" s="36">
        <f t="shared" si="78"/>
        <v>0</v>
      </c>
    </row>
    <row r="347" spans="1:13" s="15" customFormat="1" ht="12.75" hidden="1">
      <c r="A347" s="13"/>
      <c r="B347" s="29">
        <f t="shared" si="84"/>
        <v>0</v>
      </c>
      <c r="C347" s="29">
        <f t="shared" si="85"/>
        <v>0</v>
      </c>
      <c r="D347" s="29">
        <f t="shared" si="86"/>
        <v>0</v>
      </c>
      <c r="E347" s="36">
        <f t="shared" si="87"/>
        <v>0</v>
      </c>
      <c r="F347" s="14"/>
      <c r="G347" s="14"/>
      <c r="H347" s="14"/>
      <c r="I347" s="36">
        <f t="shared" si="76"/>
        <v>0</v>
      </c>
      <c r="J347" s="14"/>
      <c r="K347" s="14"/>
      <c r="L347" s="14"/>
      <c r="M347" s="36">
        <f t="shared" si="78"/>
        <v>0</v>
      </c>
    </row>
    <row r="348" spans="1:13" s="15" customFormat="1" ht="12.75" hidden="1">
      <c r="A348" s="13"/>
      <c r="B348" s="29">
        <f t="shared" si="84"/>
        <v>0</v>
      </c>
      <c r="C348" s="29">
        <f t="shared" si="85"/>
        <v>0</v>
      </c>
      <c r="D348" s="29">
        <f t="shared" si="86"/>
        <v>0</v>
      </c>
      <c r="E348" s="36">
        <f t="shared" si="87"/>
        <v>0</v>
      </c>
      <c r="F348" s="14"/>
      <c r="G348" s="14"/>
      <c r="H348" s="14"/>
      <c r="I348" s="36">
        <f t="shared" si="76"/>
        <v>0</v>
      </c>
      <c r="J348" s="14"/>
      <c r="K348" s="14"/>
      <c r="L348" s="14"/>
      <c r="M348" s="36">
        <f t="shared" si="78"/>
        <v>0</v>
      </c>
    </row>
    <row r="349" spans="1:13" s="15" customFormat="1" ht="12.75" hidden="1">
      <c r="A349" s="13"/>
      <c r="B349" s="29">
        <f t="shared" si="84"/>
        <v>0</v>
      </c>
      <c r="C349" s="29">
        <f t="shared" si="85"/>
        <v>0</v>
      </c>
      <c r="D349" s="29">
        <f t="shared" si="86"/>
        <v>0</v>
      </c>
      <c r="E349" s="36">
        <f t="shared" si="87"/>
        <v>0</v>
      </c>
      <c r="F349" s="14"/>
      <c r="G349" s="14"/>
      <c r="H349" s="14"/>
      <c r="I349" s="36">
        <f t="shared" si="76"/>
        <v>0</v>
      </c>
      <c r="J349" s="14"/>
      <c r="K349" s="14"/>
      <c r="L349" s="14"/>
      <c r="M349" s="36">
        <f t="shared" si="78"/>
        <v>0</v>
      </c>
    </row>
    <row r="350" spans="1:13" s="15" customFormat="1" ht="12.75" hidden="1">
      <c r="A350" s="13"/>
      <c r="B350" s="29">
        <f t="shared" si="84"/>
        <v>0</v>
      </c>
      <c r="C350" s="29">
        <f t="shared" si="85"/>
        <v>0</v>
      </c>
      <c r="D350" s="29">
        <f t="shared" si="86"/>
        <v>0</v>
      </c>
      <c r="E350" s="36">
        <f t="shared" si="87"/>
        <v>0</v>
      </c>
      <c r="F350" s="14"/>
      <c r="G350" s="14"/>
      <c r="H350" s="14"/>
      <c r="I350" s="36">
        <f t="shared" si="76"/>
        <v>0</v>
      </c>
      <c r="J350" s="14"/>
      <c r="K350" s="14"/>
      <c r="L350" s="14"/>
      <c r="M350" s="36">
        <f t="shared" si="78"/>
        <v>0</v>
      </c>
    </row>
    <row r="351" spans="1:13" s="15" customFormat="1" ht="12.75" hidden="1">
      <c r="A351" s="13"/>
      <c r="B351" s="29">
        <f t="shared" si="84"/>
        <v>0</v>
      </c>
      <c r="C351" s="29">
        <f t="shared" si="85"/>
        <v>0</v>
      </c>
      <c r="D351" s="29">
        <f t="shared" si="86"/>
        <v>0</v>
      </c>
      <c r="E351" s="36">
        <f t="shared" si="87"/>
        <v>0</v>
      </c>
      <c r="F351" s="14"/>
      <c r="G351" s="14"/>
      <c r="H351" s="14"/>
      <c r="I351" s="36">
        <f t="shared" si="76"/>
        <v>0</v>
      </c>
      <c r="J351" s="14"/>
      <c r="K351" s="14"/>
      <c r="L351" s="14"/>
      <c r="M351" s="36">
        <f t="shared" si="78"/>
        <v>0</v>
      </c>
    </row>
    <row r="352" spans="1:13" s="15" customFormat="1" ht="12.75" hidden="1">
      <c r="A352" s="13"/>
      <c r="B352" s="29">
        <f t="shared" si="84"/>
        <v>0</v>
      </c>
      <c r="C352" s="29">
        <f t="shared" si="85"/>
        <v>0</v>
      </c>
      <c r="D352" s="29">
        <f t="shared" si="86"/>
        <v>0</v>
      </c>
      <c r="E352" s="36">
        <f t="shared" si="87"/>
        <v>0</v>
      </c>
      <c r="F352" s="14"/>
      <c r="G352" s="14"/>
      <c r="H352" s="14"/>
      <c r="I352" s="36">
        <f t="shared" si="76"/>
        <v>0</v>
      </c>
      <c r="J352" s="14"/>
      <c r="K352" s="14"/>
      <c r="L352" s="14"/>
      <c r="M352" s="36">
        <f t="shared" si="78"/>
        <v>0</v>
      </c>
    </row>
    <row r="353" spans="1:13" s="15" customFormat="1" ht="12.75" hidden="1">
      <c r="A353" s="13"/>
      <c r="B353" s="29">
        <f t="shared" si="84"/>
        <v>0</v>
      </c>
      <c r="C353" s="29">
        <f t="shared" si="85"/>
        <v>0</v>
      </c>
      <c r="D353" s="29">
        <f t="shared" si="86"/>
        <v>0</v>
      </c>
      <c r="E353" s="36">
        <f t="shared" si="87"/>
        <v>0</v>
      </c>
      <c r="F353" s="14"/>
      <c r="G353" s="14"/>
      <c r="H353" s="14"/>
      <c r="I353" s="36">
        <f t="shared" si="76"/>
        <v>0</v>
      </c>
      <c r="J353" s="14"/>
      <c r="K353" s="14"/>
      <c r="L353" s="14"/>
      <c r="M353" s="36">
        <f t="shared" si="78"/>
        <v>0</v>
      </c>
    </row>
    <row r="354" spans="1:13" s="11" customFormat="1" ht="12.75" hidden="1">
      <c r="A354" s="32"/>
      <c r="B354" s="29">
        <f t="shared" si="84"/>
        <v>0</v>
      </c>
      <c r="C354" s="29">
        <f t="shared" si="85"/>
        <v>0</v>
      </c>
      <c r="D354" s="29">
        <f t="shared" si="86"/>
        <v>0</v>
      </c>
      <c r="E354" s="36">
        <f t="shared" si="87"/>
        <v>0</v>
      </c>
      <c r="F354" s="35">
        <f>SUM(F355:F377)</f>
        <v>0</v>
      </c>
      <c r="G354" s="35">
        <f>SUM(G355:G377)</f>
        <v>0</v>
      </c>
      <c r="H354" s="35">
        <f>SUM(H355:H377)</f>
        <v>0</v>
      </c>
      <c r="I354" s="36">
        <f t="shared" si="76"/>
        <v>0</v>
      </c>
      <c r="J354" s="35">
        <f>SUM(J355:J377)</f>
        <v>0</v>
      </c>
      <c r="K354" s="35">
        <f>SUM(K355:K377)</f>
        <v>0</v>
      </c>
      <c r="L354" s="35">
        <f>SUM(L355:L377)</f>
        <v>0</v>
      </c>
      <c r="M354" s="36">
        <f t="shared" si="78"/>
        <v>0</v>
      </c>
    </row>
    <row r="355" spans="1:13" s="15" customFormat="1" ht="12.75" hidden="1">
      <c r="A355" s="13"/>
      <c r="B355" s="29">
        <f t="shared" si="84"/>
        <v>0</v>
      </c>
      <c r="C355" s="29">
        <f t="shared" si="85"/>
        <v>0</v>
      </c>
      <c r="D355" s="29">
        <f t="shared" si="86"/>
        <v>0</v>
      </c>
      <c r="E355" s="36">
        <f t="shared" si="87"/>
        <v>0</v>
      </c>
      <c r="F355" s="14"/>
      <c r="G355" s="14"/>
      <c r="H355" s="14"/>
      <c r="I355" s="36">
        <f t="shared" si="76"/>
        <v>0</v>
      </c>
      <c r="J355" s="14"/>
      <c r="K355" s="14"/>
      <c r="L355" s="14"/>
      <c r="M355" s="36">
        <f t="shared" si="78"/>
        <v>0</v>
      </c>
    </row>
    <row r="356" spans="1:13" s="15" customFormat="1" ht="12.75" hidden="1">
      <c r="A356" s="13"/>
      <c r="B356" s="29">
        <f t="shared" si="84"/>
        <v>0</v>
      </c>
      <c r="C356" s="29">
        <f t="shared" si="85"/>
        <v>0</v>
      </c>
      <c r="D356" s="29">
        <f t="shared" si="86"/>
        <v>0</v>
      </c>
      <c r="E356" s="36">
        <f t="shared" si="87"/>
        <v>0</v>
      </c>
      <c r="F356" s="14"/>
      <c r="G356" s="14"/>
      <c r="H356" s="14"/>
      <c r="I356" s="36">
        <f t="shared" si="76"/>
        <v>0</v>
      </c>
      <c r="J356" s="14"/>
      <c r="K356" s="14"/>
      <c r="L356" s="14"/>
      <c r="M356" s="36">
        <f t="shared" si="78"/>
        <v>0</v>
      </c>
    </row>
    <row r="357" spans="1:13" s="15" customFormat="1" ht="12.75" hidden="1">
      <c r="A357" s="13"/>
      <c r="B357" s="29">
        <f t="shared" si="84"/>
        <v>0</v>
      </c>
      <c r="C357" s="29">
        <f t="shared" si="85"/>
        <v>0</v>
      </c>
      <c r="D357" s="29">
        <f t="shared" si="86"/>
        <v>0</v>
      </c>
      <c r="E357" s="36">
        <f t="shared" si="87"/>
        <v>0</v>
      </c>
      <c r="F357" s="14"/>
      <c r="G357" s="14"/>
      <c r="H357" s="14"/>
      <c r="I357" s="36">
        <f t="shared" si="76"/>
        <v>0</v>
      </c>
      <c r="J357" s="14"/>
      <c r="K357" s="14"/>
      <c r="L357" s="14"/>
      <c r="M357" s="36">
        <f t="shared" si="78"/>
        <v>0</v>
      </c>
    </row>
    <row r="358" spans="1:13" s="15" customFormat="1" ht="12.75" hidden="1">
      <c r="A358" s="13"/>
      <c r="B358" s="29">
        <f t="shared" si="84"/>
        <v>0</v>
      </c>
      <c r="C358" s="29">
        <f t="shared" si="85"/>
        <v>0</v>
      </c>
      <c r="D358" s="29">
        <f t="shared" si="86"/>
        <v>0</v>
      </c>
      <c r="E358" s="36">
        <f t="shared" si="87"/>
        <v>0</v>
      </c>
      <c r="F358" s="14"/>
      <c r="G358" s="14"/>
      <c r="H358" s="14"/>
      <c r="I358" s="36">
        <f t="shared" si="76"/>
        <v>0</v>
      </c>
      <c r="J358" s="14"/>
      <c r="K358" s="14"/>
      <c r="L358" s="14"/>
      <c r="M358" s="36">
        <f t="shared" si="78"/>
        <v>0</v>
      </c>
    </row>
    <row r="359" spans="1:13" s="15" customFormat="1" ht="12.75" hidden="1">
      <c r="A359" s="13"/>
      <c r="B359" s="29">
        <f t="shared" si="84"/>
        <v>0</v>
      </c>
      <c r="C359" s="29">
        <f t="shared" si="85"/>
        <v>0</v>
      </c>
      <c r="D359" s="29">
        <f t="shared" si="86"/>
        <v>0</v>
      </c>
      <c r="E359" s="36">
        <f t="shared" si="87"/>
        <v>0</v>
      </c>
      <c r="F359" s="14"/>
      <c r="G359" s="14"/>
      <c r="H359" s="14"/>
      <c r="I359" s="36">
        <f t="shared" si="76"/>
        <v>0</v>
      </c>
      <c r="J359" s="14"/>
      <c r="K359" s="14"/>
      <c r="L359" s="14"/>
      <c r="M359" s="36">
        <f t="shared" si="78"/>
        <v>0</v>
      </c>
    </row>
    <row r="360" spans="1:13" s="15" customFormat="1" ht="12.75" hidden="1">
      <c r="A360" s="13"/>
      <c r="B360" s="29">
        <f t="shared" si="84"/>
        <v>0</v>
      </c>
      <c r="C360" s="29">
        <f t="shared" si="85"/>
        <v>0</v>
      </c>
      <c r="D360" s="29">
        <f t="shared" si="86"/>
        <v>0</v>
      </c>
      <c r="E360" s="36">
        <f t="shared" si="87"/>
        <v>0</v>
      </c>
      <c r="F360" s="14"/>
      <c r="G360" s="14"/>
      <c r="H360" s="14"/>
      <c r="I360" s="36">
        <f t="shared" si="76"/>
        <v>0</v>
      </c>
      <c r="J360" s="14"/>
      <c r="K360" s="14"/>
      <c r="L360" s="14"/>
      <c r="M360" s="36">
        <f t="shared" si="78"/>
        <v>0</v>
      </c>
    </row>
    <row r="361" spans="1:13" s="15" customFormat="1" ht="12.75" hidden="1">
      <c r="A361" s="13"/>
      <c r="B361" s="29">
        <f t="shared" si="84"/>
        <v>0</v>
      </c>
      <c r="C361" s="29">
        <f t="shared" si="85"/>
        <v>0</v>
      </c>
      <c r="D361" s="29">
        <f t="shared" si="86"/>
        <v>0</v>
      </c>
      <c r="E361" s="36">
        <f t="shared" si="87"/>
        <v>0</v>
      </c>
      <c r="F361" s="14"/>
      <c r="G361" s="14"/>
      <c r="H361" s="14"/>
      <c r="I361" s="36">
        <f t="shared" si="76"/>
        <v>0</v>
      </c>
      <c r="J361" s="14"/>
      <c r="K361" s="14"/>
      <c r="L361" s="14"/>
      <c r="M361" s="36">
        <f t="shared" si="78"/>
        <v>0</v>
      </c>
    </row>
    <row r="362" spans="1:13" s="15" customFormat="1" ht="12.75" hidden="1">
      <c r="A362" s="13"/>
      <c r="B362" s="29">
        <f t="shared" si="84"/>
        <v>0</v>
      </c>
      <c r="C362" s="29">
        <f t="shared" si="85"/>
        <v>0</v>
      </c>
      <c r="D362" s="29">
        <f t="shared" si="86"/>
        <v>0</v>
      </c>
      <c r="E362" s="36">
        <f t="shared" si="87"/>
        <v>0</v>
      </c>
      <c r="F362" s="14"/>
      <c r="G362" s="14"/>
      <c r="H362" s="14"/>
      <c r="I362" s="36">
        <f t="shared" si="76"/>
        <v>0</v>
      </c>
      <c r="J362" s="14"/>
      <c r="K362" s="14"/>
      <c r="L362" s="14"/>
      <c r="M362" s="36">
        <f t="shared" si="78"/>
        <v>0</v>
      </c>
    </row>
    <row r="363" spans="1:13" ht="12.75" hidden="1">
      <c r="A363" s="21" t="s">
        <v>124</v>
      </c>
      <c r="B363" s="29">
        <f t="shared" si="84"/>
        <v>0</v>
      </c>
      <c r="C363" s="29">
        <f t="shared" si="85"/>
        <v>0</v>
      </c>
      <c r="D363" s="29">
        <f t="shared" si="86"/>
        <v>0</v>
      </c>
      <c r="E363" s="36">
        <f t="shared" si="87"/>
        <v>0</v>
      </c>
      <c r="F363" s="6"/>
      <c r="G363" s="6"/>
      <c r="H363" s="6"/>
      <c r="I363" s="36">
        <f aca="true" t="shared" si="88" ref="I363:I378">IF(F363&gt;0,H363/F363,0)*100</f>
        <v>0</v>
      </c>
      <c r="J363" s="6"/>
      <c r="K363" s="6">
        <f aca="true" t="shared" si="89" ref="K363:K369">J363/12*8</f>
        <v>0</v>
      </c>
      <c r="L363" s="6"/>
      <c r="M363" s="36">
        <f t="shared" si="78"/>
        <v>0</v>
      </c>
    </row>
    <row r="364" spans="1:13" ht="12.75" hidden="1">
      <c r="A364" s="21" t="s">
        <v>20</v>
      </c>
      <c r="B364" s="29">
        <f t="shared" si="84"/>
        <v>0</v>
      </c>
      <c r="C364" s="29">
        <f t="shared" si="85"/>
        <v>0</v>
      </c>
      <c r="D364" s="29">
        <f t="shared" si="86"/>
        <v>0</v>
      </c>
      <c r="E364" s="36">
        <f t="shared" si="87"/>
        <v>0</v>
      </c>
      <c r="F364" s="6"/>
      <c r="G364" s="6"/>
      <c r="H364" s="6"/>
      <c r="I364" s="36">
        <f t="shared" si="88"/>
        <v>0</v>
      </c>
      <c r="J364" s="6"/>
      <c r="K364" s="6">
        <f t="shared" si="89"/>
        <v>0</v>
      </c>
      <c r="L364" s="6"/>
      <c r="M364" s="36">
        <f t="shared" si="78"/>
        <v>0</v>
      </c>
    </row>
    <row r="365" spans="1:13" ht="12.75" hidden="1">
      <c r="A365" s="21" t="s">
        <v>125</v>
      </c>
      <c r="B365" s="29">
        <f t="shared" si="84"/>
        <v>0</v>
      </c>
      <c r="C365" s="29">
        <f t="shared" si="85"/>
        <v>0</v>
      </c>
      <c r="D365" s="29">
        <f t="shared" si="86"/>
        <v>0</v>
      </c>
      <c r="E365" s="36">
        <f t="shared" si="87"/>
        <v>0</v>
      </c>
      <c r="F365" s="6"/>
      <c r="G365" s="6"/>
      <c r="H365" s="6"/>
      <c r="I365" s="36">
        <f t="shared" si="88"/>
        <v>0</v>
      </c>
      <c r="J365" s="6"/>
      <c r="K365" s="6">
        <f t="shared" si="89"/>
        <v>0</v>
      </c>
      <c r="L365" s="6"/>
      <c r="M365" s="36">
        <f t="shared" si="78"/>
        <v>0</v>
      </c>
    </row>
    <row r="366" spans="1:13" ht="12.75" hidden="1">
      <c r="A366" s="21" t="s">
        <v>126</v>
      </c>
      <c r="B366" s="29">
        <f t="shared" si="84"/>
        <v>0</v>
      </c>
      <c r="C366" s="29">
        <f t="shared" si="85"/>
        <v>0</v>
      </c>
      <c r="D366" s="29">
        <f t="shared" si="86"/>
        <v>0</v>
      </c>
      <c r="E366" s="36">
        <f t="shared" si="87"/>
        <v>0</v>
      </c>
      <c r="F366" s="6"/>
      <c r="G366" s="6"/>
      <c r="H366" s="6"/>
      <c r="I366" s="36">
        <f t="shared" si="88"/>
        <v>0</v>
      </c>
      <c r="J366" s="6"/>
      <c r="K366" s="6">
        <f t="shared" si="89"/>
        <v>0</v>
      </c>
      <c r="L366" s="6"/>
      <c r="M366" s="36">
        <f t="shared" si="78"/>
        <v>0</v>
      </c>
    </row>
    <row r="367" spans="1:13" ht="12.75" hidden="1">
      <c r="A367" s="21" t="s">
        <v>108</v>
      </c>
      <c r="B367" s="29">
        <f t="shared" si="84"/>
        <v>0</v>
      </c>
      <c r="C367" s="29">
        <f t="shared" si="85"/>
        <v>0</v>
      </c>
      <c r="D367" s="29">
        <f t="shared" si="86"/>
        <v>0</v>
      </c>
      <c r="E367" s="36">
        <f t="shared" si="87"/>
        <v>0</v>
      </c>
      <c r="F367" s="6"/>
      <c r="G367" s="6"/>
      <c r="H367" s="6"/>
      <c r="I367" s="36">
        <f t="shared" si="88"/>
        <v>0</v>
      </c>
      <c r="J367" s="6"/>
      <c r="K367" s="6">
        <f t="shared" si="89"/>
        <v>0</v>
      </c>
      <c r="L367" s="6"/>
      <c r="M367" s="36">
        <f t="shared" si="78"/>
        <v>0</v>
      </c>
    </row>
    <row r="368" spans="1:13" ht="25.5" hidden="1">
      <c r="A368" s="21" t="s">
        <v>127</v>
      </c>
      <c r="B368" s="29">
        <f t="shared" si="84"/>
        <v>0</v>
      </c>
      <c r="C368" s="29">
        <f t="shared" si="85"/>
        <v>0</v>
      </c>
      <c r="D368" s="29">
        <f t="shared" si="86"/>
        <v>0</v>
      </c>
      <c r="E368" s="36">
        <f t="shared" si="87"/>
        <v>0</v>
      </c>
      <c r="F368" s="6"/>
      <c r="G368" s="6"/>
      <c r="H368" s="6"/>
      <c r="I368" s="36">
        <f t="shared" si="88"/>
        <v>0</v>
      </c>
      <c r="J368" s="6"/>
      <c r="K368" s="6"/>
      <c r="L368" s="6"/>
      <c r="M368" s="36">
        <f aca="true" t="shared" si="90" ref="M368:M378">IF(J368&gt;0,L368/J368,0)*100</f>
        <v>0</v>
      </c>
    </row>
    <row r="369" spans="1:13" ht="12.75" hidden="1">
      <c r="A369" s="21" t="s">
        <v>145</v>
      </c>
      <c r="B369" s="29">
        <f t="shared" si="84"/>
        <v>0</v>
      </c>
      <c r="C369" s="29">
        <f t="shared" si="85"/>
        <v>0</v>
      </c>
      <c r="D369" s="29">
        <f t="shared" si="86"/>
        <v>0</v>
      </c>
      <c r="E369" s="36">
        <f t="shared" si="87"/>
        <v>0</v>
      </c>
      <c r="F369" s="6"/>
      <c r="G369" s="6"/>
      <c r="H369" s="6"/>
      <c r="I369" s="36">
        <f t="shared" si="88"/>
        <v>0</v>
      </c>
      <c r="J369" s="6"/>
      <c r="K369" s="6">
        <f t="shared" si="89"/>
        <v>0</v>
      </c>
      <c r="L369" s="6"/>
      <c r="M369" s="36">
        <f t="shared" si="90"/>
        <v>0</v>
      </c>
    </row>
    <row r="370" spans="1:13" s="15" customFormat="1" ht="12.75" hidden="1">
      <c r="A370" s="21" t="s">
        <v>120</v>
      </c>
      <c r="B370" s="29">
        <f t="shared" si="84"/>
        <v>0</v>
      </c>
      <c r="C370" s="29">
        <f t="shared" si="85"/>
        <v>0</v>
      </c>
      <c r="D370" s="29">
        <f t="shared" si="86"/>
        <v>0</v>
      </c>
      <c r="E370" s="36">
        <f t="shared" si="87"/>
        <v>0</v>
      </c>
      <c r="F370" s="14"/>
      <c r="G370" s="14"/>
      <c r="H370" s="14"/>
      <c r="I370" s="36">
        <f t="shared" si="88"/>
        <v>0</v>
      </c>
      <c r="J370" s="14"/>
      <c r="K370" s="14"/>
      <c r="L370" s="14"/>
      <c r="M370" s="36">
        <f t="shared" si="90"/>
        <v>0</v>
      </c>
    </row>
    <row r="371" spans="1:13" s="15" customFormat="1" ht="12.75" hidden="1">
      <c r="A371" s="13"/>
      <c r="B371" s="29">
        <f t="shared" si="84"/>
        <v>0</v>
      </c>
      <c r="C371" s="29">
        <f t="shared" si="85"/>
        <v>0</v>
      </c>
      <c r="D371" s="29">
        <f t="shared" si="86"/>
        <v>0</v>
      </c>
      <c r="E371" s="36">
        <f t="shared" si="87"/>
        <v>0</v>
      </c>
      <c r="F371" s="14"/>
      <c r="G371" s="14"/>
      <c r="H371" s="14"/>
      <c r="I371" s="36">
        <f t="shared" si="88"/>
        <v>0</v>
      </c>
      <c r="J371" s="14"/>
      <c r="K371" s="14"/>
      <c r="L371" s="14"/>
      <c r="M371" s="36">
        <f t="shared" si="90"/>
        <v>0</v>
      </c>
    </row>
    <row r="372" spans="1:13" s="15" customFormat="1" ht="12.75" hidden="1">
      <c r="A372" s="13"/>
      <c r="B372" s="29">
        <f t="shared" si="84"/>
        <v>0</v>
      </c>
      <c r="C372" s="29">
        <f t="shared" si="85"/>
        <v>0</v>
      </c>
      <c r="D372" s="29">
        <f t="shared" si="86"/>
        <v>0</v>
      </c>
      <c r="E372" s="36">
        <f t="shared" si="87"/>
        <v>0</v>
      </c>
      <c r="F372" s="14"/>
      <c r="G372" s="14"/>
      <c r="H372" s="14"/>
      <c r="I372" s="36">
        <f t="shared" si="88"/>
        <v>0</v>
      </c>
      <c r="J372" s="14"/>
      <c r="K372" s="14"/>
      <c r="L372" s="14"/>
      <c r="M372" s="36">
        <f t="shared" si="90"/>
        <v>0</v>
      </c>
    </row>
    <row r="373" spans="1:13" s="15" customFormat="1" ht="12.75" hidden="1">
      <c r="A373" s="13"/>
      <c r="B373" s="29">
        <f t="shared" si="84"/>
        <v>0</v>
      </c>
      <c r="C373" s="29">
        <f t="shared" si="85"/>
        <v>0</v>
      </c>
      <c r="D373" s="29">
        <f t="shared" si="86"/>
        <v>0</v>
      </c>
      <c r="E373" s="36">
        <f t="shared" si="87"/>
        <v>0</v>
      </c>
      <c r="F373" s="14"/>
      <c r="G373" s="14"/>
      <c r="H373" s="14"/>
      <c r="I373" s="36">
        <f t="shared" si="88"/>
        <v>0</v>
      </c>
      <c r="J373" s="14"/>
      <c r="K373" s="14"/>
      <c r="L373" s="14"/>
      <c r="M373" s="36">
        <f t="shared" si="90"/>
        <v>0</v>
      </c>
    </row>
    <row r="374" spans="1:13" s="15" customFormat="1" ht="12.75" hidden="1">
      <c r="A374" s="13"/>
      <c r="B374" s="29">
        <f t="shared" si="84"/>
        <v>0</v>
      </c>
      <c r="C374" s="29">
        <f t="shared" si="85"/>
        <v>0</v>
      </c>
      <c r="D374" s="29">
        <f t="shared" si="86"/>
        <v>0</v>
      </c>
      <c r="E374" s="36">
        <f t="shared" si="87"/>
        <v>0</v>
      </c>
      <c r="F374" s="14"/>
      <c r="G374" s="14"/>
      <c r="H374" s="14"/>
      <c r="I374" s="36">
        <f t="shared" si="88"/>
        <v>0</v>
      </c>
      <c r="J374" s="14"/>
      <c r="K374" s="14"/>
      <c r="L374" s="14"/>
      <c r="M374" s="36">
        <f t="shared" si="90"/>
        <v>0</v>
      </c>
    </row>
    <row r="375" spans="1:13" s="15" customFormat="1" ht="12.75" hidden="1">
      <c r="A375" s="13"/>
      <c r="B375" s="29">
        <f t="shared" si="84"/>
        <v>0</v>
      </c>
      <c r="C375" s="29">
        <f t="shared" si="85"/>
        <v>0</v>
      </c>
      <c r="D375" s="29">
        <f t="shared" si="86"/>
        <v>0</v>
      </c>
      <c r="E375" s="36">
        <f t="shared" si="87"/>
        <v>0</v>
      </c>
      <c r="F375" s="14"/>
      <c r="G375" s="14"/>
      <c r="H375" s="14"/>
      <c r="I375" s="36">
        <f t="shared" si="88"/>
        <v>0</v>
      </c>
      <c r="J375" s="14"/>
      <c r="K375" s="14"/>
      <c r="L375" s="14"/>
      <c r="M375" s="36">
        <f t="shared" si="90"/>
        <v>0</v>
      </c>
    </row>
    <row r="376" spans="1:13" s="15" customFormat="1" ht="12.75" hidden="1">
      <c r="A376" s="13"/>
      <c r="B376" s="29">
        <f t="shared" si="84"/>
        <v>0</v>
      </c>
      <c r="C376" s="29">
        <f t="shared" si="85"/>
        <v>0</v>
      </c>
      <c r="D376" s="29">
        <f t="shared" si="86"/>
        <v>0</v>
      </c>
      <c r="E376" s="36">
        <f t="shared" si="87"/>
        <v>0</v>
      </c>
      <c r="F376" s="14"/>
      <c r="G376" s="14"/>
      <c r="H376" s="14"/>
      <c r="I376" s="36">
        <f t="shared" si="88"/>
        <v>0</v>
      </c>
      <c r="J376" s="14"/>
      <c r="K376" s="14"/>
      <c r="L376" s="14"/>
      <c r="M376" s="36">
        <f t="shared" si="90"/>
        <v>0</v>
      </c>
    </row>
    <row r="377" spans="1:13" s="15" customFormat="1" ht="12.75" hidden="1">
      <c r="A377" s="13"/>
      <c r="B377" s="29">
        <f t="shared" si="84"/>
        <v>0</v>
      </c>
      <c r="C377" s="29">
        <f t="shared" si="85"/>
        <v>0</v>
      </c>
      <c r="D377" s="29">
        <f t="shared" si="86"/>
        <v>0</v>
      </c>
      <c r="E377" s="36">
        <f t="shared" si="87"/>
        <v>0</v>
      </c>
      <c r="F377" s="14"/>
      <c r="G377" s="14"/>
      <c r="H377" s="14"/>
      <c r="I377" s="36">
        <f t="shared" si="88"/>
        <v>0</v>
      </c>
      <c r="J377" s="14"/>
      <c r="K377" s="14"/>
      <c r="L377" s="14"/>
      <c r="M377" s="36">
        <f t="shared" si="90"/>
        <v>0</v>
      </c>
    </row>
    <row r="378" spans="1:13" s="15" customFormat="1" ht="38.25" hidden="1">
      <c r="A378" s="13" t="s">
        <v>181</v>
      </c>
      <c r="B378" s="29">
        <f t="shared" si="84"/>
        <v>166</v>
      </c>
      <c r="C378" s="29">
        <f t="shared" si="85"/>
        <v>0</v>
      </c>
      <c r="D378" s="29">
        <f t="shared" si="86"/>
        <v>0</v>
      </c>
      <c r="E378" s="36">
        <f t="shared" si="87"/>
        <v>0</v>
      </c>
      <c r="F378" s="14"/>
      <c r="G378" s="14"/>
      <c r="H378" s="14"/>
      <c r="I378" s="36">
        <f t="shared" si="88"/>
        <v>0</v>
      </c>
      <c r="J378" s="14">
        <v>166</v>
      </c>
      <c r="K378" s="14"/>
      <c r="L378" s="14"/>
      <c r="M378" s="36">
        <f t="shared" si="90"/>
        <v>0</v>
      </c>
    </row>
    <row r="379" spans="1:13" s="11" customFormat="1" ht="12.75">
      <c r="A379" s="32" t="s">
        <v>21</v>
      </c>
      <c r="B379" s="31">
        <f>SUM(B380:B398)</f>
        <v>5981</v>
      </c>
      <c r="C379" s="31">
        <f>SUM(C380:C404)</f>
        <v>0</v>
      </c>
      <c r="D379" s="31">
        <f>SUM(D380:D398)</f>
        <v>2713.2</v>
      </c>
      <c r="E379" s="35">
        <f>IF(B379&gt;0,D379/B379,0)*100</f>
        <v>45.36365156328373</v>
      </c>
      <c r="F379" s="35">
        <f>SUM(F380:F396)</f>
        <v>5781</v>
      </c>
      <c r="G379" s="35">
        <f>SUM(G380:G404)</f>
        <v>0</v>
      </c>
      <c r="H379" s="35">
        <f>SUM(H380:H398)</f>
        <v>2642.7</v>
      </c>
      <c r="I379" s="35">
        <f>IF(F379&gt;0,H379/F379,0)*100</f>
        <v>45.71354436948625</v>
      </c>
      <c r="J379" s="35">
        <f>SUM(J380:J398)</f>
        <v>200</v>
      </c>
      <c r="K379" s="35">
        <f>SUM(K380:K398)</f>
        <v>0</v>
      </c>
      <c r="L379" s="35">
        <f>SUM(L380:L398)</f>
        <v>70.5</v>
      </c>
      <c r="M379" s="35">
        <f aca="true" t="shared" si="91" ref="M379:M394">IF(J379&gt;0,L379/J379,0)*100</f>
        <v>35.25</v>
      </c>
    </row>
    <row r="380" spans="1:13" s="15" customFormat="1" ht="12.75" hidden="1">
      <c r="A380" s="13"/>
      <c r="B380" s="29">
        <f>F380+J380</f>
        <v>0</v>
      </c>
      <c r="C380" s="29">
        <f>G380+K380</f>
        <v>0</v>
      </c>
      <c r="D380" s="29">
        <f>H380+L380</f>
        <v>0</v>
      </c>
      <c r="E380" s="36">
        <f aca="true" t="shared" si="92" ref="E380:E396">IF(B380&gt;0,D380/B380,0)*100</f>
        <v>0</v>
      </c>
      <c r="F380" s="14"/>
      <c r="G380" s="14"/>
      <c r="H380" s="14"/>
      <c r="I380" s="36">
        <f aca="true" t="shared" si="93" ref="I380:I396">IF(F380&gt;0,H380/F380,0)*100</f>
        <v>0</v>
      </c>
      <c r="J380" s="14"/>
      <c r="K380" s="14"/>
      <c r="L380" s="14"/>
      <c r="M380" s="36">
        <f t="shared" si="91"/>
        <v>0</v>
      </c>
    </row>
    <row r="381" spans="1:13" s="15" customFormat="1" ht="12.75" hidden="1">
      <c r="A381" s="13"/>
      <c r="B381" s="29">
        <f aca="true" t="shared" si="94" ref="B381:B404">F381+J381</f>
        <v>0</v>
      </c>
      <c r="C381" s="29">
        <f aca="true" t="shared" si="95" ref="C381:C404">G381+K381</f>
        <v>0</v>
      </c>
      <c r="D381" s="29">
        <f aca="true" t="shared" si="96" ref="D381:D404">H381+L381</f>
        <v>0</v>
      </c>
      <c r="E381" s="36">
        <f t="shared" si="92"/>
        <v>0</v>
      </c>
      <c r="F381" s="14"/>
      <c r="G381" s="14"/>
      <c r="H381" s="14"/>
      <c r="I381" s="36">
        <f t="shared" si="93"/>
        <v>0</v>
      </c>
      <c r="J381" s="14"/>
      <c r="K381" s="14"/>
      <c r="L381" s="14"/>
      <c r="M381" s="36">
        <f t="shared" si="91"/>
        <v>0</v>
      </c>
    </row>
    <row r="382" spans="1:13" s="15" customFormat="1" ht="12.75" hidden="1">
      <c r="A382" s="13"/>
      <c r="B382" s="29">
        <f t="shared" si="94"/>
        <v>0</v>
      </c>
      <c r="C382" s="29">
        <f t="shared" si="95"/>
        <v>0</v>
      </c>
      <c r="D382" s="29">
        <f t="shared" si="96"/>
        <v>0</v>
      </c>
      <c r="E382" s="36">
        <f t="shared" si="92"/>
        <v>0</v>
      </c>
      <c r="F382" s="14"/>
      <c r="G382" s="14"/>
      <c r="H382" s="14"/>
      <c r="I382" s="36">
        <f t="shared" si="93"/>
        <v>0</v>
      </c>
      <c r="J382" s="14"/>
      <c r="K382" s="14"/>
      <c r="L382" s="14"/>
      <c r="M382" s="36">
        <f t="shared" si="91"/>
        <v>0</v>
      </c>
    </row>
    <row r="383" spans="1:13" s="15" customFormat="1" ht="12.75" hidden="1">
      <c r="A383" s="13"/>
      <c r="B383" s="29">
        <f t="shared" si="94"/>
        <v>0</v>
      </c>
      <c r="C383" s="29">
        <f t="shared" si="95"/>
        <v>0</v>
      </c>
      <c r="D383" s="29">
        <f t="shared" si="96"/>
        <v>0</v>
      </c>
      <c r="E383" s="36">
        <f t="shared" si="92"/>
        <v>0</v>
      </c>
      <c r="F383" s="14"/>
      <c r="G383" s="14"/>
      <c r="H383" s="14"/>
      <c r="I383" s="36">
        <f t="shared" si="93"/>
        <v>0</v>
      </c>
      <c r="J383" s="14"/>
      <c r="K383" s="14"/>
      <c r="L383" s="14"/>
      <c r="M383" s="36">
        <f t="shared" si="91"/>
        <v>0</v>
      </c>
    </row>
    <row r="384" spans="1:13" s="15" customFormat="1" ht="12.75" hidden="1">
      <c r="A384" s="13"/>
      <c r="B384" s="29">
        <f t="shared" si="94"/>
        <v>0</v>
      </c>
      <c r="C384" s="29">
        <f t="shared" si="95"/>
        <v>0</v>
      </c>
      <c r="D384" s="29">
        <f t="shared" si="96"/>
        <v>0</v>
      </c>
      <c r="E384" s="36">
        <f t="shared" si="92"/>
        <v>0</v>
      </c>
      <c r="F384" s="14"/>
      <c r="G384" s="14"/>
      <c r="H384" s="14"/>
      <c r="I384" s="36">
        <f t="shared" si="93"/>
        <v>0</v>
      </c>
      <c r="J384" s="14"/>
      <c r="K384" s="14"/>
      <c r="L384" s="14"/>
      <c r="M384" s="36">
        <f t="shared" si="91"/>
        <v>0</v>
      </c>
    </row>
    <row r="385" spans="1:13" s="15" customFormat="1" ht="12.75" hidden="1">
      <c r="A385" s="13"/>
      <c r="B385" s="29">
        <f t="shared" si="94"/>
        <v>0</v>
      </c>
      <c r="C385" s="29">
        <f t="shared" si="95"/>
        <v>0</v>
      </c>
      <c r="D385" s="29">
        <f t="shared" si="96"/>
        <v>0</v>
      </c>
      <c r="E385" s="36">
        <f t="shared" si="92"/>
        <v>0</v>
      </c>
      <c r="F385" s="14"/>
      <c r="G385" s="14"/>
      <c r="H385" s="14"/>
      <c r="I385" s="36">
        <f t="shared" si="93"/>
        <v>0</v>
      </c>
      <c r="J385" s="14"/>
      <c r="K385" s="14"/>
      <c r="L385" s="14"/>
      <c r="M385" s="36">
        <f t="shared" si="91"/>
        <v>0</v>
      </c>
    </row>
    <row r="386" spans="1:13" s="15" customFormat="1" ht="12.75" hidden="1">
      <c r="A386" s="13"/>
      <c r="B386" s="29">
        <f t="shared" si="94"/>
        <v>0</v>
      </c>
      <c r="C386" s="29">
        <f t="shared" si="95"/>
        <v>0</v>
      </c>
      <c r="D386" s="29">
        <f t="shared" si="96"/>
        <v>0</v>
      </c>
      <c r="E386" s="36">
        <f t="shared" si="92"/>
        <v>0</v>
      </c>
      <c r="F386" s="14"/>
      <c r="G386" s="14"/>
      <c r="H386" s="14"/>
      <c r="I386" s="36">
        <f t="shared" si="93"/>
        <v>0</v>
      </c>
      <c r="J386" s="14"/>
      <c r="K386" s="14"/>
      <c r="L386" s="14"/>
      <c r="M386" s="36">
        <f t="shared" si="91"/>
        <v>0</v>
      </c>
    </row>
    <row r="387" spans="1:13" s="15" customFormat="1" ht="12.75" hidden="1">
      <c r="A387" s="13"/>
      <c r="B387" s="29">
        <f t="shared" si="94"/>
        <v>0</v>
      </c>
      <c r="C387" s="29">
        <f t="shared" si="95"/>
        <v>0</v>
      </c>
      <c r="D387" s="29">
        <f t="shared" si="96"/>
        <v>0</v>
      </c>
      <c r="E387" s="36">
        <f t="shared" si="92"/>
        <v>0</v>
      </c>
      <c r="F387" s="14"/>
      <c r="G387" s="14"/>
      <c r="H387" s="14"/>
      <c r="I387" s="36">
        <f t="shared" si="93"/>
        <v>0</v>
      </c>
      <c r="J387" s="14"/>
      <c r="K387" s="14"/>
      <c r="L387" s="14"/>
      <c r="M387" s="36">
        <f t="shared" si="91"/>
        <v>0</v>
      </c>
    </row>
    <row r="388" spans="1:13" ht="12.75">
      <c r="A388" s="21" t="s">
        <v>22</v>
      </c>
      <c r="B388" s="29">
        <f t="shared" si="94"/>
        <v>1473</v>
      </c>
      <c r="C388" s="29">
        <f t="shared" si="95"/>
        <v>0</v>
      </c>
      <c r="D388" s="29">
        <f t="shared" si="96"/>
        <v>684.2</v>
      </c>
      <c r="E388" s="36">
        <f t="shared" si="92"/>
        <v>46.44942294636796</v>
      </c>
      <c r="F388" s="6">
        <v>1273</v>
      </c>
      <c r="G388" s="6"/>
      <c r="H388" s="6">
        <v>613.7</v>
      </c>
      <c r="I388" s="36">
        <f t="shared" si="93"/>
        <v>48.2089552238806</v>
      </c>
      <c r="J388" s="6">
        <v>200</v>
      </c>
      <c r="K388" s="6"/>
      <c r="L388" s="6">
        <v>70.5</v>
      </c>
      <c r="M388" s="36">
        <f t="shared" si="91"/>
        <v>35.25</v>
      </c>
    </row>
    <row r="389" spans="1:13" ht="12.75" hidden="1">
      <c r="A389" s="21" t="s">
        <v>23</v>
      </c>
      <c r="B389" s="29">
        <f t="shared" si="94"/>
        <v>0</v>
      </c>
      <c r="C389" s="29">
        <f t="shared" si="95"/>
        <v>0</v>
      </c>
      <c r="D389" s="29">
        <f t="shared" si="96"/>
        <v>0</v>
      </c>
      <c r="E389" s="36">
        <f t="shared" si="92"/>
        <v>0</v>
      </c>
      <c r="F389" s="6"/>
      <c r="G389" s="6"/>
      <c r="H389" s="6"/>
      <c r="I389" s="36">
        <f t="shared" si="93"/>
        <v>0</v>
      </c>
      <c r="J389" s="6"/>
      <c r="K389" s="6"/>
      <c r="L389" s="6"/>
      <c r="M389" s="36">
        <f t="shared" si="91"/>
        <v>0</v>
      </c>
    </row>
    <row r="390" spans="1:13" ht="25.5">
      <c r="A390" s="21" t="s">
        <v>77</v>
      </c>
      <c r="B390" s="29">
        <f t="shared" si="94"/>
        <v>2677</v>
      </c>
      <c r="C390" s="29">
        <f t="shared" si="95"/>
        <v>0</v>
      </c>
      <c r="D390" s="29">
        <f t="shared" si="96"/>
        <v>1400</v>
      </c>
      <c r="E390" s="36">
        <f t="shared" si="92"/>
        <v>52.297347777362724</v>
      </c>
      <c r="F390" s="6">
        <v>2677</v>
      </c>
      <c r="G390" s="6"/>
      <c r="H390" s="6">
        <v>1400</v>
      </c>
      <c r="I390" s="36">
        <f t="shared" si="93"/>
        <v>52.297347777362724</v>
      </c>
      <c r="J390" s="6"/>
      <c r="K390" s="6"/>
      <c r="L390" s="6"/>
      <c r="M390" s="36">
        <f t="shared" si="91"/>
        <v>0</v>
      </c>
    </row>
    <row r="391" spans="1:13" ht="12.75">
      <c r="A391" s="21" t="s">
        <v>172</v>
      </c>
      <c r="B391" s="29">
        <f t="shared" si="94"/>
        <v>0</v>
      </c>
      <c r="C391" s="29">
        <f t="shared" si="95"/>
        <v>0</v>
      </c>
      <c r="D391" s="29">
        <f t="shared" si="96"/>
        <v>0</v>
      </c>
      <c r="E391" s="36">
        <f t="shared" si="92"/>
        <v>0</v>
      </c>
      <c r="F391" s="6"/>
      <c r="G391" s="6"/>
      <c r="H391" s="6"/>
      <c r="I391" s="36">
        <f t="shared" si="93"/>
        <v>0</v>
      </c>
      <c r="J391" s="6"/>
      <c r="K391" s="6"/>
      <c r="L391" s="6"/>
      <c r="M391" s="36">
        <f t="shared" si="91"/>
        <v>0</v>
      </c>
    </row>
    <row r="392" spans="1:13" ht="12.75">
      <c r="A392" s="21" t="s">
        <v>123</v>
      </c>
      <c r="B392" s="29">
        <f t="shared" si="94"/>
        <v>1371</v>
      </c>
      <c r="C392" s="29">
        <f t="shared" si="95"/>
        <v>0</v>
      </c>
      <c r="D392" s="29">
        <f t="shared" si="96"/>
        <v>626</v>
      </c>
      <c r="E392" s="36">
        <f t="shared" si="92"/>
        <v>45.66010211524435</v>
      </c>
      <c r="F392" s="6">
        <v>1371</v>
      </c>
      <c r="G392" s="6"/>
      <c r="H392" s="6">
        <v>626</v>
      </c>
      <c r="I392" s="36">
        <f t="shared" si="93"/>
        <v>45.66010211524435</v>
      </c>
      <c r="J392" s="6"/>
      <c r="K392" s="6">
        <f>J392/12*8</f>
        <v>0</v>
      </c>
      <c r="L392" s="6"/>
      <c r="M392" s="36">
        <f t="shared" si="91"/>
        <v>0</v>
      </c>
    </row>
    <row r="393" spans="1:13" ht="12.75" hidden="1">
      <c r="A393" s="21" t="s">
        <v>24</v>
      </c>
      <c r="B393" s="29">
        <f aca="true" t="shared" si="97" ref="B393:D395">F393+J393</f>
        <v>0</v>
      </c>
      <c r="C393" s="29">
        <f t="shared" si="97"/>
        <v>0</v>
      </c>
      <c r="D393" s="29">
        <f t="shared" si="97"/>
        <v>0</v>
      </c>
      <c r="E393" s="36">
        <f>IF(B393&gt;0,D393/B393,0)*100</f>
        <v>0</v>
      </c>
      <c r="F393" s="6"/>
      <c r="G393" s="6"/>
      <c r="H393" s="6"/>
      <c r="I393" s="36">
        <f t="shared" si="93"/>
        <v>0</v>
      </c>
      <c r="J393" s="6"/>
      <c r="K393" s="6">
        <f>J393/12*8</f>
        <v>0</v>
      </c>
      <c r="L393" s="6"/>
      <c r="M393" s="36">
        <f t="shared" si="91"/>
        <v>0</v>
      </c>
    </row>
    <row r="394" spans="1:13" s="15" customFormat="1" ht="25.5" hidden="1">
      <c r="A394" s="13" t="s">
        <v>128</v>
      </c>
      <c r="B394" s="29">
        <f t="shared" si="97"/>
        <v>0</v>
      </c>
      <c r="C394" s="29">
        <f t="shared" si="97"/>
        <v>0</v>
      </c>
      <c r="D394" s="29">
        <f t="shared" si="97"/>
        <v>0</v>
      </c>
      <c r="E394" s="36">
        <f>IF(B394&gt;0,D394/B394,0)*100</f>
        <v>0</v>
      </c>
      <c r="F394" s="14"/>
      <c r="G394" s="6"/>
      <c r="H394" s="14"/>
      <c r="I394" s="36">
        <f t="shared" si="93"/>
        <v>0</v>
      </c>
      <c r="J394" s="14"/>
      <c r="K394" s="6">
        <f>J394/12*8</f>
        <v>0</v>
      </c>
      <c r="L394" s="14"/>
      <c r="M394" s="36">
        <f t="shared" si="91"/>
        <v>0</v>
      </c>
    </row>
    <row r="395" spans="1:13" s="15" customFormat="1" ht="12.75">
      <c r="A395" s="13" t="s">
        <v>177</v>
      </c>
      <c r="B395" s="29">
        <f t="shared" si="97"/>
        <v>160</v>
      </c>
      <c r="C395" s="29">
        <f t="shared" si="97"/>
        <v>0</v>
      </c>
      <c r="D395" s="29">
        <f t="shared" si="97"/>
        <v>3</v>
      </c>
      <c r="E395" s="36">
        <f>IF(B395&gt;0,D395/B395,0)*100</f>
        <v>1.875</v>
      </c>
      <c r="F395" s="14">
        <v>160</v>
      </c>
      <c r="G395" s="6"/>
      <c r="H395" s="14">
        <v>3</v>
      </c>
      <c r="I395" s="36">
        <f t="shared" si="93"/>
        <v>1.875</v>
      </c>
      <c r="J395" s="14"/>
      <c r="K395" s="6"/>
      <c r="L395" s="14"/>
      <c r="M395" s="36"/>
    </row>
    <row r="396" spans="1:13" s="15" customFormat="1" ht="12.75">
      <c r="A396" s="13" t="s">
        <v>116</v>
      </c>
      <c r="B396" s="29">
        <f t="shared" si="94"/>
        <v>300</v>
      </c>
      <c r="C396" s="29">
        <f t="shared" si="95"/>
        <v>0</v>
      </c>
      <c r="D396" s="29">
        <f t="shared" si="96"/>
        <v>0</v>
      </c>
      <c r="E396" s="36">
        <f t="shared" si="92"/>
        <v>0</v>
      </c>
      <c r="F396" s="14">
        <v>300</v>
      </c>
      <c r="G396" s="6"/>
      <c r="H396" s="14"/>
      <c r="I396" s="36">
        <f t="shared" si="93"/>
        <v>0</v>
      </c>
      <c r="J396" s="14"/>
      <c r="K396" s="6">
        <f>J396/12*8</f>
        <v>0</v>
      </c>
      <c r="L396" s="14"/>
      <c r="M396" s="36">
        <f>IF(J396&gt;0,L396/J396,0)*100</f>
        <v>0</v>
      </c>
    </row>
    <row r="397" spans="1:13" ht="12.75" hidden="1">
      <c r="A397" s="24" t="s">
        <v>70</v>
      </c>
      <c r="B397" s="64" t="s">
        <v>31</v>
      </c>
      <c r="C397" s="64"/>
      <c r="D397" s="64"/>
      <c r="E397" s="64"/>
      <c r="F397" s="64" t="s">
        <v>32</v>
      </c>
      <c r="G397" s="64"/>
      <c r="H397" s="64"/>
      <c r="I397" s="64"/>
      <c r="J397" s="64" t="s">
        <v>33</v>
      </c>
      <c r="K397" s="64"/>
      <c r="L397" s="64"/>
      <c r="M397" s="64"/>
    </row>
    <row r="398" spans="1:13" ht="12.75" hidden="1">
      <c r="A398" s="25" t="s">
        <v>70</v>
      </c>
      <c r="B398" s="42" t="s">
        <v>27</v>
      </c>
      <c r="C398" s="42" t="s">
        <v>28</v>
      </c>
      <c r="D398" s="42" t="s">
        <v>29</v>
      </c>
      <c r="E398" s="42" t="s">
        <v>30</v>
      </c>
      <c r="F398" s="42" t="s">
        <v>95</v>
      </c>
      <c r="G398" s="42" t="s">
        <v>28</v>
      </c>
      <c r="H398" s="42" t="s">
        <v>29</v>
      </c>
      <c r="I398" s="42" t="s">
        <v>30</v>
      </c>
      <c r="J398" s="42" t="s">
        <v>27</v>
      </c>
      <c r="K398" s="42" t="s">
        <v>28</v>
      </c>
      <c r="L398" s="42" t="s">
        <v>29</v>
      </c>
      <c r="M398" s="42" t="s">
        <v>30</v>
      </c>
    </row>
    <row r="399" spans="1:13" s="15" customFormat="1" ht="12.75">
      <c r="A399" s="54" t="s">
        <v>143</v>
      </c>
      <c r="B399" s="31">
        <f t="shared" si="94"/>
        <v>1637</v>
      </c>
      <c r="C399" s="31">
        <f t="shared" si="95"/>
        <v>0</v>
      </c>
      <c r="D399" s="31">
        <f>H399+L399</f>
        <v>909.7</v>
      </c>
      <c r="E399" s="31">
        <f aca="true" t="shared" si="98" ref="E399:E415">IF(B399&gt;0,D399/B399,0)*100</f>
        <v>55.57116676847893</v>
      </c>
      <c r="F399" s="31">
        <f>SUM(F400:F401)</f>
        <v>1637</v>
      </c>
      <c r="G399" s="31">
        <f>SUM(G400:G401)</f>
        <v>0</v>
      </c>
      <c r="H399" s="31">
        <f>SUM(H400:H401)</f>
        <v>909.7</v>
      </c>
      <c r="I399" s="31">
        <f>IF(F399&gt;0,H399/F399,0)*100</f>
        <v>55.57116676847893</v>
      </c>
      <c r="J399" s="31">
        <f>SUM(J400:J401)</f>
        <v>0</v>
      </c>
      <c r="K399" s="31">
        <f>SUM(K400:K401)</f>
        <v>0</v>
      </c>
      <c r="L399" s="31">
        <f>SUM(L400:L401)</f>
        <v>0</v>
      </c>
      <c r="M399" s="31">
        <f aca="true" t="shared" si="99" ref="M399:M415">IF(J399&gt;0,L399/J399,0)*100</f>
        <v>0</v>
      </c>
    </row>
    <row r="400" spans="1:13" s="15" customFormat="1" ht="25.5">
      <c r="A400" s="13" t="s">
        <v>171</v>
      </c>
      <c r="B400" s="31">
        <f t="shared" si="94"/>
        <v>1400</v>
      </c>
      <c r="C400" s="31">
        <f t="shared" si="95"/>
        <v>0</v>
      </c>
      <c r="D400" s="31">
        <f t="shared" si="96"/>
        <v>909.7</v>
      </c>
      <c r="E400" s="31">
        <f t="shared" si="98"/>
        <v>64.97857142857143</v>
      </c>
      <c r="F400" s="14">
        <v>1400</v>
      </c>
      <c r="G400" s="14"/>
      <c r="H400" s="14">
        <v>909.7</v>
      </c>
      <c r="I400" s="31">
        <f aca="true" t="shared" si="100" ref="I400:I414">IF(F400&gt;0,H400/F400,0)*100</f>
        <v>64.97857142857143</v>
      </c>
      <c r="J400" s="55"/>
      <c r="K400" s="55"/>
      <c r="L400" s="55"/>
      <c r="M400" s="31">
        <f t="shared" si="99"/>
        <v>0</v>
      </c>
    </row>
    <row r="401" spans="1:13" s="15" customFormat="1" ht="12.75">
      <c r="A401" s="13" t="s">
        <v>164</v>
      </c>
      <c r="B401" s="31">
        <f t="shared" si="94"/>
        <v>237</v>
      </c>
      <c r="C401" s="31">
        <f t="shared" si="95"/>
        <v>0</v>
      </c>
      <c r="D401" s="31">
        <f>H401+L401</f>
        <v>0</v>
      </c>
      <c r="E401" s="31">
        <f t="shared" si="98"/>
        <v>0</v>
      </c>
      <c r="F401" s="14">
        <v>237</v>
      </c>
      <c r="G401" s="14"/>
      <c r="H401" s="14"/>
      <c r="I401" s="31">
        <f>IF(F401&gt;0,H401/F401,0)*100</f>
        <v>0</v>
      </c>
      <c r="J401" s="55"/>
      <c r="K401" s="55"/>
      <c r="L401" s="55"/>
      <c r="M401" s="31">
        <f t="shared" si="99"/>
        <v>0</v>
      </c>
    </row>
    <row r="402" spans="1:13" s="15" customFormat="1" ht="12.75">
      <c r="A402" s="12" t="s">
        <v>8</v>
      </c>
      <c r="B402" s="31">
        <f t="shared" si="94"/>
        <v>100</v>
      </c>
      <c r="C402" s="31">
        <f t="shared" si="95"/>
        <v>0</v>
      </c>
      <c r="D402" s="31">
        <f t="shared" si="96"/>
        <v>0</v>
      </c>
      <c r="E402" s="31">
        <f t="shared" si="98"/>
        <v>0</v>
      </c>
      <c r="F402" s="55">
        <v>100</v>
      </c>
      <c r="G402" s="55"/>
      <c r="H402" s="55"/>
      <c r="I402" s="31">
        <f t="shared" si="100"/>
        <v>0</v>
      </c>
      <c r="J402" s="55"/>
      <c r="K402" s="55"/>
      <c r="L402" s="55"/>
      <c r="M402" s="31">
        <f t="shared" si="99"/>
        <v>0</v>
      </c>
    </row>
    <row r="403" spans="1:13" s="15" customFormat="1" ht="12.75" hidden="1">
      <c r="A403" s="13"/>
      <c r="B403" s="29">
        <f t="shared" si="94"/>
        <v>0</v>
      </c>
      <c r="C403" s="29">
        <f t="shared" si="95"/>
        <v>0</v>
      </c>
      <c r="D403" s="29">
        <f t="shared" si="96"/>
        <v>0</v>
      </c>
      <c r="E403" s="36">
        <f t="shared" si="98"/>
        <v>0</v>
      </c>
      <c r="F403" s="14"/>
      <c r="G403" s="14"/>
      <c r="H403" s="14"/>
      <c r="I403" s="36">
        <f t="shared" si="100"/>
        <v>0</v>
      </c>
      <c r="J403" s="14"/>
      <c r="K403" s="14"/>
      <c r="L403" s="14"/>
      <c r="M403" s="36">
        <f t="shared" si="99"/>
        <v>0</v>
      </c>
    </row>
    <row r="404" spans="1:13" s="15" customFormat="1" ht="12.75" hidden="1">
      <c r="A404" s="13"/>
      <c r="B404" s="29">
        <f t="shared" si="94"/>
        <v>0</v>
      </c>
      <c r="C404" s="29">
        <f t="shared" si="95"/>
        <v>0</v>
      </c>
      <c r="D404" s="29">
        <f t="shared" si="96"/>
        <v>0</v>
      </c>
      <c r="E404" s="36">
        <f t="shared" si="98"/>
        <v>0</v>
      </c>
      <c r="F404" s="14"/>
      <c r="G404" s="14"/>
      <c r="H404" s="14"/>
      <c r="I404" s="36">
        <f t="shared" si="100"/>
        <v>0</v>
      </c>
      <c r="J404" s="14"/>
      <c r="K404" s="14"/>
      <c r="L404" s="14"/>
      <c r="M404" s="36">
        <f t="shared" si="99"/>
        <v>0</v>
      </c>
    </row>
    <row r="405" spans="1:13" s="11" customFormat="1" ht="12.75">
      <c r="A405" s="32" t="s">
        <v>25</v>
      </c>
      <c r="B405" s="31">
        <f>SUM(B406:B432)</f>
        <v>34166</v>
      </c>
      <c r="C405" s="31">
        <f>SUM(C406:C432)</f>
        <v>0</v>
      </c>
      <c r="D405" s="31">
        <f>SUM(D406:D432)</f>
        <v>17372</v>
      </c>
      <c r="E405" s="35">
        <f t="shared" si="98"/>
        <v>50.845870163320264</v>
      </c>
      <c r="F405" s="35">
        <f>SUM(F406:F432)</f>
        <v>34166</v>
      </c>
      <c r="G405" s="35">
        <f>SUM(G406:G432)</f>
        <v>0</v>
      </c>
      <c r="H405" s="35">
        <f>SUM(H406:H432)</f>
        <v>17372</v>
      </c>
      <c r="I405" s="35">
        <f t="shared" si="100"/>
        <v>50.845870163320264</v>
      </c>
      <c r="J405" s="35">
        <f>SUM(J406:J432)</f>
        <v>0</v>
      </c>
      <c r="K405" s="35">
        <f>SUM(K406:K432)</f>
        <v>0</v>
      </c>
      <c r="L405" s="35">
        <f>SUM(L406:L432)</f>
        <v>0</v>
      </c>
      <c r="M405" s="35">
        <f t="shared" si="99"/>
        <v>0</v>
      </c>
    </row>
    <row r="406" spans="1:13" s="15" customFormat="1" ht="12.75" hidden="1">
      <c r="A406" s="13"/>
      <c r="B406" s="29">
        <f>F406+J406</f>
        <v>0</v>
      </c>
      <c r="C406" s="29">
        <f>G406+K406</f>
        <v>0</v>
      </c>
      <c r="D406" s="29">
        <f>H406+L406</f>
        <v>0</v>
      </c>
      <c r="E406" s="36">
        <f t="shared" si="98"/>
        <v>0</v>
      </c>
      <c r="F406" s="14"/>
      <c r="G406" s="14"/>
      <c r="H406" s="14"/>
      <c r="I406" s="36">
        <f t="shared" si="100"/>
        <v>0</v>
      </c>
      <c r="J406" s="14"/>
      <c r="K406" s="14"/>
      <c r="L406" s="14"/>
      <c r="M406" s="36">
        <f t="shared" si="99"/>
        <v>0</v>
      </c>
    </row>
    <row r="407" spans="1:13" s="15" customFormat="1" ht="12.75" hidden="1">
      <c r="A407" s="13"/>
      <c r="B407" s="29">
        <f aca="true" t="shared" si="101" ref="B407:B432">F407+J407</f>
        <v>0</v>
      </c>
      <c r="C407" s="29">
        <f aca="true" t="shared" si="102" ref="C407:C432">G407+K407</f>
        <v>0</v>
      </c>
      <c r="D407" s="29">
        <f aca="true" t="shared" si="103" ref="D407:D432">H407+L407</f>
        <v>0</v>
      </c>
      <c r="E407" s="36">
        <f t="shared" si="98"/>
        <v>0</v>
      </c>
      <c r="F407" s="14"/>
      <c r="G407" s="14"/>
      <c r="H407" s="14"/>
      <c r="I407" s="36">
        <f t="shared" si="100"/>
        <v>0</v>
      </c>
      <c r="J407" s="14"/>
      <c r="K407" s="14"/>
      <c r="L407" s="14"/>
      <c r="M407" s="36">
        <f t="shared" si="99"/>
        <v>0</v>
      </c>
    </row>
    <row r="408" spans="1:13" s="15" customFormat="1" ht="12.75" hidden="1">
      <c r="A408" s="13"/>
      <c r="B408" s="29">
        <f t="shared" si="101"/>
        <v>0</v>
      </c>
      <c r="C408" s="29">
        <f t="shared" si="102"/>
        <v>0</v>
      </c>
      <c r="D408" s="29">
        <f t="shared" si="103"/>
        <v>0</v>
      </c>
      <c r="E408" s="36">
        <f t="shared" si="98"/>
        <v>0</v>
      </c>
      <c r="F408" s="14"/>
      <c r="G408" s="14"/>
      <c r="H408" s="14"/>
      <c r="I408" s="36">
        <f t="shared" si="100"/>
        <v>0</v>
      </c>
      <c r="J408" s="14"/>
      <c r="K408" s="14"/>
      <c r="L408" s="14"/>
      <c r="M408" s="36">
        <f t="shared" si="99"/>
        <v>0</v>
      </c>
    </row>
    <row r="409" spans="1:13" s="15" customFormat="1" ht="12.75" hidden="1">
      <c r="A409" s="13"/>
      <c r="B409" s="29">
        <f t="shared" si="101"/>
        <v>0</v>
      </c>
      <c r="C409" s="29">
        <f t="shared" si="102"/>
        <v>0</v>
      </c>
      <c r="D409" s="29">
        <f t="shared" si="103"/>
        <v>0</v>
      </c>
      <c r="E409" s="36">
        <f t="shared" si="98"/>
        <v>0</v>
      </c>
      <c r="F409" s="14"/>
      <c r="G409" s="14"/>
      <c r="H409" s="14"/>
      <c r="I409" s="36">
        <f t="shared" si="100"/>
        <v>0</v>
      </c>
      <c r="J409" s="14"/>
      <c r="K409" s="14"/>
      <c r="L409" s="14"/>
      <c r="M409" s="36">
        <f t="shared" si="99"/>
        <v>0</v>
      </c>
    </row>
    <row r="410" spans="1:13" s="15" customFormat="1" ht="12.75" hidden="1">
      <c r="A410" s="13"/>
      <c r="B410" s="29">
        <f t="shared" si="101"/>
        <v>0</v>
      </c>
      <c r="C410" s="29">
        <f t="shared" si="102"/>
        <v>0</v>
      </c>
      <c r="D410" s="29">
        <f t="shared" si="103"/>
        <v>0</v>
      </c>
      <c r="E410" s="36">
        <f t="shared" si="98"/>
        <v>0</v>
      </c>
      <c r="F410" s="14"/>
      <c r="G410" s="14"/>
      <c r="H410" s="14"/>
      <c r="I410" s="36">
        <f t="shared" si="100"/>
        <v>0</v>
      </c>
      <c r="J410" s="14"/>
      <c r="K410" s="14"/>
      <c r="L410" s="14"/>
      <c r="M410" s="36">
        <f t="shared" si="99"/>
        <v>0</v>
      </c>
    </row>
    <row r="411" spans="1:13" s="15" customFormat="1" ht="12.75" hidden="1">
      <c r="A411" s="13"/>
      <c r="B411" s="29">
        <f t="shared" si="101"/>
        <v>0</v>
      </c>
      <c r="C411" s="29">
        <f t="shared" si="102"/>
        <v>0</v>
      </c>
      <c r="D411" s="29">
        <f t="shared" si="103"/>
        <v>0</v>
      </c>
      <c r="E411" s="36">
        <f t="shared" si="98"/>
        <v>0</v>
      </c>
      <c r="F411" s="14"/>
      <c r="G411" s="14"/>
      <c r="H411" s="14"/>
      <c r="I411" s="36">
        <f t="shared" si="100"/>
        <v>0</v>
      </c>
      <c r="J411" s="14"/>
      <c r="K411" s="14"/>
      <c r="L411" s="14"/>
      <c r="M411" s="36">
        <f t="shared" si="99"/>
        <v>0</v>
      </c>
    </row>
    <row r="412" spans="1:13" s="15" customFormat="1" ht="12.75" hidden="1">
      <c r="A412" s="13"/>
      <c r="B412" s="29">
        <f t="shared" si="101"/>
        <v>0</v>
      </c>
      <c r="C412" s="29">
        <f t="shared" si="102"/>
        <v>0</v>
      </c>
      <c r="D412" s="29">
        <f t="shared" si="103"/>
        <v>0</v>
      </c>
      <c r="E412" s="36">
        <f t="shared" si="98"/>
        <v>0</v>
      </c>
      <c r="F412" s="14"/>
      <c r="G412" s="14"/>
      <c r="H412" s="14"/>
      <c r="I412" s="36">
        <f t="shared" si="100"/>
        <v>0</v>
      </c>
      <c r="J412" s="14"/>
      <c r="K412" s="14"/>
      <c r="L412" s="14"/>
      <c r="M412" s="36">
        <f t="shared" si="99"/>
        <v>0</v>
      </c>
    </row>
    <row r="413" spans="1:13" s="15" customFormat="1" ht="12.75" hidden="1">
      <c r="A413" s="13"/>
      <c r="B413" s="29">
        <f t="shared" si="101"/>
        <v>0</v>
      </c>
      <c r="C413" s="29">
        <f t="shared" si="102"/>
        <v>0</v>
      </c>
      <c r="D413" s="29">
        <f t="shared" si="103"/>
        <v>0</v>
      </c>
      <c r="E413" s="36">
        <f t="shared" si="98"/>
        <v>0</v>
      </c>
      <c r="F413" s="14"/>
      <c r="G413" s="14"/>
      <c r="H413" s="14"/>
      <c r="I413" s="36">
        <f t="shared" si="100"/>
        <v>0</v>
      </c>
      <c r="J413" s="14"/>
      <c r="K413" s="14"/>
      <c r="L413" s="14"/>
      <c r="M413" s="36">
        <f t="shared" si="99"/>
        <v>0</v>
      </c>
    </row>
    <row r="414" spans="1:13" ht="12.75">
      <c r="A414" s="21" t="s">
        <v>117</v>
      </c>
      <c r="B414" s="29">
        <f t="shared" si="101"/>
        <v>27242</v>
      </c>
      <c r="C414" s="29">
        <f t="shared" si="102"/>
        <v>0</v>
      </c>
      <c r="D414" s="29">
        <f t="shared" si="103"/>
        <v>13609.3</v>
      </c>
      <c r="E414" s="36">
        <f t="shared" si="98"/>
        <v>49.957051611482264</v>
      </c>
      <c r="F414" s="6">
        <v>27242</v>
      </c>
      <c r="G414" s="6"/>
      <c r="H414" s="6">
        <v>13609.3</v>
      </c>
      <c r="I414" s="36">
        <f t="shared" si="100"/>
        <v>49.957051611482264</v>
      </c>
      <c r="J414" s="6"/>
      <c r="K414" s="6">
        <f>J414/12*8</f>
        <v>0</v>
      </c>
      <c r="L414" s="6"/>
      <c r="M414" s="36">
        <f t="shared" si="99"/>
        <v>0</v>
      </c>
    </row>
    <row r="415" spans="1:13" ht="12.75">
      <c r="A415" s="21" t="s">
        <v>85</v>
      </c>
      <c r="B415" s="29">
        <f t="shared" si="101"/>
        <v>6924</v>
      </c>
      <c r="C415" s="29"/>
      <c r="D415" s="29">
        <f t="shared" si="103"/>
        <v>3762.7</v>
      </c>
      <c r="E415" s="36">
        <f t="shared" si="98"/>
        <v>54.34286539572501</v>
      </c>
      <c r="F415" s="6">
        <v>6924</v>
      </c>
      <c r="G415" s="6"/>
      <c r="H415" s="6">
        <v>3762.7</v>
      </c>
      <c r="I415" s="36"/>
      <c r="J415" s="6"/>
      <c r="K415" s="6"/>
      <c r="L415" s="6"/>
      <c r="M415" s="36">
        <f t="shared" si="99"/>
        <v>0</v>
      </c>
    </row>
    <row r="416" spans="1:13" ht="12.75" hidden="1">
      <c r="A416" s="21" t="s">
        <v>84</v>
      </c>
      <c r="B416" s="29">
        <f t="shared" si="101"/>
        <v>0</v>
      </c>
      <c r="C416" s="29">
        <f t="shared" si="102"/>
        <v>0</v>
      </c>
      <c r="D416" s="29">
        <f t="shared" si="103"/>
        <v>0</v>
      </c>
      <c r="E416" s="36">
        <f aca="true" t="shared" si="104" ref="E416:E437">IF(B416&gt;0,D416/B416,0)*100</f>
        <v>0</v>
      </c>
      <c r="F416" s="6"/>
      <c r="G416" s="6"/>
      <c r="H416" s="6"/>
      <c r="I416" s="36">
        <f aca="true" t="shared" si="105" ref="I416:I437">IF(F416&gt;0,H416/F416,0)*100</f>
        <v>0</v>
      </c>
      <c r="J416" s="6"/>
      <c r="K416" s="6">
        <f>J416/12*8</f>
        <v>0</v>
      </c>
      <c r="L416" s="6"/>
      <c r="M416" s="36">
        <f aca="true" t="shared" si="106" ref="M416:M433">IF(J416&gt;0,L416/J416,0)*100</f>
        <v>0</v>
      </c>
    </row>
    <row r="417" spans="1:13" ht="12.75" hidden="1">
      <c r="A417" s="5"/>
      <c r="B417" s="29">
        <f t="shared" si="101"/>
        <v>0</v>
      </c>
      <c r="C417" s="29">
        <f t="shared" si="102"/>
        <v>0</v>
      </c>
      <c r="D417" s="29">
        <f t="shared" si="103"/>
        <v>0</v>
      </c>
      <c r="E417" s="36">
        <f t="shared" si="104"/>
        <v>0</v>
      </c>
      <c r="F417" s="6"/>
      <c r="G417" s="6"/>
      <c r="H417" s="6"/>
      <c r="I417" s="36">
        <f t="shared" si="105"/>
        <v>0</v>
      </c>
      <c r="J417" s="6"/>
      <c r="K417" s="6"/>
      <c r="L417" s="6"/>
      <c r="M417" s="36">
        <f t="shared" si="106"/>
        <v>0</v>
      </c>
    </row>
    <row r="418" spans="1:13" ht="12.75" hidden="1">
      <c r="A418" s="5"/>
      <c r="B418" s="29">
        <f t="shared" si="101"/>
        <v>0</v>
      </c>
      <c r="C418" s="29">
        <f t="shared" si="102"/>
        <v>0</v>
      </c>
      <c r="D418" s="29">
        <f t="shared" si="103"/>
        <v>0</v>
      </c>
      <c r="E418" s="36">
        <f t="shared" si="104"/>
        <v>0</v>
      </c>
      <c r="F418" s="6"/>
      <c r="G418" s="6"/>
      <c r="H418" s="6"/>
      <c r="I418" s="36">
        <f t="shared" si="105"/>
        <v>0</v>
      </c>
      <c r="J418" s="6"/>
      <c r="K418" s="6"/>
      <c r="L418" s="6"/>
      <c r="M418" s="36">
        <f t="shared" si="106"/>
        <v>0</v>
      </c>
    </row>
    <row r="419" spans="1:13" ht="12.75" hidden="1">
      <c r="A419" s="5"/>
      <c r="B419" s="29">
        <f t="shared" si="101"/>
        <v>0</v>
      </c>
      <c r="C419" s="29">
        <f t="shared" si="102"/>
        <v>0</v>
      </c>
      <c r="D419" s="29">
        <f t="shared" si="103"/>
        <v>0</v>
      </c>
      <c r="E419" s="36">
        <f t="shared" si="104"/>
        <v>0</v>
      </c>
      <c r="F419" s="6"/>
      <c r="G419" s="6"/>
      <c r="H419" s="6"/>
      <c r="I419" s="36">
        <f t="shared" si="105"/>
        <v>0</v>
      </c>
      <c r="J419" s="6"/>
      <c r="K419" s="6"/>
      <c r="L419" s="6"/>
      <c r="M419" s="36">
        <f t="shared" si="106"/>
        <v>0</v>
      </c>
    </row>
    <row r="420" spans="1:13" ht="12.75" hidden="1">
      <c r="A420" s="5"/>
      <c r="B420" s="29">
        <f t="shared" si="101"/>
        <v>0</v>
      </c>
      <c r="C420" s="29">
        <f t="shared" si="102"/>
        <v>0</v>
      </c>
      <c r="D420" s="29">
        <f t="shared" si="103"/>
        <v>0</v>
      </c>
      <c r="E420" s="36">
        <f t="shared" si="104"/>
        <v>0</v>
      </c>
      <c r="F420" s="6"/>
      <c r="G420" s="6"/>
      <c r="H420" s="6"/>
      <c r="I420" s="36">
        <f t="shared" si="105"/>
        <v>0</v>
      </c>
      <c r="J420" s="6"/>
      <c r="K420" s="6"/>
      <c r="L420" s="6"/>
      <c r="M420" s="36">
        <f t="shared" si="106"/>
        <v>0</v>
      </c>
    </row>
    <row r="421" spans="1:13" ht="12.75" hidden="1">
      <c r="A421" s="5"/>
      <c r="B421" s="29">
        <f t="shared" si="101"/>
        <v>0</v>
      </c>
      <c r="C421" s="29">
        <f t="shared" si="102"/>
        <v>0</v>
      </c>
      <c r="D421" s="29">
        <f t="shared" si="103"/>
        <v>0</v>
      </c>
      <c r="E421" s="36">
        <f t="shared" si="104"/>
        <v>0</v>
      </c>
      <c r="F421" s="6"/>
      <c r="G421" s="6"/>
      <c r="H421" s="6"/>
      <c r="I421" s="36">
        <f t="shared" si="105"/>
        <v>0</v>
      </c>
      <c r="J421" s="6"/>
      <c r="K421" s="6"/>
      <c r="L421" s="6"/>
      <c r="M421" s="36">
        <f t="shared" si="106"/>
        <v>0</v>
      </c>
    </row>
    <row r="422" spans="1:13" ht="12.75" hidden="1">
      <c r="A422" s="5"/>
      <c r="B422" s="29">
        <f t="shared" si="101"/>
        <v>0</v>
      </c>
      <c r="C422" s="29">
        <f t="shared" si="102"/>
        <v>0</v>
      </c>
      <c r="D422" s="29">
        <f t="shared" si="103"/>
        <v>0</v>
      </c>
      <c r="E422" s="36">
        <f t="shared" si="104"/>
        <v>0</v>
      </c>
      <c r="F422" s="6"/>
      <c r="G422" s="6"/>
      <c r="H422" s="6"/>
      <c r="I422" s="36">
        <f t="shared" si="105"/>
        <v>0</v>
      </c>
      <c r="J422" s="6"/>
      <c r="K422" s="6"/>
      <c r="L422" s="6"/>
      <c r="M422" s="36">
        <f t="shared" si="106"/>
        <v>0</v>
      </c>
    </row>
    <row r="423" spans="1:13" ht="12.75" hidden="1">
      <c r="A423" s="5"/>
      <c r="B423" s="29">
        <f t="shared" si="101"/>
        <v>0</v>
      </c>
      <c r="C423" s="29">
        <f t="shared" si="102"/>
        <v>0</v>
      </c>
      <c r="D423" s="29">
        <f t="shared" si="103"/>
        <v>0</v>
      </c>
      <c r="E423" s="36">
        <f t="shared" si="104"/>
        <v>0</v>
      </c>
      <c r="F423" s="6"/>
      <c r="G423" s="6"/>
      <c r="H423" s="6"/>
      <c r="I423" s="36">
        <f t="shared" si="105"/>
        <v>0</v>
      </c>
      <c r="J423" s="6"/>
      <c r="K423" s="6"/>
      <c r="L423" s="6"/>
      <c r="M423" s="36">
        <f t="shared" si="106"/>
        <v>0</v>
      </c>
    </row>
    <row r="424" spans="1:13" ht="12.75" hidden="1">
      <c r="A424" s="5"/>
      <c r="B424" s="29">
        <f t="shared" si="101"/>
        <v>0</v>
      </c>
      <c r="C424" s="29">
        <f t="shared" si="102"/>
        <v>0</v>
      </c>
      <c r="D424" s="29">
        <f t="shared" si="103"/>
        <v>0</v>
      </c>
      <c r="E424" s="36">
        <f t="shared" si="104"/>
        <v>0</v>
      </c>
      <c r="F424" s="6"/>
      <c r="G424" s="6"/>
      <c r="H424" s="6"/>
      <c r="I424" s="36">
        <f t="shared" si="105"/>
        <v>0</v>
      </c>
      <c r="J424" s="6"/>
      <c r="K424" s="6"/>
      <c r="L424" s="6"/>
      <c r="M424" s="36">
        <f t="shared" si="106"/>
        <v>0</v>
      </c>
    </row>
    <row r="425" spans="1:13" s="15" customFormat="1" ht="12.75" hidden="1">
      <c r="A425" s="13"/>
      <c r="B425" s="29">
        <f t="shared" si="101"/>
        <v>0</v>
      </c>
      <c r="C425" s="29">
        <f t="shared" si="102"/>
        <v>0</v>
      </c>
      <c r="D425" s="29">
        <f t="shared" si="103"/>
        <v>0</v>
      </c>
      <c r="E425" s="36">
        <f t="shared" si="104"/>
        <v>0</v>
      </c>
      <c r="F425" s="14"/>
      <c r="G425" s="14"/>
      <c r="H425" s="14"/>
      <c r="I425" s="36">
        <f t="shared" si="105"/>
        <v>0</v>
      </c>
      <c r="J425" s="14"/>
      <c r="K425" s="14"/>
      <c r="L425" s="14"/>
      <c r="M425" s="36">
        <f t="shared" si="106"/>
        <v>0</v>
      </c>
    </row>
    <row r="426" spans="1:13" s="15" customFormat="1" ht="12.75" hidden="1">
      <c r="A426" s="13"/>
      <c r="B426" s="29">
        <f t="shared" si="101"/>
        <v>0</v>
      </c>
      <c r="C426" s="29">
        <f t="shared" si="102"/>
        <v>0</v>
      </c>
      <c r="D426" s="29">
        <f t="shared" si="103"/>
        <v>0</v>
      </c>
      <c r="E426" s="36">
        <f t="shared" si="104"/>
        <v>0</v>
      </c>
      <c r="F426" s="14"/>
      <c r="G426" s="14"/>
      <c r="H426" s="14"/>
      <c r="I426" s="36">
        <f t="shared" si="105"/>
        <v>0</v>
      </c>
      <c r="J426" s="14"/>
      <c r="K426" s="14"/>
      <c r="L426" s="14"/>
      <c r="M426" s="36">
        <f t="shared" si="106"/>
        <v>0</v>
      </c>
    </row>
    <row r="427" spans="1:13" s="15" customFormat="1" ht="12.75" hidden="1">
      <c r="A427" s="13"/>
      <c r="B427" s="29">
        <f t="shared" si="101"/>
        <v>0</v>
      </c>
      <c r="C427" s="29">
        <f t="shared" si="102"/>
        <v>0</v>
      </c>
      <c r="D427" s="29">
        <f t="shared" si="103"/>
        <v>0</v>
      </c>
      <c r="E427" s="36">
        <f t="shared" si="104"/>
        <v>0</v>
      </c>
      <c r="F427" s="14"/>
      <c r="G427" s="14"/>
      <c r="H427" s="14"/>
      <c r="I427" s="36">
        <f t="shared" si="105"/>
        <v>0</v>
      </c>
      <c r="J427" s="14"/>
      <c r="K427" s="14"/>
      <c r="L427" s="14"/>
      <c r="M427" s="36">
        <f t="shared" si="106"/>
        <v>0</v>
      </c>
    </row>
    <row r="428" spans="1:13" s="15" customFormat="1" ht="12.75" hidden="1">
      <c r="A428" s="13"/>
      <c r="B428" s="29">
        <f t="shared" si="101"/>
        <v>0</v>
      </c>
      <c r="C428" s="29">
        <f t="shared" si="102"/>
        <v>0</v>
      </c>
      <c r="D428" s="29">
        <f t="shared" si="103"/>
        <v>0</v>
      </c>
      <c r="E428" s="36">
        <f t="shared" si="104"/>
        <v>0</v>
      </c>
      <c r="F428" s="14"/>
      <c r="G428" s="14"/>
      <c r="H428" s="14"/>
      <c r="I428" s="36">
        <f t="shared" si="105"/>
        <v>0</v>
      </c>
      <c r="J428" s="14"/>
      <c r="K428" s="14"/>
      <c r="L428" s="14"/>
      <c r="M428" s="36">
        <f t="shared" si="106"/>
        <v>0</v>
      </c>
    </row>
    <row r="429" spans="1:13" s="15" customFormat="1" ht="12.75" hidden="1">
      <c r="A429" s="13"/>
      <c r="B429" s="29">
        <f t="shared" si="101"/>
        <v>0</v>
      </c>
      <c r="C429" s="29">
        <f t="shared" si="102"/>
        <v>0</v>
      </c>
      <c r="D429" s="29">
        <f t="shared" si="103"/>
        <v>0</v>
      </c>
      <c r="E429" s="36">
        <f t="shared" si="104"/>
        <v>0</v>
      </c>
      <c r="F429" s="14"/>
      <c r="G429" s="14"/>
      <c r="H429" s="14"/>
      <c r="I429" s="36">
        <f t="shared" si="105"/>
        <v>0</v>
      </c>
      <c r="J429" s="14"/>
      <c r="K429" s="14"/>
      <c r="L429" s="14"/>
      <c r="M429" s="36">
        <f t="shared" si="106"/>
        <v>0</v>
      </c>
    </row>
    <row r="430" spans="1:13" s="15" customFormat="1" ht="12.75" hidden="1">
      <c r="A430" s="13"/>
      <c r="B430" s="29">
        <f t="shared" si="101"/>
        <v>0</v>
      </c>
      <c r="C430" s="29">
        <f t="shared" si="102"/>
        <v>0</v>
      </c>
      <c r="D430" s="29">
        <f t="shared" si="103"/>
        <v>0</v>
      </c>
      <c r="E430" s="36">
        <f t="shared" si="104"/>
        <v>0</v>
      </c>
      <c r="F430" s="14"/>
      <c r="G430" s="14"/>
      <c r="H430" s="14"/>
      <c r="I430" s="36">
        <f t="shared" si="105"/>
        <v>0</v>
      </c>
      <c r="J430" s="14"/>
      <c r="K430" s="14"/>
      <c r="L430" s="14"/>
      <c r="M430" s="36">
        <f t="shared" si="106"/>
        <v>0</v>
      </c>
    </row>
    <row r="431" spans="1:13" s="15" customFormat="1" ht="12.75" hidden="1">
      <c r="A431" s="13"/>
      <c r="B431" s="29">
        <f t="shared" si="101"/>
        <v>0</v>
      </c>
      <c r="C431" s="29">
        <f t="shared" si="102"/>
        <v>0</v>
      </c>
      <c r="D431" s="29">
        <f t="shared" si="103"/>
        <v>0</v>
      </c>
      <c r="E431" s="36">
        <f t="shared" si="104"/>
        <v>0</v>
      </c>
      <c r="F431" s="14"/>
      <c r="G431" s="14"/>
      <c r="H431" s="14"/>
      <c r="I431" s="36">
        <f t="shared" si="105"/>
        <v>0</v>
      </c>
      <c r="J431" s="14"/>
      <c r="K431" s="14"/>
      <c r="L431" s="14"/>
      <c r="M431" s="36">
        <f t="shared" si="106"/>
        <v>0</v>
      </c>
    </row>
    <row r="432" spans="1:13" s="15" customFormat="1" ht="12.75" hidden="1">
      <c r="A432" s="13"/>
      <c r="B432" s="29">
        <f t="shared" si="101"/>
        <v>0</v>
      </c>
      <c r="C432" s="29">
        <f t="shared" si="102"/>
        <v>0</v>
      </c>
      <c r="D432" s="29">
        <f t="shared" si="103"/>
        <v>0</v>
      </c>
      <c r="E432" s="36">
        <f t="shared" si="104"/>
        <v>0</v>
      </c>
      <c r="F432" s="14"/>
      <c r="G432" s="14"/>
      <c r="H432" s="14"/>
      <c r="I432" s="36">
        <f t="shared" si="105"/>
        <v>0</v>
      </c>
      <c r="J432" s="14"/>
      <c r="K432" s="14"/>
      <c r="L432" s="14"/>
      <c r="M432" s="36">
        <f t="shared" si="106"/>
        <v>0</v>
      </c>
    </row>
    <row r="433" spans="1:14" s="7" customFormat="1" ht="12.75">
      <c r="A433" s="33" t="s">
        <v>26</v>
      </c>
      <c r="B433" s="28">
        <f>SUM(B405,B379,B354,B333,B306,B279,B257,B238,B220,B191,B399,B402,B302)</f>
        <v>617693.9</v>
      </c>
      <c r="C433" s="28">
        <f>SUM(C405,C379,C354,C333,C306,C279,C257,C238,C220,C191,C399,C402,C302)</f>
        <v>457232.99999999994</v>
      </c>
      <c r="D433" s="28">
        <f>SUM(D405,D379,D354,D333,D306,D279,D257,D238,D220,D191,D399,D402,D302)</f>
        <v>310633.19999999995</v>
      </c>
      <c r="E433" s="39">
        <f t="shared" si="104"/>
        <v>50.289180450057856</v>
      </c>
      <c r="F433" s="28">
        <f>SUM(F405,F379,F333,F306,F279,F257,F238,F220,F191,F399,F402,F302)</f>
        <v>532025.8</v>
      </c>
      <c r="G433" s="28">
        <f>SUM(G405,G379,G354,G333,G306,G279,G257,G238,G220,G191,G399,G402,G302)</f>
        <v>0</v>
      </c>
      <c r="H433" s="28">
        <f>SUM(H405,H379,H354,H333,H306,H279,H257,H238,H220,H191,H399,H402,H302)</f>
        <v>277330.89999999997</v>
      </c>
      <c r="I433" s="39">
        <f t="shared" si="105"/>
        <v>52.12734044100868</v>
      </c>
      <c r="J433" s="28">
        <f>SUM(J405,J379,J354,J333,J306,J279,J257,J238,J220,J191,J399,J402,J302)</f>
        <v>85668.09999999999</v>
      </c>
      <c r="K433" s="28">
        <f>SUM(K405,K379,K354,K333,K306,K279,K257,K238,K220,K191,K399,K402,K302)</f>
        <v>0</v>
      </c>
      <c r="L433" s="28">
        <f>SUM(L405,L379,L354,L333,L306,L279,L257,L238,L220,L191,L399,L402,L302)</f>
        <v>33302.3</v>
      </c>
      <c r="M433" s="39">
        <f t="shared" si="106"/>
        <v>38.87362974082536</v>
      </c>
      <c r="N433" s="40"/>
    </row>
    <row r="434" spans="1:13" s="8" customFormat="1" ht="12.75">
      <c r="A434" s="34" t="s">
        <v>76</v>
      </c>
      <c r="B434" s="37">
        <f>IF(B173&lt;B433,B173-B433,B173-B433)</f>
        <v>-9618.5</v>
      </c>
      <c r="C434" s="37">
        <f>IF(C173&lt;C433,C173-C433,C173-C433)</f>
        <v>-457232.99999999994</v>
      </c>
      <c r="D434" s="37">
        <f>IF(D173&lt;D433,D173-D433,D173-D433)</f>
        <v>13718.20000000007</v>
      </c>
      <c r="E434" s="37">
        <f t="shared" si="104"/>
        <v>0</v>
      </c>
      <c r="F434" s="37">
        <f>IF(F173&lt;F433,F173-F433,F173-F433)</f>
        <v>-9102</v>
      </c>
      <c r="G434" s="37">
        <f>IF(G173&lt;G433,G173-G433,G173-G433)</f>
        <v>8300.1</v>
      </c>
      <c r="H434" s="37">
        <f>IF(H173&lt;H433,H173-H433,H173-H433)</f>
        <v>13625.300000000047</v>
      </c>
      <c r="I434" s="37">
        <f t="shared" si="105"/>
        <v>0</v>
      </c>
      <c r="J434" s="37">
        <f>IF(J173&lt;J433,J173-J433,J173-J433)</f>
        <v>-516.4999999999854</v>
      </c>
      <c r="K434" s="37">
        <f>IF(K173&lt;K433,K173-K433,K173-K433)</f>
        <v>0</v>
      </c>
      <c r="L434" s="37">
        <f>IF(L173&lt;L433,L173-L433,L173-L433)</f>
        <v>92.89999999999418</v>
      </c>
      <c r="M434" s="37"/>
    </row>
    <row r="435" spans="1:13" ht="12.75" hidden="1">
      <c r="A435" s="5"/>
      <c r="B435" s="29">
        <f aca="true" t="shared" si="107" ref="B435:D437">F435+J435</f>
        <v>0</v>
      </c>
      <c r="C435" s="29">
        <f t="shared" si="107"/>
        <v>0</v>
      </c>
      <c r="D435" s="29">
        <f t="shared" si="107"/>
        <v>0</v>
      </c>
      <c r="E435" s="36">
        <f t="shared" si="104"/>
        <v>0</v>
      </c>
      <c r="F435" s="6"/>
      <c r="G435" s="6"/>
      <c r="H435" s="6"/>
      <c r="I435" s="36">
        <f t="shared" si="105"/>
        <v>0</v>
      </c>
      <c r="J435" s="6"/>
      <c r="K435" s="6"/>
      <c r="L435" s="6"/>
      <c r="M435" s="36">
        <f>IF(J435&gt;0,L435/J435,0)*100</f>
        <v>0</v>
      </c>
    </row>
    <row r="436" spans="1:13" ht="12.75" hidden="1">
      <c r="A436" s="5"/>
      <c r="B436" s="29">
        <f t="shared" si="107"/>
        <v>0</v>
      </c>
      <c r="C436" s="29">
        <f t="shared" si="107"/>
        <v>0</v>
      </c>
      <c r="D436" s="29">
        <f t="shared" si="107"/>
        <v>0</v>
      </c>
      <c r="E436" s="36">
        <f t="shared" si="104"/>
        <v>0</v>
      </c>
      <c r="F436" s="6"/>
      <c r="G436" s="6"/>
      <c r="H436" s="6"/>
      <c r="I436" s="36">
        <f t="shared" si="105"/>
        <v>0</v>
      </c>
      <c r="J436" s="6"/>
      <c r="K436" s="6"/>
      <c r="L436" s="6"/>
      <c r="M436" s="36">
        <f>IF(J436&gt;0,L436/J436,0)*100</f>
        <v>0</v>
      </c>
    </row>
    <row r="437" spans="1:13" ht="12.75" hidden="1">
      <c r="A437" s="5"/>
      <c r="B437" s="29">
        <f t="shared" si="107"/>
        <v>0</v>
      </c>
      <c r="C437" s="29">
        <f t="shared" si="107"/>
        <v>0</v>
      </c>
      <c r="D437" s="29">
        <f t="shared" si="107"/>
        <v>0</v>
      </c>
      <c r="E437" s="36">
        <f t="shared" si="104"/>
        <v>0</v>
      </c>
      <c r="F437" s="6"/>
      <c r="G437" s="6"/>
      <c r="H437" s="6"/>
      <c r="I437" s="36">
        <f t="shared" si="105"/>
        <v>0</v>
      </c>
      <c r="J437" s="6"/>
      <c r="K437" s="6"/>
      <c r="L437" s="6"/>
      <c r="M437" s="36">
        <f>IF(J437&gt;0,L437/J437,0)*100</f>
        <v>0</v>
      </c>
    </row>
    <row r="438" ht="23.25" customHeight="1">
      <c r="E438" s="7" t="s">
        <v>102</v>
      </c>
    </row>
    <row r="439" spans="1:13" ht="12.75">
      <c r="A439" s="5" t="s">
        <v>103</v>
      </c>
      <c r="B439" s="43">
        <v>7290.9</v>
      </c>
      <c r="C439" s="43"/>
      <c r="D439" s="43">
        <v>9316</v>
      </c>
      <c r="E439" s="43"/>
      <c r="F439" s="43">
        <v>6774.4</v>
      </c>
      <c r="G439" s="43"/>
      <c r="H439" s="43">
        <v>8799.5</v>
      </c>
      <c r="I439" s="43"/>
      <c r="J439" s="43">
        <v>516.5</v>
      </c>
      <c r="K439" s="43"/>
      <c r="L439" s="43">
        <v>516.5</v>
      </c>
      <c r="M439" s="43"/>
    </row>
    <row r="440" spans="1:13" ht="12.75" hidden="1">
      <c r="A440" s="5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</row>
    <row r="441" spans="1:13" ht="12.75">
      <c r="A441" s="5" t="s">
        <v>104</v>
      </c>
      <c r="B441" s="43"/>
      <c r="C441" s="43"/>
      <c r="D441" s="43">
        <v>-23034.2</v>
      </c>
      <c r="E441" s="43"/>
      <c r="F441" s="43"/>
      <c r="G441" s="43"/>
      <c r="H441" s="43">
        <v>-22424.8</v>
      </c>
      <c r="I441" s="43"/>
      <c r="J441" s="43"/>
      <c r="K441" s="43"/>
      <c r="L441" s="43">
        <v>-609.4</v>
      </c>
      <c r="M441" s="43"/>
    </row>
    <row r="442" spans="1:13" ht="12.75">
      <c r="A442" s="5" t="s">
        <v>133</v>
      </c>
      <c r="B442" s="43">
        <v>2327.6</v>
      </c>
      <c r="C442" s="43"/>
      <c r="D442" s="43"/>
      <c r="E442" s="43"/>
      <c r="F442" s="43">
        <v>2327.6</v>
      </c>
      <c r="G442" s="43"/>
      <c r="H442" s="43"/>
      <c r="I442" s="43"/>
      <c r="J442" s="43"/>
      <c r="K442" s="43"/>
      <c r="L442" s="43"/>
      <c r="M442" s="43"/>
    </row>
    <row r="443" spans="1:13" ht="12.75">
      <c r="A443" s="5" t="s">
        <v>107</v>
      </c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</row>
    <row r="444" spans="1:13" ht="12.75">
      <c r="A444" s="44" t="s">
        <v>102</v>
      </c>
      <c r="B444" s="43">
        <v>9618.5</v>
      </c>
      <c r="C444" s="43"/>
      <c r="D444" s="43">
        <v>-13718.2</v>
      </c>
      <c r="E444" s="43"/>
      <c r="F444" s="43">
        <v>9102</v>
      </c>
      <c r="G444" s="43"/>
      <c r="H444" s="43">
        <v>-13625.3</v>
      </c>
      <c r="I444" s="43"/>
      <c r="J444" s="43">
        <v>516.5</v>
      </c>
      <c r="K444" s="43"/>
      <c r="L444" s="43">
        <v>-92.9</v>
      </c>
      <c r="M444" s="43">
        <f>M439-M443</f>
        <v>0</v>
      </c>
    </row>
    <row r="446" ht="12.75" hidden="1"/>
    <row r="447" ht="12.75" hidden="1"/>
    <row r="448" ht="12.75" hidden="1"/>
    <row r="449" ht="12.75" hidden="1"/>
    <row r="450" ht="12.75" hidden="1"/>
    <row r="451" ht="12.75" hidden="1"/>
    <row r="453" spans="1:10" ht="25.5">
      <c r="A453" s="16" t="s">
        <v>71</v>
      </c>
      <c r="H453" s="1" t="s">
        <v>189</v>
      </c>
      <c r="J453" s="1" t="s">
        <v>72</v>
      </c>
    </row>
  </sheetData>
  <sheetProtection formatCells="0" formatColumns="0" formatRows="0" autoFilter="0"/>
  <autoFilter ref="A6:A437"/>
  <mergeCells count="21">
    <mergeCell ref="B171:E171"/>
    <mergeCell ref="F171:I171"/>
    <mergeCell ref="J171:M171"/>
    <mergeCell ref="F5:I5"/>
    <mergeCell ref="J5:M5"/>
    <mergeCell ref="B5:E5"/>
    <mergeCell ref="B110:E110"/>
    <mergeCell ref="F110:I110"/>
    <mergeCell ref="J110:M110"/>
    <mergeCell ref="A7:M7"/>
    <mergeCell ref="A1:M1"/>
    <mergeCell ref="A2:M2"/>
    <mergeCell ref="A3:E3"/>
    <mergeCell ref="F3:M3"/>
    <mergeCell ref="B397:E397"/>
    <mergeCell ref="F397:I397"/>
    <mergeCell ref="J397:M397"/>
    <mergeCell ref="A188:M188"/>
    <mergeCell ref="F297:I297"/>
    <mergeCell ref="J297:M297"/>
    <mergeCell ref="B297:E297"/>
  </mergeCells>
  <printOptions/>
  <pageMargins left="0.69" right="0.2362204724409449" top="0.51" bottom="0.1968503937007874" header="0.2755905511811024" footer="0.1968503937007874"/>
  <pageSetup blackAndWhite="1" fitToHeight="4" fitToWidth="1" horizontalDpi="300" verticalDpi="3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Н.А. Рубик</dc:creator>
  <cp:keywords/>
  <dc:description/>
  <cp:lastModifiedBy>User</cp:lastModifiedBy>
  <cp:lastPrinted>2013-07-11T15:04:00Z</cp:lastPrinted>
  <dcterms:created xsi:type="dcterms:W3CDTF">2007-03-14T02:39:51Z</dcterms:created>
  <dcterms:modified xsi:type="dcterms:W3CDTF">2013-07-11T15:04:22Z</dcterms:modified>
  <cp:category/>
  <cp:version/>
  <cp:contentType/>
  <cp:contentStatus/>
</cp:coreProperties>
</file>