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E:\"/>
    </mc:Choice>
  </mc:AlternateContent>
  <xr:revisionPtr revIDLastSave="0" documentId="13_ncr:1_{BFE45342-1879-4ED8-BD07-1BC598C4D093}" xr6:coauthVersionLast="45" xr6:coauthVersionMax="45" xr10:uidLastSave="{00000000-0000-0000-0000-000000000000}"/>
  <bookViews>
    <workbookView xWindow="-120" yWindow="-120" windowWidth="29040" windowHeight="15840" xr2:uid="{00000000-000D-0000-FFFF-FFFF00000000}"/>
  </bookViews>
  <sheets>
    <sheet name="Форма 6" sheetId="9" r:id="rId1"/>
    <sheet name="Форма 7" sheetId="16" r:id="rId2"/>
    <sheet name="Форма 8" sheetId="15" r:id="rId3"/>
    <sheet name="Форма 9" sheetId="17" r:id="rId4"/>
    <sheet name="Форма 10" sheetId="18" r:id="rId5"/>
    <sheet name="ФОРМА 10," sheetId="19" state="hidden" r:id="rId6"/>
  </sheets>
  <definedNames>
    <definedName name="_xlnm._FilterDatabase" localSheetId="2" hidden="1">'Форма 8'!$B$5:$F$127</definedName>
    <definedName name="_xlnm.Print_Area" localSheetId="4">'Форма 10'!$A$1:$C$2</definedName>
    <definedName name="_xlnm.Print_Area" localSheetId="0">'Форма 6'!$A$1:$G$287</definedName>
    <definedName name="_xlnm.Print_Area" localSheetId="2">'Форма 8'!$B$1:$F$127</definedName>
    <definedName name="_xlnm.Print_Area" localSheetId="3">'Форма 9'!$A$1:$G$19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843" i="15" l="1"/>
  <c r="E843" i="15"/>
  <c r="F846" i="15"/>
  <c r="E846" i="15"/>
  <c r="F849" i="15"/>
  <c r="E849" i="15"/>
  <c r="F860" i="15"/>
  <c r="E860" i="15"/>
  <c r="F863" i="15"/>
  <c r="E863" i="15"/>
  <c r="F868" i="15"/>
  <c r="E868" i="15"/>
  <c r="F871" i="15"/>
  <c r="E871" i="15"/>
  <c r="F874" i="15"/>
  <c r="E874" i="15"/>
  <c r="F872" i="15"/>
  <c r="E872" i="15"/>
  <c r="B868" i="15"/>
  <c r="C868" i="15"/>
  <c r="E866" i="15"/>
  <c r="F866" i="15"/>
  <c r="F864" i="15"/>
  <c r="E864" i="15"/>
  <c r="C864" i="15"/>
  <c r="C860" i="15"/>
  <c r="F858" i="15"/>
  <c r="E858" i="15"/>
  <c r="C858" i="15"/>
  <c r="C856" i="15"/>
  <c r="F854" i="15"/>
  <c r="E854" i="15"/>
  <c r="C854" i="15"/>
  <c r="F850" i="15"/>
  <c r="E850" i="15"/>
  <c r="K460" i="16"/>
  <c r="K424" i="16"/>
  <c r="K170" i="16"/>
  <c r="E15" i="15" l="1"/>
  <c r="F641" i="15" l="1"/>
  <c r="K436" i="16" l="1"/>
  <c r="I43" i="19" l="1"/>
  <c r="E752" i="15" l="1"/>
  <c r="F755" i="15"/>
  <c r="F757" i="15"/>
  <c r="E739" i="15"/>
  <c r="E738" i="15" s="1"/>
  <c r="E737" i="15" s="1"/>
  <c r="E734" i="15" s="1"/>
  <c r="F740" i="15"/>
  <c r="F739" i="15" s="1"/>
  <c r="E723" i="15"/>
  <c r="E719" i="15" s="1"/>
  <c r="E716" i="15" s="1"/>
  <c r="F724" i="15"/>
  <c r="E724" i="15"/>
  <c r="F728" i="15"/>
  <c r="E728" i="15"/>
  <c r="F719" i="15"/>
  <c r="F716" i="15" s="1"/>
  <c r="F720" i="15"/>
  <c r="F700" i="15"/>
  <c r="F697" i="15" s="1"/>
  <c r="E700" i="15"/>
  <c r="E697" i="15" s="1"/>
  <c r="F701" i="15"/>
  <c r="E701" i="15"/>
  <c r="F705" i="15"/>
  <c r="E705" i="15"/>
  <c r="F709" i="15"/>
  <c r="E709" i="15"/>
  <c r="F752" i="15" l="1"/>
  <c r="F738" i="15" s="1"/>
  <c r="F737" i="15" s="1"/>
  <c r="F734" i="15" s="1"/>
  <c r="E720" i="15"/>
  <c r="F691" i="15"/>
  <c r="E691" i="15"/>
  <c r="F687" i="15"/>
  <c r="E687" i="15"/>
  <c r="J412" i="16"/>
  <c r="J411" i="16" s="1"/>
  <c r="K412" i="16"/>
  <c r="K411" i="16" s="1"/>
  <c r="I412" i="16"/>
  <c r="I411" i="16" s="1"/>
  <c r="J417" i="16"/>
  <c r="K417" i="16"/>
  <c r="I417" i="16"/>
  <c r="I460" i="16"/>
  <c r="K409" i="16"/>
  <c r="J409" i="16"/>
  <c r="J403" i="16"/>
  <c r="L395" i="16"/>
  <c r="L391" i="16" s="1"/>
  <c r="M395" i="16"/>
  <c r="M391" i="16" s="1"/>
  <c r="N395" i="16"/>
  <c r="N391" i="16" s="1"/>
  <c r="I436" i="16"/>
  <c r="K442" i="16"/>
  <c r="I442" i="16"/>
  <c r="J436" i="16"/>
  <c r="J396" i="16"/>
  <c r="K396" i="16"/>
  <c r="I396" i="16"/>
  <c r="F678" i="15"/>
  <c r="E678" i="15"/>
  <c r="F673" i="15"/>
  <c r="E673" i="15"/>
  <c r="F671" i="15"/>
  <c r="E671" i="15"/>
  <c r="F655" i="15"/>
  <c r="E655" i="15"/>
  <c r="F659" i="15"/>
  <c r="F657" i="15" s="1"/>
  <c r="F665" i="15"/>
  <c r="F656" i="15" s="1"/>
  <c r="F605" i="15" s="1"/>
  <c r="E665" i="15"/>
  <c r="E656" i="15" s="1"/>
  <c r="E605" i="15" s="1"/>
  <c r="E659" i="15"/>
  <c r="E657" i="15" s="1"/>
  <c r="E641" i="15"/>
  <c r="E647" i="15"/>
  <c r="F647" i="15"/>
  <c r="F637" i="15"/>
  <c r="F636" i="15" s="1"/>
  <c r="E637" i="15"/>
  <c r="E636" i="15" s="1"/>
  <c r="F621" i="15"/>
  <c r="E621" i="15"/>
  <c r="F626" i="15"/>
  <c r="E626" i="15"/>
  <c r="F631" i="15"/>
  <c r="E631" i="15"/>
  <c r="F619" i="15"/>
  <c r="E619" i="15"/>
  <c r="F616" i="15"/>
  <c r="E616" i="15"/>
  <c r="F607" i="15" l="1"/>
  <c r="F640" i="15"/>
  <c r="F639" i="15" s="1"/>
  <c r="E640" i="15"/>
  <c r="E639" i="15" s="1"/>
  <c r="E607" i="15"/>
  <c r="E686" i="15"/>
  <c r="E683" i="15" s="1"/>
  <c r="F686" i="15"/>
  <c r="F683" i="15" s="1"/>
  <c r="K435" i="16"/>
  <c r="K395" i="16" s="1"/>
  <c r="E670" i="15"/>
  <c r="F670" i="15"/>
  <c r="E654" i="15"/>
  <c r="F654" i="15"/>
  <c r="I435" i="16"/>
  <c r="I395" i="16" s="1"/>
  <c r="F613" i="15"/>
  <c r="F612" i="15" s="1"/>
  <c r="E613" i="15"/>
  <c r="E612" i="15" s="1"/>
  <c r="F608" i="15"/>
  <c r="E608" i="15"/>
  <c r="F584" i="15"/>
  <c r="E584" i="15"/>
  <c r="F589" i="15"/>
  <c r="F590" i="15"/>
  <c r="F591" i="15"/>
  <c r="F583" i="15" s="1"/>
  <c r="F580" i="15" s="1"/>
  <c r="E589" i="15"/>
  <c r="E590" i="15"/>
  <c r="E591" i="15"/>
  <c r="E583" i="15" s="1"/>
  <c r="E580" i="15" s="1"/>
  <c r="F592" i="15"/>
  <c r="E592" i="15"/>
  <c r="F596" i="15"/>
  <c r="E596" i="15"/>
  <c r="I383" i="16"/>
  <c r="I386" i="16" s="1"/>
  <c r="K383" i="16"/>
  <c r="K386" i="16" s="1"/>
  <c r="J383" i="16"/>
  <c r="J386" i="16" s="1"/>
  <c r="F575" i="15"/>
  <c r="F574" i="15" s="1"/>
  <c r="E575" i="15"/>
  <c r="E574" i="15" s="1"/>
  <c r="J375" i="16"/>
  <c r="K375" i="16"/>
  <c r="I375" i="16"/>
  <c r="E606" i="15" l="1"/>
  <c r="E603" i="15" s="1"/>
  <c r="F606" i="15"/>
  <c r="F603" i="15" s="1"/>
  <c r="E588" i="15"/>
  <c r="F588" i="15"/>
  <c r="J368" i="16"/>
  <c r="K368" i="16"/>
  <c r="I368" i="16"/>
  <c r="J365" i="16"/>
  <c r="K365" i="16"/>
  <c r="I365" i="16"/>
  <c r="F565" i="15"/>
  <c r="E565" i="15"/>
  <c r="F568" i="15"/>
  <c r="E568" i="15"/>
  <c r="F530" i="15"/>
  <c r="E530" i="15"/>
  <c r="F531" i="15"/>
  <c r="E531" i="15"/>
  <c r="F532" i="15"/>
  <c r="E532" i="15"/>
  <c r="F533" i="15"/>
  <c r="E533" i="15"/>
  <c r="F537" i="15"/>
  <c r="E537" i="15"/>
  <c r="F541" i="15"/>
  <c r="E541" i="15"/>
  <c r="F545" i="15"/>
  <c r="E545" i="15"/>
  <c r="F549" i="15"/>
  <c r="E549" i="15"/>
  <c r="F553" i="15"/>
  <c r="E553" i="15"/>
  <c r="F557" i="15"/>
  <c r="E557" i="15"/>
  <c r="F522" i="15"/>
  <c r="F523" i="15"/>
  <c r="F524" i="15"/>
  <c r="E522" i="15"/>
  <c r="E523" i="15"/>
  <c r="E524" i="15"/>
  <c r="F525" i="15"/>
  <c r="E525" i="15"/>
  <c r="F507" i="15"/>
  <c r="F506" i="15"/>
  <c r="E506" i="15"/>
  <c r="E507" i="15"/>
  <c r="F512" i="15"/>
  <c r="F508" i="15" s="1"/>
  <c r="E512" i="15"/>
  <c r="E509" i="15" s="1"/>
  <c r="F517" i="15"/>
  <c r="E517" i="15"/>
  <c r="F513" i="15"/>
  <c r="E513" i="15"/>
  <c r="F501" i="15"/>
  <c r="F497" i="15"/>
  <c r="E493" i="15"/>
  <c r="F493" i="15"/>
  <c r="F489" i="15"/>
  <c r="E489" i="15"/>
  <c r="F478" i="15"/>
  <c r="F474" i="15" s="1"/>
  <c r="E478" i="15"/>
  <c r="E474" i="15" s="1"/>
  <c r="F479" i="15"/>
  <c r="F475" i="15" s="1"/>
  <c r="E479" i="15"/>
  <c r="E475" i="15" s="1"/>
  <c r="F480" i="15"/>
  <c r="F476" i="15" s="1"/>
  <c r="E480" i="15"/>
  <c r="E476" i="15" s="1"/>
  <c r="F485" i="15"/>
  <c r="E485" i="15"/>
  <c r="F481" i="15"/>
  <c r="E481" i="15"/>
  <c r="F451" i="15"/>
  <c r="E451" i="15"/>
  <c r="F469" i="15"/>
  <c r="E469" i="15"/>
  <c r="F464" i="15"/>
  <c r="E464" i="15"/>
  <c r="F459" i="15"/>
  <c r="F456" i="15" s="1"/>
  <c r="E459" i="15"/>
  <c r="E456" i="15" s="1"/>
  <c r="F435" i="15"/>
  <c r="E435" i="15"/>
  <c r="F406" i="15"/>
  <c r="E406" i="15"/>
  <c r="E418" i="15"/>
  <c r="E424" i="15"/>
  <c r="E375" i="15"/>
  <c r="F418" i="15"/>
  <c r="F419" i="15"/>
  <c r="E419" i="15"/>
  <c r="F407" i="15"/>
  <c r="E407" i="15"/>
  <c r="F373" i="15"/>
  <c r="E373" i="15"/>
  <c r="F374" i="15"/>
  <c r="E374" i="15"/>
  <c r="F375" i="15"/>
  <c r="F396" i="15"/>
  <c r="E396" i="15"/>
  <c r="F392" i="15"/>
  <c r="E392" i="15"/>
  <c r="F388" i="15"/>
  <c r="E388" i="15"/>
  <c r="E384" i="15"/>
  <c r="E380" i="15"/>
  <c r="F380" i="15"/>
  <c r="E327" i="15"/>
  <c r="F313" i="15"/>
  <c r="E313" i="15"/>
  <c r="E293" i="15"/>
  <c r="E289" i="15" s="1"/>
  <c r="F294" i="15"/>
  <c r="E294" i="15"/>
  <c r="F295" i="15"/>
  <c r="E295" i="15"/>
  <c r="F564" i="15" l="1"/>
  <c r="E564" i="15"/>
  <c r="K364" i="16"/>
  <c r="I364" i="16"/>
  <c r="J364" i="16"/>
  <c r="E521" i="15"/>
  <c r="F371" i="15"/>
  <c r="E508" i="15"/>
  <c r="E505" i="15" s="1"/>
  <c r="F505" i="15"/>
  <c r="E529" i="15"/>
  <c r="F509" i="15"/>
  <c r="F521" i="15"/>
  <c r="F529" i="15"/>
  <c r="F477" i="15"/>
  <c r="E370" i="15"/>
  <c r="E477" i="15"/>
  <c r="E431" i="15"/>
  <c r="F431" i="15"/>
  <c r="F372" i="15"/>
  <c r="E371" i="15"/>
  <c r="E372" i="15"/>
  <c r="E306" i="15"/>
  <c r="E350" i="15"/>
  <c r="E335" i="15"/>
  <c r="E331" i="15"/>
  <c r="F310" i="15"/>
  <c r="E310" i="15"/>
  <c r="F293" i="15"/>
  <c r="F289" i="15" s="1"/>
  <c r="E292" i="15"/>
  <c r="F359" i="15"/>
  <c r="E359" i="15"/>
  <c r="F356" i="15"/>
  <c r="E356" i="15"/>
  <c r="F353" i="15"/>
  <c r="E353" i="15"/>
  <c r="F350" i="15"/>
  <c r="F339" i="15"/>
  <c r="F290" i="15" s="1"/>
  <c r="E339" i="15"/>
  <c r="E290" i="15" s="1"/>
  <c r="F340" i="15"/>
  <c r="E340" i="15"/>
  <c r="F345" i="15"/>
  <c r="E345" i="15"/>
  <c r="F342" i="15"/>
  <c r="E342" i="15"/>
  <c r="F335" i="15"/>
  <c r="F331" i="15"/>
  <c r="F327" i="15"/>
  <c r="F318" i="15"/>
  <c r="E318" i="15"/>
  <c r="F306" i="15"/>
  <c r="F301" i="15"/>
  <c r="E301" i="15"/>
  <c r="F297" i="15"/>
  <c r="E297" i="15"/>
  <c r="F367" i="15" l="1"/>
  <c r="E367" i="15"/>
  <c r="E291" i="15"/>
  <c r="E288" i="15" s="1"/>
  <c r="F291" i="15"/>
  <c r="F288" i="15" s="1"/>
  <c r="F352" i="15"/>
  <c r="E337" i="15"/>
  <c r="F337" i="15"/>
  <c r="F292" i="15"/>
  <c r="E352" i="15"/>
  <c r="F283" i="15"/>
  <c r="F282" i="15" s="1"/>
  <c r="E283" i="15"/>
  <c r="E282" i="15" s="1"/>
  <c r="F277" i="15"/>
  <c r="F276" i="15" s="1"/>
  <c r="E277" i="15"/>
  <c r="E276" i="15" s="1"/>
  <c r="F268" i="15"/>
  <c r="E268" i="15"/>
  <c r="F270" i="15"/>
  <c r="F271" i="15"/>
  <c r="F266" i="15" s="1"/>
  <c r="E270" i="15"/>
  <c r="E271" i="15"/>
  <c r="E266" i="15" s="1"/>
  <c r="F235" i="15"/>
  <c r="E199" i="15"/>
  <c r="E191" i="15" s="1"/>
  <c r="F245" i="15"/>
  <c r="E245" i="15"/>
  <c r="F244" i="15"/>
  <c r="E244" i="15"/>
  <c r="F255" i="15"/>
  <c r="E255" i="15"/>
  <c r="F241" i="15"/>
  <c r="E241" i="15"/>
  <c r="E235" i="15"/>
  <c r="F222" i="15"/>
  <c r="E222" i="15"/>
  <c r="F199" i="15"/>
  <c r="F191" i="15" s="1"/>
  <c r="F218" i="15"/>
  <c r="F200" i="15" s="1"/>
  <c r="E218" i="15"/>
  <c r="E200" i="15" s="1"/>
  <c r="F209" i="15"/>
  <c r="E209" i="15"/>
  <c r="F263" i="15" l="1"/>
  <c r="F184" i="15"/>
  <c r="F177" i="15" s="1"/>
  <c r="E263" i="15"/>
  <c r="E265" i="15"/>
  <c r="F269" i="15"/>
  <c r="F264" i="15" s="1"/>
  <c r="F261" i="15" s="1"/>
  <c r="F265" i="15"/>
  <c r="E269" i="15"/>
  <c r="E264" i="15" s="1"/>
  <c r="E184" i="15"/>
  <c r="E177" i="15" s="1"/>
  <c r="F243" i="15"/>
  <c r="E243" i="15"/>
  <c r="E198" i="15"/>
  <c r="F198" i="15"/>
  <c r="E193" i="15"/>
  <c r="E192" i="15" s="1"/>
  <c r="E190" i="15" s="1"/>
  <c r="F193" i="15"/>
  <c r="F192" i="15" s="1"/>
  <c r="F190" i="15" s="1"/>
  <c r="F186" i="15"/>
  <c r="E186" i="15"/>
  <c r="E12" i="15"/>
  <c r="F12" i="15"/>
  <c r="E13" i="15"/>
  <c r="F13" i="15"/>
  <c r="E14" i="15"/>
  <c r="F14" i="15"/>
  <c r="F15" i="15"/>
  <c r="E21" i="15"/>
  <c r="F21" i="15"/>
  <c r="E39" i="15"/>
  <c r="F39" i="15"/>
  <c r="E41" i="15"/>
  <c r="F41" i="15"/>
  <c r="E43" i="15"/>
  <c r="F43" i="15"/>
  <c r="E48" i="15"/>
  <c r="F48" i="15"/>
  <c r="E49" i="15"/>
  <c r="F49" i="15"/>
  <c r="E50" i="15"/>
  <c r="F50" i="15"/>
  <c r="E51" i="15"/>
  <c r="F51" i="15"/>
  <c r="E59" i="15"/>
  <c r="F59" i="15"/>
  <c r="E81" i="15"/>
  <c r="F81" i="15"/>
  <c r="E88" i="15"/>
  <c r="F88" i="15"/>
  <c r="E90" i="15"/>
  <c r="F90" i="15"/>
  <c r="E92" i="15"/>
  <c r="F92" i="15"/>
  <c r="E95" i="15"/>
  <c r="F95" i="15"/>
  <c r="E99" i="15"/>
  <c r="F99" i="15"/>
  <c r="E103" i="15"/>
  <c r="F103" i="15"/>
  <c r="E104" i="15"/>
  <c r="F104" i="15"/>
  <c r="E105" i="15"/>
  <c r="F105" i="15"/>
  <c r="E113" i="15"/>
  <c r="F113" i="15"/>
  <c r="E118" i="15"/>
  <c r="F118" i="15"/>
  <c r="E120" i="15"/>
  <c r="F120" i="15"/>
  <c r="E123" i="15"/>
  <c r="F123" i="15"/>
  <c r="E126" i="15"/>
  <c r="F126" i="15"/>
  <c r="E131" i="15"/>
  <c r="F131" i="15"/>
  <c r="E140" i="15"/>
  <c r="E136" i="15" s="1"/>
  <c r="F140" i="15"/>
  <c r="F136" i="15" s="1"/>
  <c r="E141" i="15"/>
  <c r="F141" i="15"/>
  <c r="E142" i="15"/>
  <c r="F142" i="15"/>
  <c r="E143" i="15"/>
  <c r="F143" i="15"/>
  <c r="E148" i="15"/>
  <c r="E149" i="15"/>
  <c r="F149" i="15"/>
  <c r="E150" i="15"/>
  <c r="F150" i="15"/>
  <c r="E151" i="15"/>
  <c r="F151" i="15"/>
  <c r="E155" i="15"/>
  <c r="F155" i="15"/>
  <c r="E159" i="15"/>
  <c r="F159" i="15"/>
  <c r="E163" i="15"/>
  <c r="F163" i="15"/>
  <c r="E167" i="15"/>
  <c r="F167" i="15"/>
  <c r="E179" i="15"/>
  <c r="F179" i="15"/>
  <c r="E246" i="15"/>
  <c r="F246" i="15"/>
  <c r="E249" i="15"/>
  <c r="F249" i="15"/>
  <c r="E252" i="15"/>
  <c r="F252" i="15"/>
  <c r="E376" i="15"/>
  <c r="F376" i="15"/>
  <c r="F384" i="15"/>
  <c r="E400" i="15"/>
  <c r="F400" i="15"/>
  <c r="F409" i="15"/>
  <c r="E412" i="15"/>
  <c r="F412" i="15"/>
  <c r="F416" i="15"/>
  <c r="E421" i="15"/>
  <c r="F421" i="15"/>
  <c r="F424" i="15"/>
  <c r="E436" i="15"/>
  <c r="F436" i="15"/>
  <c r="E440" i="15"/>
  <c r="F440" i="15"/>
  <c r="E449" i="15"/>
  <c r="F449" i="15"/>
  <c r="E450" i="15"/>
  <c r="F450" i="15"/>
  <c r="E452" i="15"/>
  <c r="F452" i="15"/>
  <c r="E461" i="15"/>
  <c r="F461" i="15"/>
  <c r="E462" i="15"/>
  <c r="F462" i="15"/>
  <c r="E473" i="15"/>
  <c r="F473" i="15"/>
  <c r="E497" i="15"/>
  <c r="E501" i="15"/>
  <c r="E766" i="15"/>
  <c r="E763" i="15" s="1"/>
  <c r="F766" i="15"/>
  <c r="F763" i="15" s="1"/>
  <c r="F768" i="15"/>
  <c r="E771" i="15"/>
  <c r="F771" i="15"/>
  <c r="E775" i="15"/>
  <c r="F775" i="15"/>
  <c r="E782" i="15"/>
  <c r="F782" i="15"/>
  <c r="E783" i="15"/>
  <c r="F783" i="15"/>
  <c r="E787" i="15"/>
  <c r="F787" i="15"/>
  <c r="E791" i="15"/>
  <c r="F791" i="15"/>
  <c r="E795" i="15"/>
  <c r="F795" i="15"/>
  <c r="E800" i="15"/>
  <c r="F800" i="15"/>
  <c r="E804" i="15"/>
  <c r="E784" i="15" s="1"/>
  <c r="F804" i="15"/>
  <c r="F784" i="15" s="1"/>
  <c r="E808" i="15"/>
  <c r="F808" i="15"/>
  <c r="E813" i="15"/>
  <c r="F813" i="15"/>
  <c r="E814" i="15"/>
  <c r="F814" i="15"/>
  <c r="E815" i="15"/>
  <c r="F815" i="15"/>
  <c r="E816" i="15"/>
  <c r="F816" i="15"/>
  <c r="E820" i="15"/>
  <c r="F820" i="15"/>
  <c r="E824" i="15"/>
  <c r="F824" i="15"/>
  <c r="E828" i="15"/>
  <c r="F828" i="15"/>
  <c r="E836" i="15"/>
  <c r="F836" i="15"/>
  <c r="E852" i="15"/>
  <c r="F852" i="15"/>
  <c r="E856" i="15"/>
  <c r="F856" i="15"/>
  <c r="F460" i="15" l="1"/>
  <c r="E460" i="15"/>
  <c r="E420" i="15"/>
  <c r="E417" i="15"/>
  <c r="E261" i="15"/>
  <c r="F267" i="15"/>
  <c r="E267" i="15"/>
  <c r="F185" i="15"/>
  <c r="F178" i="15" s="1"/>
  <c r="F176" i="15" s="1"/>
  <c r="E185" i="15"/>
  <c r="E178" i="15" s="1"/>
  <c r="E176" i="15" s="1"/>
  <c r="F137" i="15"/>
  <c r="E137" i="15"/>
  <c r="E781" i="15"/>
  <c r="F446" i="15"/>
  <c r="F434" i="15" s="1"/>
  <c r="F430" i="15" s="1"/>
  <c r="F408" i="15"/>
  <c r="E138" i="15"/>
  <c r="E11" i="15"/>
  <c r="F9" i="15"/>
  <c r="F786" i="15"/>
  <c r="F125" i="15"/>
  <c r="F10" i="15" s="1"/>
  <c r="E8" i="15"/>
  <c r="E102" i="15"/>
  <c r="F445" i="15"/>
  <c r="E812" i="15"/>
  <c r="E786" i="15"/>
  <c r="F812" i="15"/>
  <c r="E446" i="15"/>
  <c r="E434" i="15" s="1"/>
  <c r="E430" i="15" s="1"/>
  <c r="E366" i="15" s="1"/>
  <c r="E125" i="15"/>
  <c r="E10" i="15" s="1"/>
  <c r="F8" i="15"/>
  <c r="F420" i="15"/>
  <c r="E47" i="15"/>
  <c r="E445" i="15"/>
  <c r="F47" i="15"/>
  <c r="F138" i="15"/>
  <c r="F102" i="15"/>
  <c r="F781" i="15"/>
  <c r="E448" i="15"/>
  <c r="F139" i="15"/>
  <c r="E9" i="15"/>
  <c r="F448" i="15"/>
  <c r="F370" i="15"/>
  <c r="E139" i="15"/>
  <c r="F11" i="15"/>
  <c r="F147" i="15"/>
  <c r="E147" i="15"/>
  <c r="J525" i="16"/>
  <c r="J502" i="16"/>
  <c r="J501" i="16" s="1"/>
  <c r="I502" i="16"/>
  <c r="I501" i="16" s="1"/>
  <c r="J532" i="16"/>
  <c r="K532" i="16"/>
  <c r="I532" i="16"/>
  <c r="J528" i="16"/>
  <c r="K528" i="16"/>
  <c r="I528" i="16"/>
  <c r="F366" i="15" l="1"/>
  <c r="F433" i="15"/>
  <c r="F444" i="15"/>
  <c r="E433" i="15"/>
  <c r="E429" i="15" s="1"/>
  <c r="E428" i="15" s="1"/>
  <c r="E444" i="15"/>
  <c r="E416" i="15"/>
  <c r="E409" i="15"/>
  <c r="F135" i="15"/>
  <c r="E135" i="15"/>
  <c r="F7" i="15"/>
  <c r="E7" i="15"/>
  <c r="K525" i="16"/>
  <c r="I525" i="16"/>
  <c r="J522" i="16"/>
  <c r="J538" i="16" s="1"/>
  <c r="K522" i="16"/>
  <c r="I522" i="16"/>
  <c r="K503" i="16"/>
  <c r="K502" i="16" s="1"/>
  <c r="K501" i="16" s="1"/>
  <c r="J480" i="16"/>
  <c r="K480" i="16"/>
  <c r="I480" i="16"/>
  <c r="J477" i="16"/>
  <c r="J476" i="16" s="1"/>
  <c r="K477" i="16"/>
  <c r="K476" i="16" s="1"/>
  <c r="L477" i="16"/>
  <c r="M477" i="16"/>
  <c r="N477" i="16"/>
  <c r="I477" i="16"/>
  <c r="I476" i="16" s="1"/>
  <c r="J475" i="16" l="1"/>
  <c r="I538" i="16"/>
  <c r="K538" i="16"/>
  <c r="I475" i="16"/>
  <c r="K475" i="16"/>
  <c r="E432" i="15"/>
  <c r="F429" i="15"/>
  <c r="F428" i="15" s="1"/>
  <c r="F432" i="15"/>
  <c r="E405" i="15"/>
  <c r="E408" i="15"/>
  <c r="K492" i="16"/>
  <c r="J492" i="16"/>
  <c r="I492" i="16"/>
  <c r="K488" i="16"/>
  <c r="J488" i="16"/>
  <c r="I488" i="16"/>
  <c r="J610" i="16"/>
  <c r="K610" i="16"/>
  <c r="I610" i="16"/>
  <c r="K607" i="16"/>
  <c r="K601" i="16"/>
  <c r="I601" i="16"/>
  <c r="J601" i="16"/>
  <c r="J607" i="16"/>
  <c r="I607" i="16"/>
  <c r="L449" i="16"/>
  <c r="M449" i="16"/>
  <c r="N449" i="16"/>
  <c r="J460" i="16"/>
  <c r="J451" i="16" s="1"/>
  <c r="J393" i="16" s="1"/>
  <c r="K451" i="16"/>
  <c r="K393" i="16" s="1"/>
  <c r="K391" i="16" s="1"/>
  <c r="L460" i="16"/>
  <c r="L453" i="16" s="1"/>
  <c r="M460" i="16"/>
  <c r="M453" i="16" s="1"/>
  <c r="N460" i="16"/>
  <c r="N453" i="16" s="1"/>
  <c r="I451" i="16"/>
  <c r="I393" i="16" s="1"/>
  <c r="J454" i="16"/>
  <c r="J452" i="16" s="1"/>
  <c r="K454" i="16"/>
  <c r="I454" i="16"/>
  <c r="K465" i="16"/>
  <c r="L465" i="16"/>
  <c r="M465" i="16"/>
  <c r="N465" i="16"/>
  <c r="J465" i="16"/>
  <c r="F405" i="15" l="1"/>
  <c r="E369" i="15"/>
  <c r="E404" i="15"/>
  <c r="K453" i="16"/>
  <c r="K613" i="16"/>
  <c r="J613" i="16"/>
  <c r="I613" i="16"/>
  <c r="I453" i="16"/>
  <c r="J453" i="16"/>
  <c r="K452" i="16"/>
  <c r="K449" i="16" s="1"/>
  <c r="J449" i="16"/>
  <c r="I452" i="16"/>
  <c r="I449" i="16" s="1"/>
  <c r="E368" i="15" l="1"/>
  <c r="E365" i="15"/>
  <c r="E364" i="15" s="1"/>
  <c r="F369" i="15"/>
  <c r="F404" i="15"/>
  <c r="I467" i="16"/>
  <c r="I465" i="16" s="1"/>
  <c r="F368" i="15" l="1"/>
  <c r="F365" i="15"/>
  <c r="F364" i="15" s="1"/>
  <c r="J424" i="16"/>
  <c r="J423" i="16" s="1"/>
  <c r="K423" i="16"/>
  <c r="I424" i="16"/>
  <c r="I423" i="16" s="1"/>
  <c r="I403" i="16"/>
  <c r="J406" i="16" l="1"/>
  <c r="J401" i="16" s="1"/>
  <c r="J394" i="16" s="1"/>
  <c r="K406" i="16"/>
  <c r="I406" i="16"/>
  <c r="I401" i="16" s="1"/>
  <c r="I394" i="16" s="1"/>
  <c r="I391" i="16" s="1"/>
  <c r="K403" i="16" l="1"/>
  <c r="K401" i="16" s="1"/>
  <c r="K394" i="16" s="1"/>
  <c r="I305" i="16" l="1"/>
  <c r="J348" i="16"/>
  <c r="K348" i="16"/>
  <c r="I348" i="16"/>
  <c r="J346" i="16" l="1"/>
  <c r="K346" i="16"/>
  <c r="I346" i="16"/>
  <c r="J343" i="16"/>
  <c r="J342" i="16" s="1"/>
  <c r="K343" i="16"/>
  <c r="K342" i="16" s="1"/>
  <c r="I343" i="16"/>
  <c r="I342" i="16" s="1"/>
  <c r="J319" i="16"/>
  <c r="K319" i="16"/>
  <c r="I319" i="16"/>
  <c r="K312" i="16"/>
  <c r="K311" i="16"/>
  <c r="K310" i="16"/>
  <c r="J310" i="16"/>
  <c r="J311" i="16"/>
  <c r="J312" i="16"/>
  <c r="K315" i="16"/>
  <c r="J315" i="16"/>
  <c r="J305" i="16"/>
  <c r="K305" i="16"/>
  <c r="I302" i="16"/>
  <c r="I295" i="16" s="1"/>
  <c r="I294" i="16" s="1"/>
  <c r="K302" i="16"/>
  <c r="K295" i="16" s="1"/>
  <c r="J302" i="16"/>
  <c r="J295" i="16" s="1"/>
  <c r="J241" i="16"/>
  <c r="K241" i="16"/>
  <c r="L279" i="16"/>
  <c r="L240" i="16" s="1"/>
  <c r="M279" i="16"/>
  <c r="M240" i="16" s="1"/>
  <c r="N279" i="16"/>
  <c r="N240" i="16" s="1"/>
  <c r="J286" i="16"/>
  <c r="K286" i="16"/>
  <c r="I286" i="16"/>
  <c r="J283" i="16"/>
  <c r="K283" i="16"/>
  <c r="I283" i="16"/>
  <c r="J280" i="16"/>
  <c r="K280" i="16"/>
  <c r="I280" i="16"/>
  <c r="I277" i="16"/>
  <c r="K277" i="16"/>
  <c r="J277" i="16"/>
  <c r="J270" i="16"/>
  <c r="K270" i="16"/>
  <c r="I270" i="16"/>
  <c r="K260" i="16"/>
  <c r="J260" i="16"/>
  <c r="I260" i="16"/>
  <c r="I241" i="16"/>
  <c r="K222" i="16"/>
  <c r="J220" i="16"/>
  <c r="K220" i="16"/>
  <c r="I220" i="16"/>
  <c r="J222" i="16"/>
  <c r="I222" i="16"/>
  <c r="J223" i="16"/>
  <c r="J217" i="16" s="1"/>
  <c r="K223" i="16"/>
  <c r="K217" i="16" s="1"/>
  <c r="I223" i="16"/>
  <c r="I217" i="16" s="1"/>
  <c r="J229" i="16"/>
  <c r="I229" i="16"/>
  <c r="J195" i="16"/>
  <c r="J184" i="16" s="1"/>
  <c r="J185" i="16"/>
  <c r="J194" i="16"/>
  <c r="J182" i="16" s="1"/>
  <c r="K194" i="16"/>
  <c r="K182" i="16" s="1"/>
  <c r="I194" i="16"/>
  <c r="I182" i="16" s="1"/>
  <c r="K195" i="16"/>
  <c r="K184" i="16" s="1"/>
  <c r="I195" i="16"/>
  <c r="I184" i="16" s="1"/>
  <c r="J197" i="16"/>
  <c r="K197" i="16"/>
  <c r="I197" i="16"/>
  <c r="I201" i="16"/>
  <c r="J204" i="16"/>
  <c r="K204" i="16"/>
  <c r="I204" i="16"/>
  <c r="L193" i="16"/>
  <c r="M193" i="16"/>
  <c r="N193" i="16"/>
  <c r="K190" i="16"/>
  <c r="J190" i="16"/>
  <c r="K185" i="16"/>
  <c r="I185" i="16"/>
  <c r="J171" i="16"/>
  <c r="J170" i="16" s="1"/>
  <c r="K171" i="16"/>
  <c r="I171" i="16"/>
  <c r="I170" i="16" s="1"/>
  <c r="I179" i="16" s="1"/>
  <c r="J589" i="16"/>
  <c r="K589" i="16"/>
  <c r="I589" i="16"/>
  <c r="J584" i="16"/>
  <c r="K584" i="16"/>
  <c r="I584" i="16"/>
  <c r="J582" i="16"/>
  <c r="K582" i="16"/>
  <c r="I582" i="16"/>
  <c r="K579" i="16"/>
  <c r="J579" i="16"/>
  <c r="I579" i="16"/>
  <c r="J574" i="16"/>
  <c r="K574" i="16"/>
  <c r="I574" i="16"/>
  <c r="J564" i="16"/>
  <c r="J563" i="16" s="1"/>
  <c r="K564" i="16"/>
  <c r="K563" i="16" s="1"/>
  <c r="I564" i="16"/>
  <c r="I563" i="16" s="1"/>
  <c r="K15" i="16"/>
  <c r="J15" i="16"/>
  <c r="J14" i="16"/>
  <c r="K14" i="16"/>
  <c r="J13" i="16"/>
  <c r="K13" i="16"/>
  <c r="I15" i="16"/>
  <c r="I14" i="16"/>
  <c r="I13" i="16"/>
  <c r="K128" i="16"/>
  <c r="J128" i="16"/>
  <c r="J127" i="16"/>
  <c r="K127" i="16"/>
  <c r="I128" i="16"/>
  <c r="I127" i="16"/>
  <c r="J123" i="16"/>
  <c r="K123" i="16"/>
  <c r="I123" i="16"/>
  <c r="K114" i="16"/>
  <c r="J114" i="16"/>
  <c r="I114" i="16"/>
  <c r="J112" i="16"/>
  <c r="K112" i="16"/>
  <c r="I112" i="16"/>
  <c r="K166" i="16"/>
  <c r="J166" i="16"/>
  <c r="I166" i="16"/>
  <c r="J155" i="16"/>
  <c r="K155" i="16"/>
  <c r="I155" i="16"/>
  <c r="K152" i="16"/>
  <c r="J152" i="16"/>
  <c r="I152" i="16"/>
  <c r="K149" i="16"/>
  <c r="J149" i="16"/>
  <c r="I149" i="16"/>
  <c r="J147" i="16"/>
  <c r="K147" i="16"/>
  <c r="I147" i="16"/>
  <c r="J141" i="16"/>
  <c r="K141" i="16"/>
  <c r="I141" i="16"/>
  <c r="J129" i="16"/>
  <c r="K129" i="16"/>
  <c r="I129" i="16"/>
  <c r="J61" i="16"/>
  <c r="J59" i="16"/>
  <c r="J60" i="16"/>
  <c r="K62" i="16"/>
  <c r="J62" i="16"/>
  <c r="I62" i="16"/>
  <c r="K61" i="16"/>
  <c r="I61" i="16"/>
  <c r="K60" i="16"/>
  <c r="I60" i="16"/>
  <c r="K59" i="16"/>
  <c r="I59" i="16"/>
  <c r="K119" i="16"/>
  <c r="J119" i="16"/>
  <c r="I119" i="16"/>
  <c r="K116" i="16"/>
  <c r="J116" i="16"/>
  <c r="I116" i="16"/>
  <c r="I279" i="16" l="1"/>
  <c r="K279" i="16"/>
  <c r="K309" i="16"/>
  <c r="K294" i="16" s="1"/>
  <c r="J309" i="16"/>
  <c r="J294" i="16" s="1"/>
  <c r="J279" i="16"/>
  <c r="I181" i="16"/>
  <c r="I216" i="16"/>
  <c r="I215" i="16" s="1"/>
  <c r="I221" i="16"/>
  <c r="I218" i="16" s="1"/>
  <c r="J221" i="16"/>
  <c r="J218" i="16" s="1"/>
  <c r="J562" i="16"/>
  <c r="K221" i="16"/>
  <c r="K218" i="16" s="1"/>
  <c r="J216" i="16"/>
  <c r="J215" i="16" s="1"/>
  <c r="K181" i="16"/>
  <c r="J181" i="16"/>
  <c r="K193" i="16"/>
  <c r="J193" i="16"/>
  <c r="I193" i="16"/>
  <c r="I562" i="16"/>
  <c r="J9" i="16"/>
  <c r="K562" i="16"/>
  <c r="I9" i="16"/>
  <c r="K9" i="16"/>
  <c r="J10" i="16"/>
  <c r="I12" i="16"/>
  <c r="K10" i="16"/>
  <c r="J58" i="16"/>
  <c r="I154" i="16"/>
  <c r="I11" i="16" s="1"/>
  <c r="I126" i="16"/>
  <c r="J154" i="16"/>
  <c r="J11" i="16" s="1"/>
  <c r="K126" i="16"/>
  <c r="I10" i="16"/>
  <c r="K154" i="16"/>
  <c r="K11" i="16" s="1"/>
  <c r="K12" i="16"/>
  <c r="J12" i="16"/>
  <c r="J126" i="16"/>
  <c r="K58" i="16"/>
  <c r="I58" i="16"/>
  <c r="K105" i="16"/>
  <c r="J105" i="16"/>
  <c r="I105" i="16"/>
  <c r="J71" i="16"/>
  <c r="K71" i="16"/>
  <c r="I71" i="16"/>
  <c r="L62" i="16"/>
  <c r="M62" i="16"/>
  <c r="N62" i="16"/>
  <c r="K54" i="16"/>
  <c r="J54" i="16"/>
  <c r="I54" i="16"/>
  <c r="K52" i="16"/>
  <c r="J52" i="16"/>
  <c r="I52" i="16"/>
  <c r="J50" i="16"/>
  <c r="K50" i="16"/>
  <c r="I50" i="16"/>
  <c r="K8" i="16" l="1"/>
  <c r="I8" i="16"/>
  <c r="J8" i="16"/>
  <c r="K23" i="16"/>
  <c r="J23" i="16"/>
  <c r="I23" i="16"/>
  <c r="J16" i="16" l="1"/>
  <c r="K16" i="16"/>
  <c r="I16" i="16"/>
  <c r="J201" i="16" l="1"/>
  <c r="K201" i="16"/>
  <c r="I542" i="16"/>
  <c r="J542" i="16"/>
  <c r="K542" i="16"/>
  <c r="I549" i="16"/>
  <c r="K549" i="16"/>
  <c r="J549" i="16"/>
  <c r="I557" i="16"/>
  <c r="J557" i="16"/>
  <c r="I541" i="16" l="1"/>
  <c r="J541" i="16"/>
  <c r="K234" i="16" l="1"/>
  <c r="J234" i="16"/>
  <c r="I234" i="16"/>
  <c r="K230" i="16"/>
  <c r="K229" i="16" s="1"/>
  <c r="K216" i="16" s="1"/>
  <c r="K215" i="16" s="1"/>
  <c r="I233" i="16" l="1"/>
  <c r="I214" i="16"/>
  <c r="J233" i="16"/>
  <c r="J214" i="16"/>
  <c r="J212" i="16" s="1"/>
  <c r="K233" i="16"/>
  <c r="K214" i="16"/>
  <c r="K212" i="16" s="1"/>
  <c r="I212" i="16" l="1"/>
  <c r="J442" i="16"/>
  <c r="J435" i="16" s="1"/>
  <c r="J395" i="16" s="1"/>
  <c r="J391" i="16" s="1"/>
  <c r="K557" i="16" l="1"/>
  <c r="K541" i="16" s="1"/>
  <c r="K268" i="16" l="1"/>
  <c r="J268" i="16"/>
  <c r="I268" i="16"/>
  <c r="K264" i="16"/>
  <c r="J264" i="16"/>
  <c r="I264" i="16"/>
  <c r="K257" i="16"/>
  <c r="K249" i="16" s="1"/>
  <c r="J257" i="16"/>
  <c r="J249" i="16" s="1"/>
  <c r="I257" i="16"/>
  <c r="I249" i="16" s="1"/>
  <c r="J240" i="16" l="1"/>
  <c r="K240" i="16"/>
  <c r="I240" i="16"/>
  <c r="I337" i="16"/>
  <c r="K334" i="16"/>
  <c r="K333" i="16" s="1"/>
  <c r="J334" i="16"/>
  <c r="J333" i="16" s="1"/>
  <c r="I334" i="16"/>
  <c r="K325" i="16"/>
  <c r="J325" i="16"/>
  <c r="I325" i="16"/>
  <c r="K323" i="16"/>
  <c r="J323" i="16"/>
  <c r="I323" i="16"/>
  <c r="I333" i="16" l="1"/>
  <c r="I318" i="16"/>
  <c r="J318" i="16"/>
  <c r="J293" i="16" s="1"/>
  <c r="K318" i="16"/>
  <c r="K293" i="16" s="1"/>
  <c r="I293" i="16" l="1"/>
  <c r="L11" i="16" l="1"/>
  <c r="M11" i="16" s="1"/>
  <c r="K179" i="16" l="1"/>
  <c r="J179" i="16"/>
  <c r="L125" i="16"/>
  <c r="M125" i="16" s="1"/>
  <c r="L14" i="16"/>
  <c r="M14" i="16"/>
  <c r="N14" i="16"/>
  <c r="L56" i="16" l="1"/>
  <c r="L7" i="16" l="1"/>
  <c r="M7" i="16" s="1"/>
  <c r="M56" i="16"/>
</calcChain>
</file>

<file path=xl/sharedStrings.xml><?xml version="1.0" encoding="utf-8"?>
<sst xmlns="http://schemas.openxmlformats.org/spreadsheetml/2006/main" count="4659" uniqueCount="1535">
  <si>
    <t>0610000000</t>
  </si>
  <si>
    <t>«Взносы на капитальный ремонт муниципальных помещений и многоквартирных домов, включенных в региональную программу капитального ремонта</t>
  </si>
  <si>
    <t>0610122060</t>
  </si>
  <si>
    <t>«Организация, содержание и ремонт муниципального жилищного фонда, оформление технической документации»</t>
  </si>
  <si>
    <t>0610122070</t>
  </si>
  <si>
    <t>1.5</t>
  </si>
  <si>
    <t xml:space="preserve">«Организация сбора и вывоза бытовых отходов и мусора» </t>
  </si>
  <si>
    <t>0610222150</t>
  </si>
  <si>
    <t>Подпрограмма  «Чистая вода»</t>
  </si>
  <si>
    <t>0620000000</t>
  </si>
  <si>
    <t>0620122020</t>
  </si>
  <si>
    <t xml:space="preserve"> «Модернизация коммуникаций водоснабжения и водоотведения»</t>
  </si>
  <si>
    <t>0620222040</t>
  </si>
  <si>
    <t>0640122030</t>
  </si>
  <si>
    <t>«Признание жилых помещений непригодными для проживания и снос жилых помещений признанных непригодными»</t>
  </si>
  <si>
    <t xml:space="preserve">Муниципальная программа "Развитие  образования Чугуевского муниципального округа" на 2020-2024 годы </t>
  </si>
  <si>
    <t>Бюджет ЧМО</t>
  </si>
  <si>
    <t>«Формирование современной городской среды Чугуевского муниципального округа»</t>
  </si>
  <si>
    <t>всего</t>
  </si>
  <si>
    <t>федеральный бюджет (субсидии, субвенции, иные межбюджетные трансферты)</t>
  </si>
  <si>
    <t>краевой бюджет (субсидии, субвенции, иные межбюджетные трансферты)</t>
  </si>
  <si>
    <t>бюджет Чугуевского муниципального округа</t>
  </si>
  <si>
    <t>Благоустройство территорий, детских и спортивных площадок на территории Чугуевского муниципального округа</t>
  </si>
  <si>
    <t>«Развитие транспортной инфраструктуры Чугуевского муниципального округа» на 2020 - 2024 годы</t>
  </si>
  <si>
    <t xml:space="preserve">краевой бюджет </t>
  </si>
  <si>
    <t>бюджет округа</t>
  </si>
  <si>
    <t>Организация транспортного обслуживания</t>
  </si>
  <si>
    <t>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t>
  </si>
  <si>
    <t>Субсидии на возмещение недополученных доходов , субъектам, осуществляющим пассажирские перевозки автобусами общего пользования на маршрутах в границах Чугуевского муниципального округа</t>
  </si>
  <si>
    <t>"Восстановление и поддержание до нормативных требований транспортно-эксплуатационного состояния автомобильных дорог общего пользования"</t>
  </si>
  <si>
    <t>Приобретение и установка дорожных знаков</t>
  </si>
  <si>
    <t>Разметка пешеходных переходов</t>
  </si>
  <si>
    <t>3.1.3.</t>
  </si>
  <si>
    <t>Разметка улично-дорожной сети</t>
  </si>
  <si>
    <t xml:space="preserve"> - зимнее, в том числе:</t>
  </si>
  <si>
    <t>3.2.1.1.</t>
  </si>
  <si>
    <t>очистка дорог от снега</t>
  </si>
  <si>
    <t>3.2.1.2.</t>
  </si>
  <si>
    <t xml:space="preserve">Подпрограмма № 1 «Формирование современной городской среды Чугуевского муниципального округа»                                                           </t>
  </si>
  <si>
    <t xml:space="preserve"> Количество благоустроенных дворовых территорий многоквартирных жилых домов</t>
  </si>
  <si>
    <t xml:space="preserve">Подпрограмма № 2 «Благоустройство территорий, детских и спортивных площадок на территории Чугуевского муниципального округа»                                                                    </t>
  </si>
  <si>
    <t>Количество пассажиров, перевезенное социально-значимыми маршрутами в Чугуевском муниципальном округе</t>
  </si>
  <si>
    <t>тыс.чел.</t>
  </si>
  <si>
    <t>Протяженность автомобильных дорог общего пользования местного значения, не соответствующих нормативным иребованиям</t>
  </si>
  <si>
    <t>км</t>
  </si>
  <si>
    <t xml:space="preserve"> 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 Чугуевского муниципального района</t>
  </si>
  <si>
    <t>Количество преступлений, совершенных несовершеннолетними гражданами;</t>
  </si>
  <si>
    <t>(единиц)</t>
  </si>
  <si>
    <t>Количество преступлений, совершенных несовершеннолетними, ранее совершавшими преступления;</t>
  </si>
  <si>
    <t xml:space="preserve"> (единиц)</t>
  </si>
  <si>
    <t>Количество снятых с профилактического учета семей, находящихся в социально опасном положении, в связи с улучшением обстановки в семье;</t>
  </si>
  <si>
    <t>Количество выявленных очагов дикорастущих наркосодержащих растений;</t>
  </si>
  <si>
    <t>1.5.</t>
  </si>
  <si>
    <t>Количество выявленных административных правонарушений, предусмотренных Законом Приморского края от 05.03.2007 № 44-КЗ «Об административных  правонарушениях в Приморском крае».</t>
  </si>
  <si>
    <t>Охват населения Чугуевского муниципального округа культурными мероприятиями</t>
  </si>
  <si>
    <t xml:space="preserve">Количество посещений учреждений культуры </t>
  </si>
  <si>
    <t>чел/год</t>
  </si>
  <si>
    <t>Число посещений культурно-массовых мероприятий на платной основе</t>
  </si>
  <si>
    <t>посещ/год</t>
  </si>
  <si>
    <t>Количество участников клубных формирований</t>
  </si>
  <si>
    <t>Число посещений спецтранспорта (ПМКЦ)</t>
  </si>
  <si>
    <t>Число волонтеров культуры</t>
  </si>
  <si>
    <t>Уровень фактической обеспеченности учреждениями культуры клубного типа от нормативной потребности</t>
  </si>
  <si>
    <t>Количество посещений общедоступных публичных библиотек</t>
  </si>
  <si>
    <t>Количество экземпляров новых поступлений в библиотечные фонды</t>
  </si>
  <si>
    <t>Экз.</t>
  </si>
  <si>
    <t>Коэффициент обновления библиотечных фондов</t>
  </si>
  <si>
    <t>Средняя заработная плата одного работника учреждения культуры</t>
  </si>
  <si>
    <t>Руб.</t>
  </si>
  <si>
    <t>Количество памятников истории и культуры, на которых проведены ремонтно-реставрационные работы</t>
  </si>
  <si>
    <t>Удельный вес численности молодежи, в возрасте 14-18 лет, вовлеченной в деятельность молодежных общественных объединений Чугуевского муниципального округа</t>
  </si>
  <si>
    <t>Удельный вес молодежи, занятой в работе органов самоуправления</t>
  </si>
  <si>
    <t>Численность молодежи Чугуевского муниципального округа,  в возрасте 14-18 лет, вовлеченной в деятельность юнармейского движения</t>
  </si>
  <si>
    <t>Удельный вес численности молодежи Чугуевского муниципального округа, в возрасте 14-30 лет, вовлеченной в безвозмездную добровольческую деятельность</t>
  </si>
  <si>
    <t>Доля населения Чугуевского муниципального округа, систематически занимающегося физической культурой и спортом, в общей численности населения в возрасте от 3 до 79 лет</t>
  </si>
  <si>
    <t>Уровень обеспеченности населения спортивными сооружениями исходя из единовременной пропускной способности объектов спорта</t>
  </si>
  <si>
    <t>Доля детей и молодёжи  в возрасте 3-29 лет, систематически занимающихся физической культурой и спортом, в общей численности детей и молодежи Чугуевского муниципального округа</t>
  </si>
  <si>
    <t>Субвенции на выплату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</si>
  <si>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t>
  </si>
  <si>
    <t>Основное мероприятие "Федеральный проект "Содействие занятости женщин - создание условий дошкольного образования для детей в возрасте до трех лет""</t>
  </si>
  <si>
    <t>1.4.1</t>
  </si>
  <si>
    <t>Субсидии бюджетам муниципальных образований Приморского края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</si>
  <si>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t>
  </si>
  <si>
    <t>Подпрограмма  "Развитие системы общего образования в Чугуевском муниципальном округе" на 2020-2024 годы</t>
  </si>
  <si>
    <t>Основное мероприятие "Развитие инфраструктуры образовательных организаций"</t>
  </si>
  <si>
    <t>2.1.1</t>
  </si>
  <si>
    <t>2.1.2</t>
  </si>
  <si>
    <t>Основное мероприятие " Реализация образовательных программ начального, общего, сновного общего и среднего общего образования"</t>
  </si>
  <si>
    <t>2.2.1</t>
  </si>
  <si>
    <t>2.2.2</t>
  </si>
  <si>
    <t>2.2.3</t>
  </si>
  <si>
    <t>Мероприятия по охране труда</t>
  </si>
  <si>
    <t>2.2.4</t>
  </si>
  <si>
    <t>2.2.5</t>
  </si>
  <si>
    <t>2.2.6</t>
  </si>
  <si>
    <t>2.2.7</t>
  </si>
  <si>
    <t>2.2.8</t>
  </si>
  <si>
    <t>2.2.9</t>
  </si>
  <si>
    <t>2.2.10</t>
  </si>
  <si>
    <t>2.2.11</t>
  </si>
  <si>
    <t>2.2.12</t>
  </si>
  <si>
    <t>Субвенции на обеспечение государственных гарантий реализации прав на получение общедоступного и бесплатного дошкольного,начального общего, основного общего, среднего общего, дополнительного образования детей в муниципальных общеобразовательных организациях</t>
  </si>
  <si>
    <t>2.2.13</t>
  </si>
  <si>
    <t>Основное мероприятие "Создание условий для получения качественного общего образования"</t>
  </si>
  <si>
    <t>2.3.1</t>
  </si>
  <si>
    <t>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 обучающихся в муниципальных общеобразовательных организациях Приморского края</t>
  </si>
  <si>
    <t>2.3.2</t>
  </si>
  <si>
    <t>Субсидии на иные цели (Субвенции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 обучающихся в муниципальных общеобразовательных организациях Приморского края)</t>
  </si>
  <si>
    <t>2.4.</t>
  </si>
  <si>
    <t>Основное мероприятие "Формирование доступной среды"</t>
  </si>
  <si>
    <t>2.4.1</t>
  </si>
  <si>
    <t>Мероприятия для обеспечения доступности и получения услуг инвалидами и другими маломобильными группами инвалидов</t>
  </si>
  <si>
    <t>2.5.</t>
  </si>
  <si>
    <t>2.6.</t>
  </si>
  <si>
    <t>2.6.1</t>
  </si>
  <si>
    <t>2.6.2</t>
  </si>
  <si>
    <t>Субсидии на иные цели (Субвенции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t>
  </si>
  <si>
    <t>3.</t>
  </si>
  <si>
    <t>Подпрограмма "Развитие системы дополнительного образования, отдыха, оздоровления и занятости детей и подростков в Чугуевском муниципальном округе" на 2020-2024 годы</t>
  </si>
  <si>
    <t>Основное мероприятие "Реализация дополнительных общеобразовательных программ и обеспечение условий их предоставления"</t>
  </si>
  <si>
    <t>3.1.1</t>
  </si>
  <si>
    <t>3.1.2</t>
  </si>
  <si>
    <t>Расходы на обеспечение деятельности (оказаниеуслуг, выполнение работ) музыкальной школы</t>
  </si>
  <si>
    <t>3.1.3</t>
  </si>
  <si>
    <t xml:space="preserve">Расходы на приобретение коммунальных услуг </t>
  </si>
  <si>
    <t>3.1.4</t>
  </si>
  <si>
    <t>Субсидии на выполнение муниципального задания (расходы на обеспечение деятельности (оказание услуг, выполнение работ) ДЮЦ)</t>
  </si>
  <si>
    <t>3.1.5</t>
  </si>
  <si>
    <t xml:space="preserve">Субсидии на выполнение муниципального задания (Расходы на приобретение коммунальных услуг) </t>
  </si>
  <si>
    <t>3.1.6</t>
  </si>
  <si>
    <t>3.1.7</t>
  </si>
  <si>
    <t>Основное мероприятие "Организация и обеспечение отдыха и оздоровления детей"</t>
  </si>
  <si>
    <t>3.2.1</t>
  </si>
  <si>
    <t>Мероприятия по организации и обеспечению оздоровления и отдыха детей</t>
  </si>
  <si>
    <t>3.2.2</t>
  </si>
  <si>
    <t>Субсидии на иные цели (Мероприятия по организации и обеспечению оздоровления и отдыха детей)</t>
  </si>
  <si>
    <t>3.2.3</t>
  </si>
  <si>
    <t>3.2.4</t>
  </si>
  <si>
    <t>Субсидии на иные цели (Субвенции на организацию и обеспечение оздоровления и отдыха детей Примрского края (за исключением организации отдыха детей в каникулярное время))</t>
  </si>
  <si>
    <t>Основное мероприятие "Реализация мероприятий, направленных на привлечение детей и подростков к участию в районных и краевых массовых мероприятиях и повышение качества жизни детей"</t>
  </si>
  <si>
    <t>3.3.1</t>
  </si>
  <si>
    <t>Проведение мероприятий для детей, подростков и молодежи</t>
  </si>
  <si>
    <t>3.4.1</t>
  </si>
  <si>
    <t>3.4.2</t>
  </si>
  <si>
    <t>4.</t>
  </si>
  <si>
    <t>Мероприятия муниципальной программы "Развитие образования Чугуевского муниципального округа" на 2020-2024 годы</t>
  </si>
  <si>
    <t>Количество изготовленных печатных памяток по тематике противодействия   экстремизму и терроризму, не менее</t>
  </si>
  <si>
    <t>Количество проведённых  заседаний          антитеррористической комиссии Чугуевского муниципального округа, не менее</t>
  </si>
  <si>
    <t>Количество проведённых  в общеобразовательных учреждениях классных часов о порядке и правилах поведения населения при угрозе возникновения террористических актов, не менее</t>
  </si>
  <si>
    <t>Количество проведённых в общеобразовательных учреждениях встреч родителей и детей с сотрудниками правоохранительных органов для проведения разъяснительных мероприятий по вопросам антитеррористической защищенности, порядке действий при угрозе возникновения террористического акта, не менее</t>
  </si>
  <si>
    <t>Количество приобретённых  печатных изданий (плакатов, брошюр, книг), направленных на профилактику терроризма и экстремизма, не менее</t>
  </si>
  <si>
    <t>Количество информации о деятельности антитеррористической комиссии Чугуевского муниципального округа, размещённой в средствах массовой информации и на официальном сайте Чугуевского муниципального округа, не менее</t>
  </si>
  <si>
    <t>Обязательное страхование гидротехнических сооружений</t>
  </si>
  <si>
    <t>Обеспечение пожарной безопасности на территории Чугуевского муниципального округа</t>
  </si>
  <si>
    <t xml:space="preserve">кол-во муниципальных служащих, работников казенного учреждения администрации Чугуевского муниципального округа, которые обеспечены товарно-материальными ценностями и хозяйственным инвентарем          </t>
  </si>
  <si>
    <t>Подпрограмма  №1 «Содержание и ремонт муниципального жилищного фонда» на 2020-2024 годы</t>
  </si>
  <si>
    <t>Доля объектов муниципального жилищного фонда, соответствующих требованиям законодательства, в общем объеме муниципального жилищного фонда</t>
  </si>
  <si>
    <t>Доля  объектов водоснабжения и водоотведения, находящихся в неудовлетворительном состоянии</t>
  </si>
  <si>
    <t>Доля населения, обеспеченных качественными услугами водоснабжения и водоотведения</t>
  </si>
  <si>
    <t xml:space="preserve"> Площадь расселенных жилых помещений, признанных аварийными      </t>
  </si>
  <si>
    <t>Количество граждан, расселенных из жилых помещений признанных аварийными</t>
  </si>
  <si>
    <t>Чел.</t>
  </si>
  <si>
    <t>Подпрограмма № 1 «Поддержка малого и среднего предпринимательства на территории Чугуевского муниципального округа» на 2020-2024 годы</t>
  </si>
  <si>
    <t>Число субъектов малого и среднего предпринима - тельства  на 10 000 человек населения</t>
  </si>
  <si>
    <t>единиц</t>
  </si>
  <si>
    <t>Прирост оборота субъектов малого и среднего предпринимательства</t>
  </si>
  <si>
    <t>Число реализованных проектов субъектов МСП получивших льготную кредитно - лизинговую поддержку</t>
  </si>
  <si>
    <t>Доля работников малых предприятий в общей численности занятых в экономике</t>
  </si>
  <si>
    <t>Доля оборота малых предприятий в объеме оборота полного круга предприятий</t>
  </si>
  <si>
    <t>Численность работников, занятых в сфере малого и среднего предпринимательства</t>
  </si>
  <si>
    <t>человек</t>
  </si>
  <si>
    <t>Количество налогоплательщиков специального налогового режима «Налог на профессиональный доход»</t>
  </si>
  <si>
    <t>1.6</t>
  </si>
  <si>
    <t>1.7</t>
  </si>
  <si>
    <t>Муниципальная программа «Формирование современной городской среды» Чугуевского муниципального округа на 2020-2027 годы</t>
  </si>
  <si>
    <t>Муниципальная программа «Формирование современной городской среды Чугуевского муниципального округа»</t>
  </si>
  <si>
    <t>000</t>
  </si>
  <si>
    <t>Подпрограмма «Формирование современной городской среды» Чугуевского муниципального округа на 2020-2027 годы</t>
  </si>
  <si>
    <t>05</t>
  </si>
  <si>
    <t>081F255550</t>
  </si>
  <si>
    <t>Подпрограмма «Благоустройство территорий, детских и спортивных площадок на территории Чугуевского муниципального округа на 2020-2027 годы»</t>
  </si>
  <si>
    <t>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t>
  </si>
  <si>
    <t>Поддержка муниципальных программ по благоустройству территорий муниципальных образований Приморского края, в рамках софинансирования из краевого бюджета</t>
  </si>
  <si>
    <t>08201S2610</t>
  </si>
  <si>
    <t>Всего по программе</t>
  </si>
  <si>
    <t>«Развитие транспортной инфраструктуры Чугуевского муниципального округа» на 2020- 2024 годы" – всего</t>
  </si>
  <si>
    <t>В том числе:</t>
  </si>
  <si>
    <t>-бюджет Приморского края</t>
  </si>
  <si>
    <t xml:space="preserve"> -бюджет Чугуевского округа</t>
  </si>
  <si>
    <t>Организация транспортного обслуживания населения</t>
  </si>
  <si>
    <t>0390100000</t>
  </si>
  <si>
    <t>0390193130</t>
  </si>
  <si>
    <t>0390121080</t>
  </si>
  <si>
    <t>Приобретение специализированной техники</t>
  </si>
  <si>
    <t>0390200000</t>
  </si>
  <si>
    <t>0390221010</t>
  </si>
  <si>
    <t>Приобретение и установка дорожных знаков, разметка пешеходных переходов и улично-дорожной сети</t>
  </si>
  <si>
    <t>0390321060</t>
  </si>
  <si>
    <t>Содержание и ремонт автомобильных дорог и искуственных сооружений</t>
  </si>
  <si>
    <t>0390321070</t>
  </si>
  <si>
    <t>5.</t>
  </si>
  <si>
    <t>Устройство и восстановление уличного освещения</t>
  </si>
  <si>
    <t>0390321071</t>
  </si>
  <si>
    <t>Паспортизация дорог общего пользования</t>
  </si>
  <si>
    <t>0390321072</t>
  </si>
  <si>
    <t xml:space="preserve"> - бюджет Приморского края</t>
  </si>
  <si>
    <t>03903S2250</t>
  </si>
  <si>
    <t>Капитальный ремонт и ремонт автомобильных дорог общего пользования населенных пунктов, за счет средств дорожного фонда Приморского края</t>
  </si>
  <si>
    <t>Объем расходов (тыс.руб.), годы</t>
  </si>
  <si>
    <t xml:space="preserve">Муниципальная  
программа «Комплексные меры по профилактике правонарушений на территории Чугуевского муниципального округа» на 2020-2024 годы     
</t>
  </si>
  <si>
    <t>МКУ "ЦООУ"</t>
  </si>
  <si>
    <t>Основное мероприятие "Профилактика правонарушений несовершеннолетних и молодежи, предупреждение детской безнадзорности и беспризорности"</t>
  </si>
  <si>
    <t>1.1</t>
  </si>
  <si>
    <t>Подписка на периодические издания по профилактике безнадзорности и правонарушений среди несовершеннолетних (в т.ч.видеофильмы)</t>
  </si>
  <si>
    <t>0990124030</t>
  </si>
  <si>
    <t>1.2</t>
  </si>
  <si>
    <t xml:space="preserve">Обследование семей, находящихся в социально опасном положении, нуждающихся в помощи государства (приобретение ГСМ)
</t>
  </si>
  <si>
    <t>1.3</t>
  </si>
  <si>
    <t>Содействие развитию молодежных общественных объединений, привлека-ющих в работу «трудных подростков» (заказ имиджевой продукции)</t>
  </si>
  <si>
    <t>1.4</t>
  </si>
  <si>
    <t>Субвенции на создание и обеспечение деятельности комиссии по делам несовершеннолетних и защите их прав</t>
  </si>
  <si>
    <t>Основное мероприятие 2. Профилактика злоупотребления наркотиками, популяризация здорового образа жизни</t>
  </si>
  <si>
    <t>2.1</t>
  </si>
  <si>
    <t>Выявление, учет и организация уничтожения выявленных очагов дикорастущих и культивируемых наркотикосодержащих растений на территории Чугуевского округа</t>
  </si>
  <si>
    <t>0990224040</t>
  </si>
  <si>
    <t>2.2</t>
  </si>
  <si>
    <t>Организация обучения волонтеров, реализующих комплекс мероприятий по профилактике наркомании среди молодежи</t>
  </si>
  <si>
    <t>2.3</t>
  </si>
  <si>
    <t>Организация тренингов, станционных игр, конкурсов, направленных на профилактику употребления наркотических средств в молодежной среде</t>
  </si>
  <si>
    <t>Основное мероприятие 3. Профилактика административных правонарушений, совершенных на территории Чугуевского муниципального округа</t>
  </si>
  <si>
    <t>3.1</t>
  </si>
  <si>
    <t>Субвенции на реализацию отдельных полномочий по созданию административной комиссии</t>
  </si>
  <si>
    <t>0990393030</t>
  </si>
  <si>
    <t>Муниципальная программа «Развитие культуры Чугуевского муниципального округа на 2020–2027 годы»</t>
  </si>
  <si>
    <t>Организация библиотечного обслуживания населения</t>
  </si>
  <si>
    <t>Расходы на обеспечение деятельности (оказание услуг, выполнение работ) централизованной библиотечной системы</t>
  </si>
  <si>
    <t>0290170590</t>
  </si>
  <si>
    <t>Комплектование и обеспечение сохранности библиотечных фондов и обеспечение информационно-техническим оборудованием библиотек</t>
  </si>
  <si>
    <t>08</t>
  </si>
  <si>
    <t>0290192540</t>
  </si>
  <si>
    <t>Государственная поддержка лучших работников муниципальных учреждений культуры, находящихся на территории сельских поселений Приморского края</t>
  </si>
  <si>
    <t>Организация деятельности централизованной клубной системы</t>
  </si>
  <si>
    <t>Расходы на обеспечение деятельности  (оказание услуг, выполнение работ) учреждений</t>
  </si>
  <si>
    <t>0290270590</t>
  </si>
  <si>
    <t>Организация и проведение культурно-массовых мероприятий</t>
  </si>
  <si>
    <t>0290220080</t>
  </si>
  <si>
    <t>0290270591</t>
  </si>
  <si>
    <t>2.4</t>
  </si>
  <si>
    <t>Расходы, связанные с преобразованием сельских поселений</t>
  </si>
  <si>
    <t>0290210080</t>
  </si>
  <si>
    <t>2.5</t>
  </si>
  <si>
    <t>02902R5192</t>
  </si>
  <si>
    <t>2.6</t>
  </si>
  <si>
    <t>Изготовление технической документации на строительство клубов</t>
  </si>
  <si>
    <t>0290220090</t>
  </si>
  <si>
    <t>2.7</t>
  </si>
  <si>
    <t>2.7.1</t>
  </si>
  <si>
    <t>Строительство сельского клуба в селе Верхняя Бреевка</t>
  </si>
  <si>
    <t>Строительство сельского клуба в селе Ленино</t>
  </si>
  <si>
    <t>2.8</t>
  </si>
  <si>
    <t>Изготовление технической документации по объектам недвижимости отрасли культуры</t>
  </si>
  <si>
    <t>0290720320</t>
  </si>
  <si>
    <t>3</t>
  </si>
  <si>
    <t xml:space="preserve">Обеспечение деятельности муниципального казенного учреждения «Центр обеспечения деятельности учреждений культуры» </t>
  </si>
  <si>
    <t>13</t>
  </si>
  <si>
    <t>0290370590</t>
  </si>
  <si>
    <t>4</t>
  </si>
  <si>
    <t>Реализация молодежной политики</t>
  </si>
  <si>
    <t>4.1</t>
  </si>
  <si>
    <t>Проведение мероприятий для детей и молодежи</t>
  </si>
  <si>
    <t>0290420160</t>
  </si>
  <si>
    <t>4.2</t>
  </si>
  <si>
    <t>Выплата стипендии главы Чугуевского муниципального округа социально активной молодежи</t>
  </si>
  <si>
    <t>0290420290</t>
  </si>
  <si>
    <t>4.3</t>
  </si>
  <si>
    <t>Поддержка молодежных общественных объединений</t>
  </si>
  <si>
    <t>0290420310</t>
  </si>
  <si>
    <t>5</t>
  </si>
  <si>
    <t>Формирование доступной среды</t>
  </si>
  <si>
    <t>0290541060</t>
  </si>
  <si>
    <t>6</t>
  </si>
  <si>
    <t xml:space="preserve">Проведение ремонтно-реставрационных работ объектов культурного наследия </t>
  </si>
  <si>
    <t>6.1</t>
  </si>
  <si>
    <t>Содержание и ремонт памятников истории и культуры, в том числе объектов культурного наследия</t>
  </si>
  <si>
    <t>0290620280</t>
  </si>
  <si>
    <t>6.2</t>
  </si>
  <si>
    <t>Разработка проектной документации на проведение работ по сохранению объектов культурного наследия</t>
  </si>
  <si>
    <t>0290692500</t>
  </si>
  <si>
    <t xml:space="preserve"> Муниципальная программа «Развитие физической культуры, спорта и туризма Чугуевского муниципального округа» на 2020–2027 годы</t>
  </si>
  <si>
    <t>Развитие массовой физической культуры и спорта на территории Чугуевского МО</t>
  </si>
  <si>
    <t>11</t>
  </si>
  <si>
    <t>0590170070</t>
  </si>
  <si>
    <t>1.1.1.</t>
  </si>
  <si>
    <t>Проектирование и строительство физкультурно-оздоровительного комплекса в селе Чугуевка</t>
  </si>
  <si>
    <t>1.1.2.</t>
  </si>
  <si>
    <t>Строительство плавательного бассейна в селе Чугуевка</t>
  </si>
  <si>
    <t>1.1.3.</t>
  </si>
  <si>
    <t>Строительство минифутбольного поля с искуственным покрытием в селе Чугуевка</t>
  </si>
  <si>
    <t>1.1.4.</t>
  </si>
  <si>
    <t xml:space="preserve">Строительство двух плоскостных спортивных сооружений "Комбинированный спортивный комплекс" в селе Чугуевка </t>
  </si>
  <si>
    <t>1.1.5.</t>
  </si>
  <si>
    <t>Строительство спортивных городков в селах района (Булыга-Фадеево,Кокшаровка, Шумный, Соколовка, Самарка, Уборка, Каменка, Новомихайловка, Верхняя Бреевка, Ленино, Цветковка, Заветное, Ясное, Изюбриный, Саратовка, Новочугуевка, Пшеницыно, Антоновка, Лесогорье, Березовка, Архиповка, Варпаховка)</t>
  </si>
  <si>
    <t>1.1.6.</t>
  </si>
  <si>
    <t>Реконструкция стадиона в селе Чугуевка</t>
  </si>
  <si>
    <t>Подготовка оснований для объектов спортивной инфраструктуры</t>
  </si>
  <si>
    <t>0590120220</t>
  </si>
  <si>
    <t>Оснащение объектов спортивной инфраструктуры спортивно-технологическим оборудованием</t>
  </si>
  <si>
    <t>0590122280</t>
  </si>
  <si>
    <t>Создание условий для привлечения населения Чугуевского муниципального округа к занятиям физической культурой и спортом</t>
  </si>
  <si>
    <t xml:space="preserve">Организация и проведение массовых физкультурно-спортивных мероприятий </t>
  </si>
  <si>
    <t>0590220170</t>
  </si>
  <si>
    <t>2.1.1.</t>
  </si>
  <si>
    <t>Приобретение спортивного оборудования, приспособлений, инвентаря, расходных материалов</t>
  </si>
  <si>
    <t>2.1.2.</t>
  </si>
  <si>
    <t>Приобретение наградной атрибутики</t>
  </si>
  <si>
    <t>Развитие адаптивной физичекой культуры</t>
  </si>
  <si>
    <t>0590220180</t>
  </si>
  <si>
    <t>2.2.1.</t>
  </si>
  <si>
    <t>Организация и проведение мероприятий физкультурно-спортивной направленности для лиц с ограниченными возможностями здоровья</t>
  </si>
  <si>
    <t>Поэтапное внедрение Всероссийского физкультурно-спортивного комплекса ГТО на территории Чугуевского муниципального округа</t>
  </si>
  <si>
    <t>0590220210</t>
  </si>
  <si>
    <t>2.3.1.</t>
  </si>
  <si>
    <t>Организация и проведение физкультурно-спортивных мероприятий в рамках Всероссийского физкультурно-спортивного комплекса "Готов к труду и обороне" (ГТО)</t>
  </si>
  <si>
    <t>Участие сборных команд района в соревнованиях, краевого, межрегионального, российского и международного уровней:</t>
  </si>
  <si>
    <t>0590220230</t>
  </si>
  <si>
    <t>- оплата питания в пути;</t>
  </si>
  <si>
    <t>- оплата питания в дни проведения соревнований;</t>
  </si>
  <si>
    <t>- проживание в дни проведения соревнований;</t>
  </si>
  <si>
    <t>- фрахтование автобуса.</t>
  </si>
  <si>
    <t>Пропаганда физической культуры и спорта как составляющей здорового образа жизни населения Чугуевского муниципального округа</t>
  </si>
  <si>
    <t>0590220240</t>
  </si>
  <si>
    <t>Развитие туризма на территории Чугуевского муниципального округа</t>
  </si>
  <si>
    <t>Организация и проведение мероприятий с элементами спортивного туризма</t>
  </si>
  <si>
    <t>3.1.1.</t>
  </si>
  <si>
    <t>Приобретение туристического оборудования, инвентаря, снаряжений и расходных материалов</t>
  </si>
  <si>
    <t>3.1.2.</t>
  </si>
  <si>
    <t>Приобретение призов и наградной атрибутики</t>
  </si>
  <si>
    <t>Разработка и организация работы туристических маршрутов</t>
  </si>
  <si>
    <t>3.2.1.</t>
  </si>
  <si>
    <t>Установка  информационных модулей-гидов с  исторической информацией и фотографиями</t>
  </si>
  <si>
    <t>3.2.2.</t>
  </si>
  <si>
    <t>Установка объектов туристической навигации</t>
  </si>
  <si>
    <t>3.2.3.</t>
  </si>
  <si>
    <t>Подготовка  видовых площадок</t>
  </si>
  <si>
    <t>Федеральный проект "Спорт - норма жизни"</t>
  </si>
  <si>
    <t>Оснащение объктов спортивной инфраструктуры спортивно-технологическим оборудованием</t>
  </si>
  <si>
    <t>059Р552280</t>
  </si>
  <si>
    <t>Развитие спортивной инфраструктуры, находящейся в муниципальной собственности</t>
  </si>
  <si>
    <t>059Р592190</t>
  </si>
  <si>
    <t>059P5S2190</t>
  </si>
  <si>
    <t>Организация физкультурно-спортивной работы по месту жительства</t>
  </si>
  <si>
    <t>059Р5S2220</t>
  </si>
  <si>
    <t>259Р592220</t>
  </si>
  <si>
    <t>Приобретение и поставка спортивного инвентаря, спортивного оборудования и иного имущества для развития лыжного спорта</t>
  </si>
  <si>
    <t>059Р592180</t>
  </si>
  <si>
    <t>059Р5S2180</t>
  </si>
  <si>
    <t>Строительство лыжероллерной трассы в селе Чугуевка</t>
  </si>
  <si>
    <t>Муниципальная программа «Информационное общество Чугуевского муниципального округа» на 2020-2024 годы</t>
  </si>
  <si>
    <t>90</t>
  </si>
  <si>
    <t>Техническое и программное обеспечение администрации Чугуевского муниципального округа</t>
  </si>
  <si>
    <t>125020</t>
  </si>
  <si>
    <t>Организация защиты персональных данных, обеспечение функционирования системы информационной безопасности</t>
  </si>
  <si>
    <t>125030</t>
  </si>
  <si>
    <t>2</t>
  </si>
  <si>
    <t>Основное мероприятие: 
2. Информационная открытость</t>
  </si>
  <si>
    <t>2000000</t>
  </si>
  <si>
    <t>Обеспечение бесперебойного круглосуточного функционирования официального сайта администрации Чугуевского муниципального округа</t>
  </si>
  <si>
    <t>225040</t>
  </si>
  <si>
    <t>Субсидии на финансовое обеспечение выполнения муниципального задания муниципальному автономному учреждению «Редакция газеты «Наше время»</t>
  </si>
  <si>
    <t>Основное мероприятие "Обеспечение правовых и организационных мер, направленных на предупреждение, выявление и последующее устранение причин коррупции"</t>
  </si>
  <si>
    <t>Повышение квалификации муниципальных служащих по образовательным программам в области противодействия коррупции</t>
  </si>
  <si>
    <t>126030</t>
  </si>
  <si>
    <t>Основное мероприятие: "Организация профессионального обучения муниципальных служащих"</t>
  </si>
  <si>
    <t>12</t>
  </si>
  <si>
    <t>Выполнение плана по доходам от приватизации муниципального имущества</t>
  </si>
  <si>
    <t>Выполнение плана по доходам от аренды муниципального имущества</t>
  </si>
  <si>
    <t>Выполнение плана по доходам от аренды земельных участков</t>
  </si>
  <si>
    <t>Выполнение плана по доходам от продажи земельных участков</t>
  </si>
  <si>
    <t>Доля объектов недвижимого имущества, в том числе земельных участков, находящихся в собственности муниципального округа, в отношении которых принято решение по управлению и распоряжению ими по отношению к общему количеству объектов недвижимого имущества, находящихся в собственности муниципального округа</t>
  </si>
  <si>
    <t>Доля объектов недвижимого имущества, в том числе земельных участков, находящихся в собственности муниципального округа, в отношении которых проведены проверки фактического использования и сохранности по отношению к общему количеству объектов недвижимого имущества муниципального округа, за исключением сетей инженерно-технического обеспечения</t>
  </si>
  <si>
    <t>Доля объектов недвижимого имущества, в том числе земельных участков, право собственности муниципального округа на которые зарегистрировано, от общего числа объектов недвижимого имущества, подлежащих государственной регистрации (в рамках текущего года)</t>
  </si>
  <si>
    <t>Количество оказанных услуг по выдаче документов по приватизации квартир муниципального жилищного фонда</t>
  </si>
  <si>
    <t>единиц.</t>
  </si>
  <si>
    <t>Число семей, улучшивших жилищные условия</t>
  </si>
  <si>
    <t>Доля расходов бюджета муниципального округа, формируемых в рамках муниципальных программ муниципального округа</t>
  </si>
  <si>
    <t>Степень исполнения расходных обязательств бюджета муниципального округа</t>
  </si>
  <si>
    <t>не менее 100</t>
  </si>
  <si>
    <t>Прирост инвестиций в основной капитал к предыдущему году</t>
  </si>
  <si>
    <t>процент</t>
  </si>
  <si>
    <t>Темп роста инвестиций в основной капитал в расчете на душу населения</t>
  </si>
  <si>
    <t>Количество созданных инвестиционных площадок (нарастающим итогом)</t>
  </si>
  <si>
    <t>Доля проектов МНПА, прошедших процедуру ОРВ, к доле МНПА, подлежащих процедуре ОРВ</t>
  </si>
  <si>
    <t>Общий оборот предприятий, организаций (в сопоставимых ценах) – всего</t>
  </si>
  <si>
    <t>в том числе:</t>
  </si>
  <si>
    <t>промышленными предприятиями (в сопоставимых ценах) в % к предыдущему году</t>
  </si>
  <si>
    <t>«-«</t>
  </si>
  <si>
    <t>сельскохозяйственными предприятиями (всеми категориями хозяйств), в сопоставимых ценах, в % к предыдущему году</t>
  </si>
  <si>
    <t>малым и средним предпринимательством</t>
  </si>
  <si>
    <t>рублей</t>
  </si>
  <si>
    <t>Уровень зарегистрированной безработицы по отношению к экономически активному населению, в %</t>
  </si>
  <si>
    <t>Площадь используемых земель сельскохозяйственного назначения</t>
  </si>
  <si>
    <t>га</t>
  </si>
  <si>
    <t>Повышение урожайности зерновых культур в хозяйствах муниципального округа</t>
  </si>
  <si>
    <t>ц/га</t>
  </si>
  <si>
    <t>Увеличение поголовья КРС в хозяйствах муниципального округа</t>
  </si>
  <si>
    <t>голов</t>
  </si>
  <si>
    <t>Увеличение производство молочной продукции (к уровню прошлого года)</t>
  </si>
  <si>
    <t>Количество хозяйств        (начинающих фермеров), получивших гранты по Государственной программе Приморского края</t>
  </si>
  <si>
    <t>Количество мероприятий по оказанию консультативной помощи сельскохозяйственным товаропроизводителям, планирующим получить государственную поддержку</t>
  </si>
  <si>
    <t>ед</t>
  </si>
  <si>
    <t>% к предыдущему году</t>
  </si>
  <si>
    <t>Ежемесячные денежные выплаты опекунам (попечителям) на содержание детей, находящихся под опекой (попечительством)</t>
  </si>
  <si>
    <t>0490293051</t>
  </si>
  <si>
    <t>323</t>
  </si>
  <si>
    <t>Вознаграждение приемным родителям</t>
  </si>
  <si>
    <t>0490293053</t>
  </si>
  <si>
    <t>5.4</t>
  </si>
  <si>
    <t>00</t>
  </si>
  <si>
    <t>0490300000</t>
  </si>
  <si>
    <t>Разработка проекта генерального плана и правил землепользования Чугуевского муниципального округа</t>
  </si>
  <si>
    <t>04902322300</t>
  </si>
  <si>
    <t>Субсидии некомерческим организациям, не являющимися муниципальными организациями</t>
  </si>
  <si>
    <t>0490343030</t>
  </si>
  <si>
    <t>633</t>
  </si>
  <si>
    <t>общественная организация ветеранов локальных войн и военных конфликтов «Боевое братство  «Гром» Чугуевского района Приморского края</t>
  </si>
  <si>
    <t>общество инвалидов Чугуевского района Приморской краевой организации общероссийской общественной организации «Всероссийское общество инвалидов»</t>
  </si>
  <si>
    <t>Чугуевская межрайонная организация Всероссийского общества слепых Приморской краевой организации общероссийской общественной организации инвалидов «Всероссийского ордена Трудового Красного знамени общества слепых»</t>
  </si>
  <si>
    <t>Муниципальная программа "Содержание и благоустройство Чугуевского муниципального округа" на 2020-2024 годы</t>
  </si>
  <si>
    <t>Организация ритуальных услуг и содержание мест захоронения</t>
  </si>
  <si>
    <t>"Содержание и благоустройствоЧугуевского муниципального округа" на 2020-2024 годы</t>
  </si>
  <si>
    <t>1</t>
  </si>
  <si>
    <t>Организация мероприятий по благоустройству территорий Чугуевского муницпального округа</t>
  </si>
  <si>
    <t>1690224020</t>
  </si>
  <si>
    <t>Муниципальная программа «Энергосбережение и энергетическая эффективность Чугуевского муниципального округа" на 2020-2024 годы</t>
  </si>
  <si>
    <t>содержание линий уличного освещения</t>
  </si>
  <si>
    <t>0790223030</t>
  </si>
  <si>
    <t xml:space="preserve">ремонт и модернизация тепловых сетей  </t>
  </si>
  <si>
    <t>0790223040</t>
  </si>
  <si>
    <t>Проведение информационной пропаганды, направленной на профилактику терроризма и экстремизма</t>
  </si>
  <si>
    <t>14</t>
  </si>
  <si>
    <t>Обеспечение мер  по предупреждению, ликвидации снижение и смягчение рисков последствий ЧС</t>
  </si>
  <si>
    <t>15</t>
  </si>
  <si>
    <t>Приобретение и установка звуковых сирен оповещения населения</t>
  </si>
  <si>
    <t>Создание условий для организации работы добровольной пожарной охраны</t>
  </si>
  <si>
    <t>Создание условий для забора воды пожарной техникой</t>
  </si>
  <si>
    <t>Обеспечение, приобретение и содержание пожаротехнических средств</t>
  </si>
  <si>
    <t>226100</t>
  </si>
  <si>
    <t>Муниципальная программа "Материально - техническое обеспечение органов местного самоуправления Чугуевского муниципального Округа" на 2020-2024 годы</t>
  </si>
  <si>
    <t>Мероприятия  муниципальной программы "Материально-техническое обеспечение  органов местного самоуправления Чугуевского муниципального округа" на 2020-2024 годы</t>
  </si>
  <si>
    <t>Расходы по оплате договоров , контрактов на выполнеие  работ, оказание услуг, связанных с материально- техническим обеспечением органов местного самоуправления</t>
  </si>
  <si>
    <t>1090170120</t>
  </si>
  <si>
    <t>1090170590</t>
  </si>
  <si>
    <t>109010591</t>
  </si>
  <si>
    <t>Муниципальная программа «Обеспечение доступным жильем и качественными услугами жилищно-коммунального хозяйства населения Чугуевского муниципального округа»</t>
  </si>
  <si>
    <t>Подпрограмма  «Содержание и ремонт муниципального жилищного фонда»</t>
  </si>
  <si>
    <t>Основное мероприятие: "Внедрение современных механизмов стимулирования муниципальных служащих, повышения престижа муниципальной службы"</t>
  </si>
  <si>
    <t>300000</t>
  </si>
  <si>
    <t>расходы на выплату единовременного денежного поощрения за присвоение звания Лучший муниципальный служащий"</t>
  </si>
  <si>
    <t>Пенсии за выслугу лет лицам, замещавшим должности муниципальной службы в органах местного самоуправления Чугуевского муниципального округа</t>
  </si>
  <si>
    <t xml:space="preserve">Муниципальная  
программа «Социально-экономическое развитие Чугуевского муниципального округа» на 2020-2024 годы     </t>
  </si>
  <si>
    <t xml:space="preserve">Муниципальная  
программа «Социально-экономическое развитие Чугуевского муниципального округа» на 2020-2024 годы     
</t>
  </si>
  <si>
    <t>Федеральный бюджет</t>
  </si>
  <si>
    <t>Краевой бюджет</t>
  </si>
  <si>
    <t>Бюджет округа</t>
  </si>
  <si>
    <t>Иные внебюджетные источники</t>
  </si>
  <si>
    <t>Подпрограмма "Поддержка малого и среднего предпринимательства на территории Чугуевского муниципального округа" на 2020-2024 годы</t>
  </si>
  <si>
    <t>Подпрограмма "Управление имуществом, находящимся в собственности и в ведении Чугуевского муниципального округа" на 2020-2024 годы</t>
  </si>
  <si>
    <t>0420000000</t>
  </si>
  <si>
    <t>Основное мероприятие "Формирование объектов недвижимости, обеспечение государственной регистрации, возникновения, изменения и прекращения права собственности Чугуевского муниципального округа"</t>
  </si>
  <si>
    <t>0420100000</t>
  </si>
  <si>
    <t>Обеспечение проведения технической инвентаризации объектов недвижимости, изготовления технической документации, формирование земельных участков для организации проведения конкурсов и аукционов</t>
  </si>
  <si>
    <t>0420140010</t>
  </si>
  <si>
    <t>Формирование земельных участков для организации проведения конкурсов и аукционов, предоставления гражданам, имеющим трех и более детей, молодым семьям и семьям с двумя детьми</t>
  </si>
  <si>
    <t>Основное мероприятие "Проведение оценки рыночной стоимости муниципального имущества"</t>
  </si>
  <si>
    <t>0420240020</t>
  </si>
  <si>
    <t>Обеспечение проведения оценки рыночной стоимости объектов недвижимости, земельных участков, а также права аренды на объекты недвижимости и земельные участки</t>
  </si>
  <si>
    <t>Подпрограмма "Создание условий для обеспечения доступным и комфортным жильем населения Чугуевского муниципального округа" на 2020-2024 годы</t>
  </si>
  <si>
    <t>Подпрограмма "Долгосрочное финансовое планирование и организация бюджетного процесса в Чугуевском муниципальном округе" на 2020-2024 годы</t>
  </si>
  <si>
    <t>972</t>
  </si>
  <si>
    <t>0440000000</t>
  </si>
  <si>
    <t>Основное мероприятие "Совершенствование бюджетного процесса""</t>
  </si>
  <si>
    <t>Руководство и управление в сфере совершенствования бюджетного процесса</t>
  </si>
  <si>
    <t>0440110030</t>
  </si>
  <si>
    <t>Подпрограмма "Улучшение инвестиционного климата в  Чугуевском муниципальном округе" на 2020-2024 годы</t>
  </si>
  <si>
    <t>Бюджет Приморского края</t>
  </si>
  <si>
    <t>5.1</t>
  </si>
  <si>
    <t>Поддержка традиционно сложившихся и развитие новых производств</t>
  </si>
  <si>
    <t xml:space="preserve">Обновление основных производственных фондов промышленных предприятий </t>
  </si>
  <si>
    <t>Строительство деревообрабатывающих предприятий</t>
  </si>
  <si>
    <t>Создание новых рабочих мест</t>
  </si>
  <si>
    <t>Строительство фабрики экологически чистых игрушек в с. Чугуевка</t>
  </si>
  <si>
    <t>Реконструкция и строительство объектов торговли, общественного питания</t>
  </si>
  <si>
    <t>5.2</t>
  </si>
  <si>
    <t>Повышение эффективности агропромышленного комплекса</t>
  </si>
  <si>
    <t>Приобретение племенного скота</t>
  </si>
  <si>
    <t>Строительство фермы КРС в муниципальном округе</t>
  </si>
  <si>
    <t>Сохранение и поддержание плодородия земель путем внесения минеральных удобрений и средств химизации</t>
  </si>
  <si>
    <t>Приобретение техники и оборудования</t>
  </si>
  <si>
    <t>Вовлечение в оборот неиспользуемых сельскохозяйственных угодий</t>
  </si>
  <si>
    <t>5.3</t>
  </si>
  <si>
    <t>0490241010</t>
  </si>
  <si>
    <t>оплата проезда беременных женщин и больных туберкулёзом на приём к врачу (в границах Чугуевского муниципального района)</t>
  </si>
  <si>
    <t>0490241020</t>
  </si>
  <si>
    <t>единовременная выплата на погребение умершего почетного гражданина Чугуевского муниципального округа (района)</t>
  </si>
  <si>
    <t>0490242020</t>
  </si>
  <si>
    <t>0490293160</t>
  </si>
  <si>
    <t>Субвенции бюджетам муниципальных образований Приморского края на реализацию государственного полномочия по назначению и предоставлению выплаты единовременного пособия при передаче ребенка на воспитание в семью</t>
  </si>
  <si>
    <t>0490252600</t>
  </si>
  <si>
    <t xml:space="preserve"> - летнее, в том числе:</t>
  </si>
  <si>
    <t>планировка автогрейдером дорог Чугуевского муниципального округа</t>
  </si>
  <si>
    <t>Отсыпка дорог Чугуевского муниципального округа</t>
  </si>
  <si>
    <t>3.2.4.</t>
  </si>
  <si>
    <t>Ямочный ремонт дорог Чугуевского муниципального округа</t>
  </si>
  <si>
    <t>Укрепление обочин дорог Чугуевского муниципального округа</t>
  </si>
  <si>
    <t>Ремонт исодержание искуственных сооружений (мостов, трубопереездов) в селах Чугуевского муниципального округа</t>
  </si>
  <si>
    <t>Очистка дорог от мусора, расчистка свалок вдоль дорог</t>
  </si>
  <si>
    <t>Уборка опасных деревьев</t>
  </si>
  <si>
    <t>Скашивание травы вдоль дорог</t>
  </si>
  <si>
    <t>Ремонт автомобильных дорог общего пользования местного значения населенных пунктов Чугуевского муниципального округа</t>
  </si>
  <si>
    <t>Устройство и восстановление уличного освещения вдоль дорог Чугуевского муниципального округа</t>
  </si>
  <si>
    <t>3.3.1.</t>
  </si>
  <si>
    <t>Ремонт автомобильных дорог общего пользования населенных пунктов Чугуевского муниципального округа в рамках софинансирования из краевого бюджета</t>
  </si>
  <si>
    <t>Муниципальная программа "Развитие культуры Чугуевского муниципального округа" на 2020-2027 годы</t>
  </si>
  <si>
    <t>федеральный бюджет</t>
  </si>
  <si>
    <t>краевой бюджет</t>
  </si>
  <si>
    <t>бюджет ЧМО</t>
  </si>
  <si>
    <t>Развитие адаптивной физической культуры</t>
  </si>
  <si>
    <t>Муниципальная  
программа «Социально-экономическое развитие Чугуевского муниципального округа» на 2020-2024 годы</t>
  </si>
  <si>
    <t>Содержание линий уличного освещения</t>
  </si>
  <si>
    <t>Ремонт и модернизация тепловых сетей</t>
  </si>
  <si>
    <t xml:space="preserve">
</t>
  </si>
  <si>
    <t>№ п/п</t>
  </si>
  <si>
    <t xml:space="preserve">Наименование   
подпрограммы,  
мероприятия,   
  отдельного   
  мероприятия  
</t>
  </si>
  <si>
    <t>1.1.</t>
  </si>
  <si>
    <t>1.</t>
  </si>
  <si>
    <t>1.2.</t>
  </si>
  <si>
    <t>1.3.</t>
  </si>
  <si>
    <t>1.4.</t>
  </si>
  <si>
    <t>1.2.1</t>
  </si>
  <si>
    <t>1.2.2</t>
  </si>
  <si>
    <t>1.2.3</t>
  </si>
  <si>
    <t>1.2.4</t>
  </si>
  <si>
    <t>1.2.5</t>
  </si>
  <si>
    <t>1.2.6</t>
  </si>
  <si>
    <t>1.2.7</t>
  </si>
  <si>
    <t>1.2.8</t>
  </si>
  <si>
    <t>1.2.9</t>
  </si>
  <si>
    <t>1.3.1</t>
  </si>
  <si>
    <t xml:space="preserve">Источники ресурсного    
  обеспечения        
</t>
  </si>
  <si>
    <t>1.1.1</t>
  </si>
  <si>
    <t>1.1.2</t>
  </si>
  <si>
    <t>1.1.3</t>
  </si>
  <si>
    <t xml:space="preserve">Целевой индикатор, показатель (наименование)
</t>
  </si>
  <si>
    <t xml:space="preserve">Единица измерения
</t>
  </si>
  <si>
    <t xml:space="preserve">   в году, предшествующем отчетному финансовому году     
</t>
  </si>
  <si>
    <t xml:space="preserve">Значения целевых индикаторов, показателей муниципальной программы 
</t>
  </si>
  <si>
    <t xml:space="preserve">в отчетном году   
</t>
  </si>
  <si>
    <t>План</t>
  </si>
  <si>
    <t>Факт</t>
  </si>
  <si>
    <t xml:space="preserve">   Обоснование отклонений значений целевого индикатора, показателя на   
 конец отчетного года (при наличии)</t>
  </si>
  <si>
    <t>%</t>
  </si>
  <si>
    <t xml:space="preserve">
%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</si>
  <si>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</si>
  <si>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Мероприятия по профилактике терроризма и экстремизма</t>
  </si>
  <si>
    <t>Мероприятия по пожарной безопасности</t>
  </si>
  <si>
    <t xml:space="preserve">федеральный бюджет (иные межбюджетные трансферты)     </t>
  </si>
  <si>
    <t xml:space="preserve">краевой бюджет (субсидии, субвенции, иные межбюджетные трансферты)     </t>
  </si>
  <si>
    <t>Субвенции на организацию и обеспечение оздоровления и отдыха детей Примрского края (за исключением организации отдыха детей в каникулярное время)</t>
  </si>
  <si>
    <t xml:space="preserve">Фактические
расходы  
(тыс. руб.) 
</t>
  </si>
  <si>
    <t xml:space="preserve">Оценка расходов              (в соответствии с муниципальной программой),
  тыс. руб.   
</t>
  </si>
  <si>
    <t xml:space="preserve">Мероприятия по трудоустройству несовершеннолетних </t>
  </si>
  <si>
    <t>Расходы на приобретение коммунальных услуг</t>
  </si>
  <si>
    <t>Доля выпускников муниципальных общеобразовательных организаций, не сдавших единый государственный экзамен, в общей численности выпускников муниципальных общеобразовательных организаций</t>
  </si>
  <si>
    <t>2.2.</t>
  </si>
  <si>
    <t>3.3.</t>
  </si>
  <si>
    <t>Доля детей в возрасте от 5 до 18 лет, охваченных дополнительным образованием</t>
  </si>
  <si>
    <t>Удельный вес численности обучающихся, занимающихся в первую смену, в общей численности обучающихся общеобразовательных организаций</t>
  </si>
  <si>
    <t>2.3.</t>
  </si>
  <si>
    <t>2.1.</t>
  </si>
  <si>
    <t>Обеспечение доступности дошкольного образования от 0 до 7 лет (уменьшение общей очереди) %</t>
  </si>
  <si>
    <t>Количество дополнительных мест в дошкольных организациях для детей в возрасте от 2 месяцев до 3 лет, созданных в ходе реализации муниципальной программы</t>
  </si>
  <si>
    <t>ед.</t>
  </si>
  <si>
    <t>Доступность дошкольного образования для детей в возрасте от 2 месяцев до 3 лет (отношение численности детей в возрасте от 2 месяцев до 3 лет, получающих дошкольное образование в текущем году, к сумме численности детей в возрасте от 2 месяцев до 3 лет, получающих дошкольное образование в текущем году, и численности детей в возрасте от 2 месяцев до 3 лет, находящихся в очереди на получение в текущем году дошкольного образования)</t>
  </si>
  <si>
    <t>3.1.</t>
  </si>
  <si>
    <t>3.2.</t>
  </si>
  <si>
    <t>Удельный вес численности обучающихся в образовательных организациях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организациях общего образования</t>
  </si>
  <si>
    <t>3.4.</t>
  </si>
  <si>
    <t>Доля учащихся 4 - 11 классов, принимающих участие в школьном этапе Всероссийской олимпиады школьников</t>
  </si>
  <si>
    <t>3.5.</t>
  </si>
  <si>
    <t>Удельный вес численности высококвалифицированных педагогических работников в общей численности квалифицированных педагогических работников в округе в сфере образования.</t>
  </si>
  <si>
    <t>Удельный вес численности учителей общеобразовательных организаций в возрасте до 35 лет в общей численности учителей общеобразовательных организаций</t>
  </si>
  <si>
    <t>Количество одарённых детей Чугуевского муниципального округа, принявших участие в сменах всероссийских детских образовательных центров</t>
  </si>
  <si>
    <t>чел.</t>
  </si>
  <si>
    <t>4.1.</t>
  </si>
  <si>
    <t>Число детей, охваченных деятельностью детских технопарков «Кванториум» (мобильных технопарков «Кванториум») и других проектов, направленных на обеспечение доступности дополнительных общеобразовательных программ естественнонаучной и технической направленностей</t>
  </si>
  <si>
    <t>4.2.</t>
  </si>
  <si>
    <t>Доля детей и подростков, охваченных всеми формами отдыха и оздоровления, занятости от общего числа детей в возрасте от 7 до 17 лет</t>
  </si>
  <si>
    <t>4.3.</t>
  </si>
  <si>
    <t>Доля детей и подростков, охваченных льготой из краевого бюджета по оплате стоимости путевки в организации отдыха, от общего числа детей в возрасте от 7 до 15 лет</t>
  </si>
  <si>
    <t>4.4.</t>
  </si>
  <si>
    <t>Доля оздоровленных детей, находящихся в трудной жизненной ситуации, от общего числа детей от 6 до 17 лет, находящихся в трудной жизненной ситуации, подлежащих оздоровлению</t>
  </si>
  <si>
    <t>4.5.</t>
  </si>
  <si>
    <t>Доля детей, оздоровленных во всех типах оздоровительных организаций, получивших выраженный оздоровительный эффект</t>
  </si>
  <si>
    <t>4.6.</t>
  </si>
  <si>
    <t>Количество функционирующих детских оздоровительных лагерей на базе муниципальных образовательных учреждений</t>
  </si>
  <si>
    <t>4.7.</t>
  </si>
  <si>
    <t>Количество выпускников школ, принявших участие в празднике выпускников школ Чугуевского муниципального округа</t>
  </si>
  <si>
    <t xml:space="preserve">Муниципальная  
программа «Развитие образования Чугуевского муниципального округа» на 2020-2024 годы     
</t>
  </si>
  <si>
    <t>Подпрограмма "Развитие системы дошкольного образования в Чугуевском муниципальном округе" на 2020-2024 годы</t>
  </si>
  <si>
    <t>Основное мероприятие "Развитие инфраструктуры организаций дошкольного образования"</t>
  </si>
  <si>
    <t>Мероприятия по информатизации системы образования</t>
  </si>
  <si>
    <t>Строительство, реконструкция зданий (в том числе проекто-изыскательские работы)</t>
  </si>
  <si>
    <t>Мероприятия по капитальному ремонту  зданий и  помещений учреждений (в том числе проектно - изыскательские работы)</t>
  </si>
  <si>
    <t>Основное мероприятие "Реализация образовательных программ дошкольного образования"</t>
  </si>
  <si>
    <t>Мероприятия по по охране труда</t>
  </si>
  <si>
    <t>Приобретение витамина С для детей, посещающих муниципальные дошкольные учреждения</t>
  </si>
  <si>
    <t>Расходы на обеспечение деятельности (оказание услуг, выполнение работ) муниципальных учреждений</t>
  </si>
  <si>
    <t>Количество благоустроенных дворовых территорий многоквартирных жилых домов</t>
  </si>
  <si>
    <t>Ед.</t>
  </si>
  <si>
    <t>Количество благоустроенных территорий общего пользования населения</t>
  </si>
  <si>
    <t>Количество благоустроенных территорий, детских и спортивных площадок</t>
  </si>
  <si>
    <t>Основное мероприятие "Управление в сфере реализации развития отрасли образования"</t>
  </si>
  <si>
    <t>4.1.1</t>
  </si>
  <si>
    <t>4.1.2</t>
  </si>
  <si>
    <t>Расходы на обеспечение деятельности (оказание услуг, выполнение работ) учреждений</t>
  </si>
  <si>
    <t>4.1.3</t>
  </si>
  <si>
    <t>Всего</t>
  </si>
  <si>
    <t>бюджет  Чугуевского муниципального округа</t>
  </si>
  <si>
    <t>краевой бюджет (субсидии, субвенции, иные межбюджетные трансферты),     бюджет  Чугуевского муниципального округа</t>
  </si>
  <si>
    <t xml:space="preserve">краевой бюджет (субсидии, субвенции, иные межбюджетные трансферты),   бюджет  Чугуевского муниципального округа  </t>
  </si>
  <si>
    <t>Форма 6</t>
  </si>
  <si>
    <t>Форма 7</t>
  </si>
  <si>
    <t xml:space="preserve">Наименование муниципальной программы,  подпрограммы, отдельного   
  мероприятия  
</t>
  </si>
  <si>
    <t xml:space="preserve">Код бюджетной классификации </t>
  </si>
  <si>
    <t>ГРБС</t>
  </si>
  <si>
    <t>РзПр</t>
  </si>
  <si>
    <t>ЦСт</t>
  </si>
  <si>
    <t>ВР</t>
  </si>
  <si>
    <t>Рз</t>
  </si>
  <si>
    <t>Пр</t>
  </si>
  <si>
    <t>07</t>
  </si>
  <si>
    <t>01</t>
  </si>
  <si>
    <t>0110120190</t>
  </si>
  <si>
    <t>244</t>
  </si>
  <si>
    <t>0110170070</t>
  </si>
  <si>
    <t>414</t>
  </si>
  <si>
    <t>0110170080</t>
  </si>
  <si>
    <t>243</t>
  </si>
  <si>
    <t>0110220050</t>
  </si>
  <si>
    <t>0110220060</t>
  </si>
  <si>
    <t>0110220100</t>
  </si>
  <si>
    <t>0110220150</t>
  </si>
  <si>
    <t>0110270590</t>
  </si>
  <si>
    <t>111</t>
  </si>
  <si>
    <t>112</t>
  </si>
  <si>
    <t>119</t>
  </si>
  <si>
    <t>851</t>
  </si>
  <si>
    <t>852</t>
  </si>
  <si>
    <t>853</t>
  </si>
  <si>
    <t>0110270591</t>
  </si>
  <si>
    <t>0110293070</t>
  </si>
  <si>
    <t>10</t>
  </si>
  <si>
    <t>04</t>
  </si>
  <si>
    <t>0110293090</t>
  </si>
  <si>
    <t>313</t>
  </si>
  <si>
    <t>03</t>
  </si>
  <si>
    <t>321</t>
  </si>
  <si>
    <t>971</t>
  </si>
  <si>
    <t>011P252320</t>
  </si>
  <si>
    <t>02</t>
  </si>
  <si>
    <t>612</t>
  </si>
  <si>
    <t>0120210060</t>
  </si>
  <si>
    <t>831</t>
  </si>
  <si>
    <t>0120220050</t>
  </si>
  <si>
    <t>0120220060</t>
  </si>
  <si>
    <t>0120220150</t>
  </si>
  <si>
    <t>0120270390</t>
  </si>
  <si>
    <t>0120270590</t>
  </si>
  <si>
    <t>611</t>
  </si>
  <si>
    <t>0120270591</t>
  </si>
  <si>
    <t>0120293060</t>
  </si>
  <si>
    <t>0120393150</t>
  </si>
  <si>
    <t>0120441060</t>
  </si>
  <si>
    <t>06</t>
  </si>
  <si>
    <t>012E593140</t>
  </si>
  <si>
    <t>0130170490</t>
  </si>
  <si>
    <t>0130170491</t>
  </si>
  <si>
    <t>0130170690</t>
  </si>
  <si>
    <t>0130170691</t>
  </si>
  <si>
    <t>974</t>
  </si>
  <si>
    <t>0130221050</t>
  </si>
  <si>
    <t>0130293080</t>
  </si>
  <si>
    <t>0130320160</t>
  </si>
  <si>
    <t>09</t>
  </si>
  <si>
    <t>0190420060</t>
  </si>
  <si>
    <t>0190470590</t>
  </si>
  <si>
    <t>0190470591</t>
  </si>
  <si>
    <t>Форма 8</t>
  </si>
  <si>
    <t>0120170060</t>
  </si>
  <si>
    <t>Приобретение технологического оборудования</t>
  </si>
  <si>
    <t>Субсидии на иные цели (Приобретение технологического оборудования)</t>
  </si>
  <si>
    <t>0120253030</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</si>
  <si>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</si>
  <si>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2.2.14</t>
  </si>
  <si>
    <t>2.2.15</t>
  </si>
  <si>
    <t>Субвенции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</si>
  <si>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01203R3041</t>
  </si>
  <si>
    <t>2.3.3</t>
  </si>
  <si>
    <t>2.3.4</t>
  </si>
  <si>
    <t>Расходы на предупреждение распространения коронавирусной инфекции</t>
  </si>
  <si>
    <t>0120229070</t>
  </si>
  <si>
    <t>план</t>
  </si>
  <si>
    <t xml:space="preserve">факт </t>
  </si>
  <si>
    <t>Форма 9</t>
  </si>
  <si>
    <t xml:space="preserve">Наименование муниципальной услуги (выполняемой работы)    
</t>
  </si>
  <si>
    <t xml:space="preserve">   Значение показателя объема муниципальной услуги (работы)   
</t>
  </si>
  <si>
    <t xml:space="preserve">Расходы бюджета Чугуевского муниципального округа на оказание муниципальной услуги (выполнение работ), рублей               
</t>
  </si>
  <si>
    <t xml:space="preserve">сводная бюджетная роспись на 1 января отчетного года    
</t>
  </si>
  <si>
    <t xml:space="preserve">сводная бюджетная роспись на 31 декабря отчетного года    
</t>
  </si>
  <si>
    <t xml:space="preserve">кассовое исполнение    
</t>
  </si>
  <si>
    <t xml:space="preserve">Услуги по предоставлению общедоступного и бесплатного дошкольного образования в муниципальных дошкольных образовательных организациях по основным образовательным программам </t>
  </si>
  <si>
    <t>Услуги по предоставлению общедоступного и бесплатного начального общего, основного общего, среднего (полного) общего, дополнительного и дошкольного образования по основным общеобразовательным программам в общеобразовательных организациях</t>
  </si>
  <si>
    <t xml:space="preserve">  «Развитие образования Чугуевского муниципального округа» 
на 2020 - 2024 годы
</t>
  </si>
  <si>
    <t>Услуги по предоставлению дополнительного образования детям в организациях дополнительного образования</t>
  </si>
  <si>
    <t>Форма 10</t>
  </si>
  <si>
    <t xml:space="preserve">Муниципальная  
программа «Развитие системы образования Чугуевского муниципального района» на 2020-2024 годы     
</t>
  </si>
  <si>
    <t>Доля населения среднего возраста (женщины в возрасте 30 - 54 лет, мужчины в возрасте 30 - 59 лет), систематически занимающегося физической культурой и спортом в общей численности населения среднего возраста Чугуевского муниципального округа</t>
  </si>
  <si>
    <t>Доля населения старшего возраста (женщины в возрасте 55 - 79 лет, мужчины в возрасте 60 - 79 лет), систематически занимающегося физической культурой и спортом в общей численности населения старшего возраста Чугуевского муниципального округа</t>
  </si>
  <si>
    <t>Доля лиц с ограниченными возможностями здоровья и инвалидов , систематически занимающихся физической культурой и спортом, в общей численности данной категории населения Чугуевского муниципального округа</t>
  </si>
  <si>
    <t>Количество созданных (введенных в эксплуатацию), реконструированных, капитально отремонтированных объектов спорта</t>
  </si>
  <si>
    <t>Количество оборудованных плоскостных спортивных сооружений</t>
  </si>
  <si>
    <t>Количество объектов туристской навигации и ориентирующей информации (с нарастающим итогом)</t>
  </si>
  <si>
    <t>Количество мероприятий туристской направленности</t>
  </si>
  <si>
    <t>Доля модернизированных средств вычислительной техники, программного обеспечения, информационных систем, средств защиты информации</t>
  </si>
  <si>
    <t>-</t>
  </si>
  <si>
    <t>Период бесперебойного круглосуточного функционирование официального сайта администрации Чугуевского муниципального округа в течение календарного года</t>
  </si>
  <si>
    <t>сут.</t>
  </si>
  <si>
    <t>Посещаемость официального сайта администрации Чугуевского муниципального района в год</t>
  </si>
  <si>
    <t>Количество произведенных и размещенных информационных материалов на Интернет-ресурсах (официальный сайт администрации Чугуевского муниципального округа и социальные сети)</t>
  </si>
  <si>
    <t>шт.</t>
  </si>
  <si>
    <t>Ежегодный объем печатной продукции МАУ «Редакция газеты «Наше время»</t>
  </si>
  <si>
    <t>Доля устраненных коррупционных факторов в муниципальных правовых актах (проектах), прошедших антикоррупционную экспертизу, от общего числа выявленных коррупционных факторов</t>
  </si>
  <si>
    <t>Доля муниципальных служащих (руководителей муниципальных учреждений),  представивших в установленный срок сведения о доходах, расходах, об имуществе и обязательствах имущественного характера от общего числа муниципальных служащих и руководителей муниципальных учреждений, представляющих указанные сведения</t>
  </si>
  <si>
    <t>Уменьшение к 2024 году количества муниципальных служащих (руководителей муниципальных учреждений), привлеченных к дисциплинарной ответственности за нарушение требований антикоррупционного законодательства, на 80 % (к числу привлеченных к дисциплинарной ответственности в 2019 году);</t>
  </si>
  <si>
    <t>Доля установленных фактов коррупции, от общего количества жалоб и обращений граждан, поступивших за отчетный период</t>
  </si>
  <si>
    <t>Доля муниципальных служащих, прошедших обучение по повышению квалификации, в должностные обязанности которых входит участие в противодействии коррупции и обучение муниципальных служащих, впервые поступивших на муниципальную службу для замещения должностей, включенных в перечни должностей, установленные нормативными правовыми актами Российской Федерации, по образовательным программам в области противодействия коррупции</t>
  </si>
  <si>
    <t>Уровень обеспечения доступа населения информацией о противодействии коррупции на территории Чугуевского муниципального округа</t>
  </si>
  <si>
    <t>Доля нормативных правовых актов в сфере муниципальной службы, соответствующих законодательству о муниципальной службе</t>
  </si>
  <si>
    <t>Доля муниципальных служащих, прошедших аттестацию в отчетном году (от общего количества муниципальных служащих, подлежащих аттестации в отчетном году)</t>
  </si>
  <si>
    <t>Доля муниципальных служащих, прошедших повышение квалификации, профессиональную переподготовку</t>
  </si>
  <si>
    <t>Территории Чугуевского муниципального округа, на которых проведены процедуры благоустройства</t>
  </si>
  <si>
    <r>
      <t>м</t>
    </r>
    <r>
      <rPr>
        <vertAlign val="superscript"/>
        <sz val="12"/>
        <color indexed="8"/>
        <rFont val="Times New Roman"/>
        <family val="1"/>
        <charset val="204"/>
      </rPr>
      <t>2</t>
    </r>
  </si>
  <si>
    <t>Количество кладбищ, на которых проведены работы по текущему содержанию мест захоронения</t>
  </si>
  <si>
    <t>Количество кладбищ, на которых проведены кадастровые работы по установлению границ.</t>
  </si>
  <si>
    <t>Сокращение уровня  потерь в тепловых сетях</t>
  </si>
  <si>
    <t>Снижение уровня потерь  в электрических сетях</t>
  </si>
  <si>
    <t xml:space="preserve">Увеличение доли освещенности улиц  </t>
  </si>
  <si>
    <r>
      <t xml:space="preserve">Количество информационно - пропагандистских мероприятий </t>
    </r>
    <r>
      <rPr>
        <sz val="11"/>
        <color indexed="8"/>
        <rFont val="Times New Roman"/>
        <family val="1"/>
        <charset val="204"/>
      </rPr>
      <t>по вопросам противодействия терроризму, предупреждению террористических актов, поведению в условиях возникновения ЧС через СМИ и официальный сайт Чугуевского муниципального округа в сети Интернет, не менее</t>
    </r>
  </si>
  <si>
    <t>Капитальный ремонт зданий муниципальных образовательных учреждений, в рамках софинансирования краевого бюджета</t>
  </si>
  <si>
    <t>Субсидии на иные цели (Мероприятия по профилактике терроризма и экстремизма)</t>
  </si>
  <si>
    <t>247</t>
  </si>
  <si>
    <t>Основное мероприятие "Реализация инициативных проектов"</t>
  </si>
  <si>
    <t>0130120050</t>
  </si>
  <si>
    <t>3..1.3.</t>
  </si>
  <si>
    <t>Субсидии на иные цели (Мероприятия по информатизации системы образования)</t>
  </si>
  <si>
    <t>0130120190</t>
  </si>
  <si>
    <t>013E193140</t>
  </si>
  <si>
    <t>Субсидии бюджетам муниципальных образований Приморского края на реализацию проектов инициативного бюджетирования по направлению "Твой проект"</t>
  </si>
  <si>
    <t>Реализация инициативного проекта по направлению "Твой проект", в рамках софинансирования краевого бюджета</t>
  </si>
  <si>
    <t>I</t>
  </si>
  <si>
    <t>бюджет Чугуевского округа</t>
  </si>
  <si>
    <t>Восстановлен6ие и поддержание до нормативных требований транспортно-эксплуатационного состояния автомобильных дорог общего пользования местного значения</t>
  </si>
  <si>
    <t>0390300000</t>
  </si>
  <si>
    <t>3.2</t>
  </si>
  <si>
    <t>3.3</t>
  </si>
  <si>
    <t>3.4</t>
  </si>
  <si>
    <t>3.5</t>
  </si>
  <si>
    <t>Приобретение и установка дорожных знаков, разметка пешеходных переходов и улично-дорожной сети (субсидии МБУ СКС)</t>
  </si>
  <si>
    <t xml:space="preserve"> -*-</t>
  </si>
  <si>
    <t>ремонт моста в с. Чугуевка, ул. Пугачева 52а</t>
  </si>
  <si>
    <t>с. Чугуевка, ул.Шоферская, от пересечения с ул. Школьной до пересечения с ул. Лазо (290м)</t>
  </si>
  <si>
    <t>3.3.2.</t>
  </si>
  <si>
    <r>
      <t xml:space="preserve">Содержание автомобильных дорог </t>
    </r>
    <r>
      <rPr>
        <b/>
        <sz val="11"/>
        <color indexed="8"/>
        <rFont val="Times New Roman"/>
        <family val="1"/>
        <charset val="204"/>
      </rPr>
      <t>(субсидии МБУ СКС)</t>
    </r>
  </si>
  <si>
    <t>3.5.1.</t>
  </si>
  <si>
    <t>3.5.2.</t>
  </si>
  <si>
    <t>3.5.3.</t>
  </si>
  <si>
    <t>Хороший положительный результат.Эффективность мероприятия составила 400%</t>
  </si>
  <si>
    <t>Отв. Исп.</t>
  </si>
  <si>
    <t>ФБ</t>
  </si>
  <si>
    <t>КБ</t>
  </si>
  <si>
    <t>АЧМО</t>
  </si>
  <si>
    <t>Разработка туристических маршрутов по объектам культурно-исторического наследия</t>
  </si>
  <si>
    <t>059Р520172</t>
  </si>
  <si>
    <t>059Р520173</t>
  </si>
  <si>
    <t xml:space="preserve">сводная 
бюджетная роспись на    
01 января 2021года  
</t>
  </si>
  <si>
    <t xml:space="preserve"> Муниципальная программа «Развитие физической культуры, спорта и туризма в Чугуевского муниципального округа» на 2020–2027 годы</t>
  </si>
  <si>
    <t>Развитие физическо культуры, спорта и туризма в Чууевском муниципальном округе на 2020-2027 годы</t>
  </si>
  <si>
    <t>Муниципальная программа «Развитие физической культуры, спорта и туризма в Чугуевского муниципального округа» на 2020–2027 годы</t>
  </si>
  <si>
    <t>Информирование населения Чугуевского муниципального округа о деятельности органов государственной власти и местного самоуправления в газете "Наше время", объем печатной продукции</t>
  </si>
  <si>
    <t>Информирование населения Чугуевского муниципального округа о деятельности органов государственной власти и местного самоуправления (Деловое приложение к газете "Наше время" Вестник", объем печатной продукции</t>
  </si>
  <si>
    <t>Отклонение указывает на эффективную работу в области обучения</t>
  </si>
  <si>
    <t>Подпрограмма  "Содержание и ремонт муницпального жилищного фонда"</t>
  </si>
  <si>
    <t>2.1.3</t>
  </si>
  <si>
    <t>2.1.4</t>
  </si>
  <si>
    <t>2.1.5</t>
  </si>
  <si>
    <t>2.1.6</t>
  </si>
  <si>
    <t>2.1.7</t>
  </si>
  <si>
    <t>Подпрограмма "Переселение граждан из ветхого и аварийного жилья"</t>
  </si>
  <si>
    <t>Признание жилых помещений непригодными для проживания и снос жилых помещений, признанных непригодными</t>
  </si>
  <si>
    <t>Подпрограмма "Обеспечение жильем молодых семей"</t>
  </si>
  <si>
    <t>5.1.</t>
  </si>
  <si>
    <t>Субсидия бюджетам мунципальных образований Приморского края на социальные выплаты молодым семьям</t>
  </si>
  <si>
    <t>Мероприятия мунципальной программыОбеспечение доступным жильем и качественными услугами жилищно-коммунального хозяйства населения Чугуевского муниципального округа»</t>
  </si>
  <si>
    <t>Проведение информационной пропаганды, направленной на профилактику терроризма и экстремизма, изготовление печатной продукции по противодействию экстремизм и терроризму</t>
  </si>
  <si>
    <t>Комплектование книжных фондов и обеспечение информационно-техническим оборудованием библиотек</t>
  </si>
  <si>
    <t>Комплектование и обеспечение сохранности библиотечных фондов  и обеспечение информационно-техническим оборудованием библиотек</t>
  </si>
  <si>
    <t>Приобретение светового, звукового и мультимедийного оборудования</t>
  </si>
  <si>
    <t>2.8.1</t>
  </si>
  <si>
    <t>Приобретение центральным учреждением культуры клубного типа светового, звукового и мультимедийного оборудования</t>
  </si>
  <si>
    <t>2.9</t>
  </si>
  <si>
    <t>6.3</t>
  </si>
  <si>
    <t>Работы по сохранению объектов культурного наследия</t>
  </si>
  <si>
    <t>Организация  библиотечного обслуживания населения</t>
  </si>
  <si>
    <t>02901S2540</t>
  </si>
  <si>
    <t>Расходы на  предупреждение распространения коронавирусной инфекции</t>
  </si>
  <si>
    <t>Строительство, реконструкция зданий (в том числе проектно-изыскательские работы)</t>
  </si>
  <si>
    <t>0290370591</t>
  </si>
  <si>
    <t>0290329070</t>
  </si>
  <si>
    <t>0290692490</t>
  </si>
  <si>
    <t>Муниципальная программа "Развитие  культуры   Чугуевского муниципального округа" на 2020-2027 годы</t>
  </si>
  <si>
    <t xml:space="preserve"> Субсидии бюджетным учреждениям на финансовое обеспечение государственного (муниципального) задания на оказание государсвтенных (муниципальных) услуг (выполнние работ)  </t>
  </si>
  <si>
    <t>Отдельное мероприятие "Экономическое празвитие округа"</t>
  </si>
  <si>
    <t>1.1.4</t>
  </si>
  <si>
    <t>1.1.5</t>
  </si>
  <si>
    <t>Отдельное  мероприятие "Повышение материального благосостояния граждан""</t>
  </si>
  <si>
    <t>Отдельное мероприятие "Формирование благоприятных условий жизнедеятельности""</t>
  </si>
  <si>
    <t>МКУ "ЦХО"</t>
  </si>
  <si>
    <t>0113</t>
  </si>
  <si>
    <t>1.1.1.1.</t>
  </si>
  <si>
    <t>приобретение  ГСМ</t>
  </si>
  <si>
    <t>1.1.1.2.</t>
  </si>
  <si>
    <t>приобретение программных продуктов</t>
  </si>
  <si>
    <t>1.1.1.3</t>
  </si>
  <si>
    <t>приобретение материальных запасов, бланочной продукции</t>
  </si>
  <si>
    <t>Аренда помещения, охранные услуги (отдел ЗАГС)</t>
  </si>
  <si>
    <t>Администрация Чугуевскуого МО(соисполнитель)</t>
  </si>
  <si>
    <t xml:space="preserve">Выплата заработной платы </t>
  </si>
  <si>
    <t>Иные выплаты персоналу</t>
  </si>
  <si>
    <t>Начисления на заработную плату</t>
  </si>
  <si>
    <t>Оплата договорв по текущему ремонту, техобслуживание автомобилей, услуги связи, приобретение ТМЦ, охранные услуги)</t>
  </si>
  <si>
    <t>Налог на имущество</t>
  </si>
  <si>
    <t>Прочие налоги и сборы</t>
  </si>
  <si>
    <t>1.2.7.</t>
  </si>
  <si>
    <t>Уплата иных платежей</t>
  </si>
  <si>
    <t>Теплоснабжение, электроснабжение</t>
  </si>
  <si>
    <t>1.3.2</t>
  </si>
  <si>
    <t>Водоснабжение, водоотведение</t>
  </si>
  <si>
    <t>Расходы по оплате договоров , контрактов на выполнение  работ, оказание услуг, связанных с материально- техническим обеспечением органов местного самоуправления</t>
  </si>
  <si>
    <t xml:space="preserve">Количество приобретенных технических средств </t>
  </si>
  <si>
    <t xml:space="preserve">Количество площадей в обслуживаемых административных зданиях, служебных помещениях и сооружениях в муниципальном казенном учреждении. </t>
  </si>
  <si>
    <t>Количечтво транспортных средств для сопровождения муниципальных служащих</t>
  </si>
  <si>
    <t>Подпрограмма «Обеспечение детей-сирот и детей , оставшихся без попечения родителей, лиц из числа детей-сирот и детей, оставшихся без попечения родителей жилыми помещениями»</t>
  </si>
  <si>
    <t>Подпрограмма «Переселение граждан из ветхого и аварийного жилья»</t>
  </si>
  <si>
    <t>Подпрограмма  «Обеспечение жильем молодых семей»</t>
  </si>
  <si>
    <t>06501L4970</t>
  </si>
  <si>
    <t xml:space="preserve">Мероприятия мунципальной программыОбеспечение доступным жильем и качественными услугами жилищно-коммунального хозяйства населения Чугуевского муниципального округа» </t>
  </si>
  <si>
    <t xml:space="preserve">Обеспечение теплоснабжением многоквартирных домов </t>
  </si>
  <si>
    <t>6.</t>
  </si>
  <si>
    <t>0310</t>
  </si>
  <si>
    <t xml:space="preserve">Проведение комплекса мероприятий по расчистке, углублению и берегоукреплению водных объектов, а также водоотводных канав </t>
  </si>
  <si>
    <t>Оплата расходов на составление сметных расчетов по проведению инженерной защиты, расчистке, углублению и берегоукреплению водных объектов, а также водосточных канав, и на проведение экспертизы данных сметных расчетов</t>
  </si>
  <si>
    <t xml:space="preserve">Проведение ежегодного обслуживания, текущего ремонта данных гидротехнических сооружений, а также удаление древесно-кустарниковой растительности  </t>
  </si>
  <si>
    <t>Приобретение дополнительных знаков «Пожарный водозабор» с указателями направления</t>
  </si>
  <si>
    <t>Приобретение и установка баннеров, плакатов, аншлагов с информацией о мерах предосторожности с огнем и о введении особого противопожарного режима</t>
  </si>
  <si>
    <t>Приобретение и распространение информационных листовок, памяток и брошюр на тематику пожарной безопасности</t>
  </si>
  <si>
    <t>Оборудование жилых домов социально-незащищенных граждан автономными пожарными извещателями</t>
  </si>
  <si>
    <t>Приобретение и обслуживание (ремонт) мотопомп, приобретение ледобуров, спец.одежды и инвентаря для добровольных пожарных по селам</t>
  </si>
  <si>
    <t>Приобретение воздуходувок для тушения полевых пожаров</t>
  </si>
  <si>
    <t>Приобретение противопожарных ранцев-опрыскивателей, зажигательных аппаратов и таблеток-смачивателей для РЛО</t>
  </si>
  <si>
    <t>Проведение агитационно-массовой работы с целью привлечения населения в ряды добровольных пожарных</t>
  </si>
  <si>
    <t>1590226060</t>
  </si>
  <si>
    <t>1590226090</t>
  </si>
  <si>
    <t>1590226100</t>
  </si>
  <si>
    <t>Пропаганда здорового образа жизни, профилактика вредных привычек, формирование у населения мотивации к здоровому образу жизни</t>
  </si>
  <si>
    <t>Изготовление и распространение листовок и буклетов</t>
  </si>
  <si>
    <t xml:space="preserve">Проведение профилактических мероприятий антитабачной и антиалкогольной направленности, неинфекционных заболеваний, заболеваний полости рта и заболеваний репродуктивной системы у мужчин  </t>
  </si>
  <si>
    <t>Создание условий для физической активности населения</t>
  </si>
  <si>
    <t xml:space="preserve">всего </t>
  </si>
  <si>
    <t>проведение оздоровительных мероприятий</t>
  </si>
  <si>
    <t>Количество распространенных листовок и буклетов</t>
  </si>
  <si>
    <t>шт</t>
  </si>
  <si>
    <t>Показатель выполнен на 100 %</t>
  </si>
  <si>
    <t>Количество публикаций в средствах массовой информации</t>
  </si>
  <si>
    <t>Количество проведенных выставок, лекториев</t>
  </si>
  <si>
    <t>Количество проведенных лекций, бесед, классных часов, опросов среди детей, подростков и их родителей о пагубном влиянии вредных привычек с привлечением врачей педиатров, психиатров, наркологов, сотрудников полиции</t>
  </si>
  <si>
    <t>Муниципальная программа "Укрепление общественного здоровья" на 2021-2027 годы</t>
  </si>
  <si>
    <t>БО</t>
  </si>
  <si>
    <t>Протяженность автомобильных дорог, не соответствующих нормативным требованиям, не увеличилась и осталось на уровне плановых показателей</t>
  </si>
  <si>
    <t>Показатель выполнен на 100%</t>
  </si>
  <si>
    <t>Библиотечное, библиографическое  и информационное обслуживание пользователей библиотеки (организация библиотечного обслуживания)</t>
  </si>
  <si>
    <t>Организация и проведение мероприятий (Организация деятельности централизованной клубной системы)</t>
  </si>
  <si>
    <t>Обеспечение деятельности МКУ "Центр обеспечения деятельности учреждений культуры"</t>
  </si>
  <si>
    <t>Муниципальная программа "Разитие культуры Чугуевского муниципальногоокруга " на 2020-2027годы</t>
  </si>
  <si>
    <t>Муниципальная программа "Информационное общество Чугуевского муниципального округа" на 2020-2024 годы</t>
  </si>
  <si>
    <t>Выполнение планового показателя на 100 %</t>
  </si>
  <si>
    <t>Плановый показатель выполнен на 100%</t>
  </si>
  <si>
    <t>Плановый показатель выполнен на 100 %</t>
  </si>
  <si>
    <t>Плановый показатель выполнен а 100 %</t>
  </si>
  <si>
    <t>Плановый показатель выполнен на 214,2 % за счет увечиления проведенных мероприятий</t>
  </si>
  <si>
    <t>Плановый показатель исполнен на 100 %</t>
  </si>
  <si>
    <t>м.кв</t>
  </si>
  <si>
    <t>чел</t>
  </si>
  <si>
    <t>Данные  по муниципальному задания в представены УЖО</t>
  </si>
  <si>
    <t>Объем расходов (в рублях), годы</t>
  </si>
  <si>
    <t>Муниципальная программа «Формирование современной городской среды» Чугуевского муниципального округа на 2020-2027 годы ( в тыс. руб.)</t>
  </si>
  <si>
    <r>
      <t xml:space="preserve">            </t>
    </r>
    <r>
      <rPr>
        <b/>
        <i/>
        <sz val="12"/>
        <rFont val="Times New Roman"/>
        <family val="1"/>
        <charset val="204"/>
      </rPr>
      <t xml:space="preserve">   Муниципальная программа "Укрепление общественного здоровья" на 2021-2027 годы</t>
    </r>
    <r>
      <rPr>
        <sz val="11"/>
        <rFont val="Times New Roman"/>
        <family val="1"/>
        <charset val="204"/>
      </rPr>
      <t xml:space="preserve"> (в тыс. руб.)</t>
    </r>
  </si>
  <si>
    <t>краевой бюджет  субвенции</t>
  </si>
  <si>
    <t>Бюджет Чугуевского муниципального округа</t>
  </si>
  <si>
    <t>Админист-рация Чугуевс-кого муни-ципального округа</t>
  </si>
  <si>
    <t>МКУ «ЦООУ»</t>
  </si>
  <si>
    <t xml:space="preserve">Подписка на периодические издания по профилактике безнадзорности и правонарушений среди несовершеннолетних (в т.ч. видеофильмы), </t>
  </si>
  <si>
    <t>Обследование семей, находящихся в социально опасном положении, нуждающихся в помощи государства (приобретение ГСМ)</t>
  </si>
  <si>
    <t>Содействие развитию молодежных общественных объединений, привлекающих в работу «трудных подростков» (заказ имиджевой продукции)</t>
  </si>
  <si>
    <t>5.5</t>
  </si>
  <si>
    <t>200000</t>
  </si>
  <si>
    <t>2..1</t>
  </si>
  <si>
    <t>123</t>
  </si>
  <si>
    <t>32290</t>
  </si>
  <si>
    <t>Мероприятие не реализовано</t>
  </si>
  <si>
    <t xml:space="preserve">% </t>
  </si>
  <si>
    <t>Среднемесячная заработная плата  одного работника в  округе</t>
  </si>
  <si>
    <t xml:space="preserve">ОТЧЕТ
ОБ ИСПОЛЬЗОВАНИИ БЮДЖЕТНЫХ АССИГНОВАНИЙ БЮДЖЕТА
ЧУГУЕВСКОГО МУНИЦИПАЛЬНОГО РАЙОНА НА РЕАЛИЗАЦИЮ МУНИЦИПАЛЬНЫХ ПРОГРАММ за 2022 год
</t>
  </si>
  <si>
    <t xml:space="preserve">сводная 
бюджетная роспись на    
01 января 2022года  
</t>
  </si>
  <si>
    <t xml:space="preserve">сводная 
бюджетная роспись на    
31 декабря 2022 года  
</t>
  </si>
  <si>
    <t xml:space="preserve">кассовое 
исполнение за 2022 год
</t>
  </si>
  <si>
    <t>Приобретение материальных запасов (штор, тюль, карнизы)</t>
  </si>
  <si>
    <t>1.1.1.4</t>
  </si>
  <si>
    <t>1.1.1.5</t>
  </si>
  <si>
    <t>Плановый показатель выполнен на 100 %., за счет покупки новых технических средств</t>
  </si>
  <si>
    <t>1. Муниципальная  программа «Развитие образования Чугуевского муниципального округа» на 2020 - 2027 годы</t>
  </si>
  <si>
    <t>2. Подпрограмма № 1 «Развитие системы дошкольного образования в Чугуевском муниципальном округе" на 2020-2027 годы</t>
  </si>
  <si>
    <t>Данный показатель расчитывался с учетом данных о количестве детей, стоящих в актуальной очереди</t>
  </si>
  <si>
    <t>Вновь построенный детский сад на 120 мест планировалось ввести в эксплуатацию в 2021 году, по факту учреждение стало функционировать с 01 сентября 2022 года</t>
  </si>
  <si>
    <t>Данный показатель расчитывался как отношение численности детей в возрасте от 2 месяцев до 3 лет, получающих дошкольное образование в текущем году, к сумме численности детей в возрасте от 2 месяцев до 3 лет, получающих дошкольное образование в текущем году, и численности детей в возрасте от 2 месяцев до 3 лет, находящихся в актуальной очереди на получение в текущем году дошкольного образования</t>
  </si>
  <si>
    <t xml:space="preserve">3. Подпрограмма № 2 "Развитие системы общего образовани в Чугуевском муниципальном округе" на 2020-2027 годы
</t>
  </si>
  <si>
    <t>Количествово аттестованных педагогов на I и высщую категории в 2022 году снизилось</t>
  </si>
  <si>
    <t>путевки для одаренных детей образовательными центрами не выделялись</t>
  </si>
  <si>
    <t xml:space="preserve"> 4. Подпрограмма № 3 «Развитие системы дополнительного образования, отдыха, оздоровления и занятости детей и подростков в Чугуевском муниципальном округе" на 2020-2027 годы
</t>
  </si>
  <si>
    <t>Уменьшение произошло за счет уменьшения выделенных финансовых средств</t>
  </si>
  <si>
    <t>Уменьшен показатель в связи организацией занятости детей вне учреждений оздоровления</t>
  </si>
  <si>
    <t xml:space="preserve">Уменьшение численности выпускников </t>
  </si>
  <si>
    <t>4.8.</t>
  </si>
  <si>
    <t>4.9.</t>
  </si>
  <si>
    <t>доля детей в возрасте от 5 до 18 лет, получающих дополнительное образование с использованием сертификата дополнительного образования, в общей численности детей, получающих дополнительное образование за счет бюджетных средств (за исключением обучающихся в образовательной организации дополнительного образования со специальным наименованием «детская музыкальная школа»</t>
  </si>
  <si>
    <t>доля детей в возрасте от 5 до 18 лет, использующих сертификаты дополнительного образования в статусе сертификатов персонифицированного финансирования</t>
  </si>
  <si>
    <t>Уменьшение произошло за счет отказа частных организаций в конкурсе на право получения гранта в рамках системы персонифицированного учета</t>
  </si>
  <si>
    <t>Субсидии бюджетным чреждениям на на иные цели (Мероприятия по информатизации системы образования)</t>
  </si>
  <si>
    <t>Субсидии бюджетным учреждениям на иные цели (Мероприятия по профилактике терроризма и экстремизма)</t>
  </si>
  <si>
    <t>Субсидии бюджетным учреждениям на иные цели (Мероприятия по по охране труда)</t>
  </si>
  <si>
    <t>Субсидии бюджетным учреждениям на иные цели (Приобретение витамина С для детей, посещающих муниципальные дошкольные учреждения)</t>
  </si>
  <si>
    <t>Субсидии бюджетным учреждениям на иные цели (Мероприятия по пожарной безопасности)</t>
  </si>
  <si>
    <t>1.2.10</t>
  </si>
  <si>
    <t>1.2.11</t>
  </si>
  <si>
    <t>1.2.12</t>
  </si>
  <si>
    <t>1.2.13</t>
  </si>
  <si>
    <t>1.2.14</t>
  </si>
  <si>
    <t>1.2.15</t>
  </si>
  <si>
    <t>1.2.16</t>
  </si>
  <si>
    <t>Субсидии бюджетным учреждениям на иные цели (Расходы на предупреждение распространения коронавирусной инфекции)</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</si>
  <si>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(Расходы на обеспечение деятельности (оказание услуг, выполнение работ) муниципальных учреждений)</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</si>
  <si>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(Расходы на приобретение коммунальных услуг)</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</si>
  <si>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</si>
  <si>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1.2.17</t>
  </si>
  <si>
    <t>Образовательные учреждения, МКУ "ЦООУ"</t>
  </si>
  <si>
    <t xml:space="preserve">федеральный бюджет (иные межбюджетные трансферты)        
</t>
  </si>
  <si>
    <t xml:space="preserve">краевой бюджет (субсидии,  
субвенции, иные            
межбюджетные трансферты)   
</t>
  </si>
  <si>
    <t xml:space="preserve">бюджет Чугуевского муниципального района          </t>
  </si>
  <si>
    <t>Основное мероприятие "Федеральный проект "Современная школа""</t>
  </si>
  <si>
    <t>011E193140</t>
  </si>
  <si>
    <t>1.5.1</t>
  </si>
  <si>
    <t>Субсидии бюджетным учреждениям на иные цели (Мероприятия по капитальному ремонту  зданий и  помещений учреждений (в том числе проектно - изыскательские работы)</t>
  </si>
  <si>
    <t>Субсидии бюджетам муниципальных образований Приморского края на капитальный ремонт зданий муниципальных общеобразовательных учреждений</t>
  </si>
  <si>
    <t>Капитальный ремонт зданий муниципальных общеобразовательных учреждений, в рамках софинансирования краевого бюджета</t>
  </si>
  <si>
    <t>Субсидии бюджетным учреждениям на иные цели (Капитальный ремонт зданий муниципальных общеобразовательных учреждений, в рамках софинансирования краевого бюджета)</t>
  </si>
  <si>
    <t>0120170080</t>
  </si>
  <si>
    <t>0120192340</t>
  </si>
  <si>
    <t>01201S2340</t>
  </si>
  <si>
    <t>Расходы, связанные с исполнением решений,принятых судебными органами</t>
  </si>
  <si>
    <t>Субсидии бюджетным учреждениям на иные цели (Мероприятия по охране труда)</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</si>
  <si>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(Расходы на предупреждение распространения коронавирусной инфекции)</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</si>
  <si>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</si>
  <si>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Субсидии бюджетным учреждениям на иные цели (Субвенции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</si>
  <si>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Субсидии бюджетным учреждениям на иные цели (Мероприятия по трудоустройству несовершеннолетних ) </t>
  </si>
  <si>
    <t>2.2.16</t>
  </si>
  <si>
    <t>2.2.17</t>
  </si>
  <si>
    <t>2.2.18</t>
  </si>
  <si>
    <t>2.2.19</t>
  </si>
  <si>
    <t>2.2.20</t>
  </si>
  <si>
    <t>2.2.21</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</si>
  <si>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(Субвенции на обеспечение государственных гарантий реализации прав на получение общедоступного и бесплатного дошкольного,начального общего, основного общего, среднего общего, дополнительного образования детей в муниципальных общеобразовательных организациях)</t>
  </si>
  <si>
    <t>Субсидии бюджетным учреждениям на иные цели (Субвенции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 обучающихся в муниципальных общеобразовательных организациях Приморского края)</t>
  </si>
  <si>
    <t>Субсидии бюджетным учреждениям на иные цели (Субвенции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</si>
  <si>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2.5.1</t>
  </si>
  <si>
    <t>Мероприятия по патриотическому воспитанию детей и молодежи</t>
  </si>
  <si>
    <t>0120620180</t>
  </si>
  <si>
    <t>Основное мероприятие "Патриотическое воспитание детей и молодежи"</t>
  </si>
  <si>
    <t>0120592360</t>
  </si>
  <si>
    <t>01205S2360</t>
  </si>
  <si>
    <t>2.7.</t>
  </si>
  <si>
    <t>Основное мероприятие "Федеральный проект "Успех каждого ребенка""</t>
  </si>
  <si>
    <t>Субсидии бюджетам муниципальных образований Приморского края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</si>
  <si>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012E250970</t>
  </si>
  <si>
    <t>2.8.</t>
  </si>
  <si>
    <t>Федеральный проект "Современная школа"</t>
  </si>
  <si>
    <t>012E193140</t>
  </si>
  <si>
    <t>2.8.2</t>
  </si>
  <si>
    <t>Субсидии бюджетным учреждениям на иные цели (Субвенции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t>
  </si>
  <si>
    <t>0130120060</t>
  </si>
  <si>
    <t>Субсидии на выполнение муниципального задания (Расходы на предупреждение распространения коронавирусной инфекции)</t>
  </si>
  <si>
    <t>0130129070</t>
  </si>
  <si>
    <t>3.1.8</t>
  </si>
  <si>
    <t>3.1.9</t>
  </si>
  <si>
    <t>3.1.10</t>
  </si>
  <si>
    <t>3.1.11</t>
  </si>
  <si>
    <t>Субсидии на выполнение муниципального задания (Расходы на обеспечение деятельности (оказание услуг, выполнение работ) музыкальная школа</t>
  </si>
  <si>
    <t>973</t>
  </si>
  <si>
    <t>Субсидии бюджетам муниципальных образований Приморского края на приобретение музыкальных инструментов и художественного инвентаря для учреждений дополнительного образования детей в сфере культуры</t>
  </si>
  <si>
    <t>0130192480</t>
  </si>
  <si>
    <t>Приобретение музыкальных инструментов и художественного инвентаря для учреждений дополнительного образования детей в сфере культуры на условиях софинансирования из краевого бюджета</t>
  </si>
  <si>
    <t>01301S2480</t>
  </si>
  <si>
    <t>Федеральный проект "Успех каждого ребенка"</t>
  </si>
  <si>
    <t>3.5.1</t>
  </si>
  <si>
    <t>Обеспечение персонифицированного финансирования дополнительного образования детей</t>
  </si>
  <si>
    <t>013E220330</t>
  </si>
  <si>
    <t>613</t>
  </si>
  <si>
    <t>4.1.4</t>
  </si>
  <si>
    <t>Расходы на приобретение техники</t>
  </si>
  <si>
    <t>0190421010</t>
  </si>
  <si>
    <t>Основное мероприятие "Реализация мер социальной поддержки по обеспечению услугами общественного транспорта"</t>
  </si>
  <si>
    <t>4.2.1</t>
  </si>
  <si>
    <t>Перевозка учащихся общественным транспортом</t>
  </si>
  <si>
    <t>0190541030</t>
  </si>
  <si>
    <t>Мероприятия муниципальной программы "Развитие образования Чугуевского муниципального округа" на 2020-2027 годы</t>
  </si>
  <si>
    <t>Подпрограмма "Развитие системы дополнительного образования, отдыха, оздоровления и занятости детей и подростков в Чугуевском муниципальном округе" на 2020-2027 годы</t>
  </si>
  <si>
    <t xml:space="preserve">Подпрограмма «Развитие системы дошкольного образования в Чугуевском муниципальном округе» на 2020-2027» годы </t>
  </si>
  <si>
    <t>ИНФОРМАЦИЯ
О РАСХОДОВАНИИ БЮДЖЕТНЫХ И ВНЕБЮДЖЕТНЫХ СРЕДСТВ
НА РЕАЛИЗАЦИЮ МУНИЦИПАЛЬНОЙ ПРОГРАММЫ 
за 2022 год</t>
  </si>
  <si>
    <t>Субсидии бюджетным учреждениям на иные цели (Мероприятия по информатизации системы образования)</t>
  </si>
  <si>
    <t>Субсидии бюджетным учреждениям на иные цели  (Приобретение витамина С для детей, посещающих муниципальные дошкольные учреждения)</t>
  </si>
  <si>
    <t>Основное мероприятие "Федеральный проект" Современная школа</t>
  </si>
  <si>
    <t>Субсидии бюджетным учреждениям на иные цели (Приобретение технологического оборудования)</t>
  </si>
  <si>
    <t>Основное мероприятие "Патриотическое воспитание детей и молодежи</t>
  </si>
  <si>
    <t>Основное мероприятие "Реализация инициативных пректов"</t>
  </si>
  <si>
    <t>Основное мероприятие Федеральный проект "Успех каждого ребенка"</t>
  </si>
  <si>
    <t>Субсидии на организацию и обеспечение оздоровления и отдыха детей Приморского края (за исключением организации отдыха детей в каникулярное время)</t>
  </si>
  <si>
    <t>Субвенции на организацию и обеспечение оздоровления и отдыха детей Приморского края (за исключением организации отдыха детей в каникулярное время)</t>
  </si>
  <si>
    <t>Обеспечение персонифицированного финансирования дополнительного образования"</t>
  </si>
  <si>
    <t xml:space="preserve">Расходы на приобретение техники </t>
  </si>
  <si>
    <t>Основное мероприятие "Реализация образовательных программ начального, общего, основного общего и среднего общего образования"</t>
  </si>
  <si>
    <t>ремонт жилого помещения с. Верхняя Бреевка, ул. Школьная, д. 17, кв. 2</t>
  </si>
  <si>
    <t>ремонт жилого помещения с. Самарка, ул. Кубанская, д. 9, кв. 2</t>
  </si>
  <si>
    <t>установка окон ПВХ в жилом помещении с. Чугуевка, ул. Титова, д. 64, кв. 79</t>
  </si>
  <si>
    <t>установка окон ПВХ в жилом помещении с. Чугуевка, ул. Дзержинского, д.2 , кв. 35</t>
  </si>
  <si>
    <t>ремонт сетей водоснабжения в жилом помещении с. Чугуевка, ул. Комарова, д. 6, кв. 11</t>
  </si>
  <si>
    <t>ремонт сетей водоснабжения в жилом помещении с. Чугуевка, ул. Титова, д. 64, кв. 74</t>
  </si>
  <si>
    <t>Подпрограмма «Содержание муниципального жилищного фонда»</t>
  </si>
  <si>
    <t>Реализация проектов инициативного бюджетирования</t>
  </si>
  <si>
    <t>0620120070</t>
  </si>
  <si>
    <t xml:space="preserve">Ремонт и строительство объектов децентрализованного отопления </t>
  </si>
  <si>
    <t>0620122050</t>
  </si>
  <si>
    <t>Пректирование и строительство очистных сооружений</t>
  </si>
  <si>
    <t>06301R0820 06301M0820</t>
  </si>
  <si>
    <t>412     244</t>
  </si>
  <si>
    <t>Субвенция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краевого бюджета</t>
  </si>
  <si>
    <t xml:space="preserve"> 06301M0820</t>
  </si>
  <si>
    <t>06301R0820</t>
  </si>
  <si>
    <t>Субвенция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</si>
  <si>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 xml:space="preserve">Оценка расходов (в соответсвии с муниципальной программой) на отчетную дату
</t>
  </si>
  <si>
    <t xml:space="preserve">бюджет ЧМО </t>
  </si>
  <si>
    <t>"Организация сбора и вывоза бытовых отходов и мусора"</t>
  </si>
  <si>
    <t>Подпрограмма  "Чистая вода"</t>
  </si>
  <si>
    <t>"Модернизация коммуникаций водоснабжения и водоотведения", ремонт сетей водоснабжения и водотведения в с. Чугуевка</t>
  </si>
  <si>
    <t xml:space="preserve">«Реализация проектов инициативного бюджетирования» </t>
  </si>
  <si>
    <t>Проектирование и строительство очистных сооружений</t>
  </si>
  <si>
    <t>Подпрограмма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краевого бюджета</t>
  </si>
  <si>
    <t xml:space="preserve">Приобритение квартир, оформление технической документации, экспертизы </t>
  </si>
  <si>
    <t>Обеспечение теплоснабжением многоквартирных домов с. Чугуевка, ул. 50 лет Октября, 2; с. Чугуевка, ул. Дзержинского, д. 7</t>
  </si>
  <si>
    <r>
      <t xml:space="preserve">              </t>
    </r>
    <r>
      <rPr>
        <b/>
        <i/>
        <sz val="12"/>
        <color rgb="FF000000"/>
        <rFont val="Times New Roman"/>
        <family val="1"/>
        <charset val="204"/>
      </rPr>
      <t>Муниципальная программа "Укрепение общественного здоровья" на 2021-2027 годы</t>
    </r>
  </si>
  <si>
    <t>Федеральный проект "Формирование комфортной городской среды"</t>
  </si>
  <si>
    <t>Отдельное мероприятие "Проектирование и прверка проектно-сметной документации "</t>
  </si>
  <si>
    <t>Отдельное мероприятие "Выполнение работ по ремонту дворовых территорий многоквартирных домов, общественных территорий, территорий детских спортивных площадок"</t>
  </si>
  <si>
    <t>Отдельное мероприятие "Выполнение работ по благоустройству общественных территорий, дворовых территорий многоквартирных домов, детских и спортивных площадок"</t>
  </si>
  <si>
    <t>02901R5192</t>
  </si>
  <si>
    <t>Государственная поддержкаотрасли культуры (модернизация библиотек в части комплектования книжных фондов библиотек муниципальных образований государственных общедоступных библиотек</t>
  </si>
  <si>
    <t>02901L5190</t>
  </si>
  <si>
    <t>0290229070</t>
  </si>
  <si>
    <t>0290270070</t>
  </si>
  <si>
    <t>7.</t>
  </si>
  <si>
    <t>8.</t>
  </si>
  <si>
    <t>Строительство и демонтаж объектов культуры</t>
  </si>
  <si>
    <t>Демонтаж памятника В. И. Ленину</t>
  </si>
  <si>
    <t>8.1</t>
  </si>
  <si>
    <t>9.</t>
  </si>
  <si>
    <t>Федеральный проект "Культурная среда"</t>
  </si>
  <si>
    <t>9.1</t>
  </si>
  <si>
    <t>9.2</t>
  </si>
  <si>
    <t>10.</t>
  </si>
  <si>
    <t>Установка сценического комлекса</t>
  </si>
  <si>
    <t>10.1</t>
  </si>
  <si>
    <t>0290821090</t>
  </si>
  <si>
    <t>029A155193</t>
  </si>
  <si>
    <t>0291021100</t>
  </si>
  <si>
    <t>Строительство, реконструкция и капитальный ремонт спортивных (в том числе и проектно-изыскательские работы</t>
  </si>
  <si>
    <t>Реализация планов социального развития центров экономического роста субъектов Российской Федерации, входящих в состав Дальневосточного федерального округа (физкультурно-оздоровительный комплекс по адресу: с. Чугуевка, ул. Комарова)</t>
  </si>
  <si>
    <t>1.1.7.</t>
  </si>
  <si>
    <t>05901L505Q</t>
  </si>
  <si>
    <t>Подготовка оснований для зрительских трибун на стадионе с. Чугуевка</t>
  </si>
  <si>
    <t>Реализация инициативного проекта по направлению "Твой проект"</t>
  </si>
  <si>
    <t>1.4.1.</t>
  </si>
  <si>
    <t>Установка ограждения на стадионе с. Чугуевка</t>
  </si>
  <si>
    <t>1.4.2.</t>
  </si>
  <si>
    <t>Приобретение и установка зрительских трибун на стадионе с. Чугуевка</t>
  </si>
  <si>
    <t>0590162360</t>
  </si>
  <si>
    <t>05901S2360</t>
  </si>
  <si>
    <t>2.1.3.</t>
  </si>
  <si>
    <t>Приобретение спортивного инвентаря</t>
  </si>
  <si>
    <t>Содержание и ремонт спортивных объектов</t>
  </si>
  <si>
    <t>0590427020</t>
  </si>
  <si>
    <t>Стадион (предоставление субсидий на иные цели)</t>
  </si>
  <si>
    <t>Прочие спортивные объекты</t>
  </si>
  <si>
    <t>Благоустройство территорий спортивных объектов</t>
  </si>
  <si>
    <t>Стадион с. Чугуевка</t>
  </si>
  <si>
    <t>0590521020</t>
  </si>
  <si>
    <t>6.4</t>
  </si>
  <si>
    <t>6.5</t>
  </si>
  <si>
    <t>Строительствое площадки для экстремальных видов спорта в селе Чугуевка</t>
  </si>
  <si>
    <t>Приобретение и поставка спортивного оборудования или иного имуществадля развития массового спорта</t>
  </si>
  <si>
    <t>059P5S2230</t>
  </si>
  <si>
    <t>6.6</t>
  </si>
  <si>
    <t>6.7</t>
  </si>
  <si>
    <t>Основное мероприятие "Проведение топографо-геодезических работ"</t>
  </si>
  <si>
    <t>0430240030</t>
  </si>
  <si>
    <t>Основное мероприятие "Выполнение работ по ремонту и содержанию муниципальных нежилых зданий и помещений"</t>
  </si>
  <si>
    <t>0440240040</t>
  </si>
  <si>
    <t>Основное мероприятие "Создание условий для обеспечения доступным и комфортным жильем населения Чугуевского муниципального округа"</t>
  </si>
  <si>
    <t>Предоставление социальной выплатына приобретение (строительства) жильяучастникам подпрограммы</t>
  </si>
  <si>
    <t>УИиЗО</t>
  </si>
  <si>
    <t>121</t>
  </si>
  <si>
    <t>122</t>
  </si>
  <si>
    <t>129</t>
  </si>
  <si>
    <t>Финансовое управление</t>
  </si>
  <si>
    <t>Разработка стратегии социально-экономического развития Чугуевского  муниципального округа</t>
  </si>
  <si>
    <t>Чугуевский  районный совет ветеранов (пенсионеров) войны, труда, Вооруженных сил и правоохранительных органов</t>
  </si>
  <si>
    <t xml:space="preserve"> единовременная денежная выплата лицам, удостоенным звания «Почетный гражданин Чугуевского муниципального округа (района)»</t>
  </si>
  <si>
    <t>Субвенции бюджетам муниципальных образований на реализацию государственных полномочий органов опеки и попечительства в отношении несовершеннолетних</t>
  </si>
  <si>
    <t>Субвенция на реализацию государственного полномочия по назначению и предоставлению выплаты единовременного пособия при передаче ребенка на воспитание семью</t>
  </si>
  <si>
    <t>Субвенция на реализацию государственного полномочия на социальную поддержку детей, оставшихся без попечения родителей и лиц, принявших на воспитание в семью детей, оставшихся без попечения родителей</t>
  </si>
  <si>
    <t>Предоставление мер социальной поддержки приемных семей</t>
  </si>
  <si>
    <t>Обеспечение бесплатного проезда детей-сирот и детей, оставшихся без попечения родителей, обучающихся в краевых и муниципальных образовательных организациях</t>
  </si>
  <si>
    <t>Отдельное мероприятие 2.  "Повышение уровня и качества жизни"</t>
  </si>
  <si>
    <t xml:space="preserve"> Повышение материального благосостояния граждан</t>
  </si>
  <si>
    <t>2. 1.</t>
  </si>
  <si>
    <t>Оказание финансовой поддержка отдельным категориям граждан- всего</t>
  </si>
  <si>
    <t>2.1.1.1</t>
  </si>
  <si>
    <t>2.1.1.2</t>
  </si>
  <si>
    <t>2.1.1.3</t>
  </si>
  <si>
    <t>2.1.4.1</t>
  </si>
  <si>
    <t>2.1.4.2</t>
  </si>
  <si>
    <t>2.1.4.3</t>
  </si>
  <si>
    <t>2.1.4.4</t>
  </si>
  <si>
    <t xml:space="preserve">Бюджет ЧМО </t>
  </si>
  <si>
    <t>ускд</t>
  </si>
  <si>
    <t xml:space="preserve">Проведение выставок, лекториев </t>
  </si>
  <si>
    <t xml:space="preserve">Размещение публикаций по профилактике здорового образа жизни в средствах массовой информации </t>
  </si>
  <si>
    <t>Проведение лекций, бесед, классных часов опросов среди детей, подростков и их родителей о пагубном влиянии вредных привычек с привлечением врачей педиатров, психиатров, наркологов, психологов, сотрудников полиции</t>
  </si>
  <si>
    <t>организация клубов здоровья по месту жительства</t>
  </si>
  <si>
    <t>Мониторинг заболеваемости населения Чугуевского муниципального округа</t>
  </si>
  <si>
    <t>Анализ заболеваемости и смертности населения</t>
  </si>
  <si>
    <t>Организация работы автопоезда "Здоровье"</t>
  </si>
  <si>
    <t>ИТОГО</t>
  </si>
  <si>
    <t>Наименование подпрограммы, отдельного мероприятия</t>
  </si>
  <si>
    <t>Ответственный исполнитель, соисполнитель</t>
  </si>
  <si>
    <t>Код бюджетной классификации</t>
  </si>
  <si>
    <t>Объём расходов (тыс.руб.), годы</t>
  </si>
  <si>
    <t>ЦСР</t>
  </si>
  <si>
    <t>Сводная бюджетная роспись, план на 01.01.2022 года</t>
  </si>
  <si>
    <t>Кассовое исполнение</t>
  </si>
  <si>
    <t>Сводная бюджетная роспись на отчетную дату</t>
  </si>
  <si>
    <t>Муниципальная программа «Энергосбережение и энергетическая эффективность Чугуевского муниципального округа»</t>
  </si>
  <si>
    <t>Управление жизнеобеспечения администрации Чугуевского муниципального округа</t>
  </si>
  <si>
    <t>Техническое присоединение к электрическим сетям</t>
  </si>
  <si>
    <t>079022090</t>
  </si>
  <si>
    <t xml:space="preserve">Содержание и благоустройство территорий Чугуевского муниципального округа </t>
  </si>
  <si>
    <t xml:space="preserve">Содержание мест (площадок) накопление твердых бытовых отходов </t>
  </si>
  <si>
    <t>Организация ритуальных услуг и содержание мест захоронения чугуевского муниципального округа</t>
  </si>
  <si>
    <t xml:space="preserve">Предоставление субвенции бюджетам муниципальных образований Приморского края на осуществление отдельного государственного полномочия по возмещению специализированным службам по вопросам похоронного дела стоимости услуг по погребению умерших,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а также в случае рождения мертвого ребенка по истечении 154 дней беременности, предоставляемых согласно гарантированному перечню услуг по погребению </t>
  </si>
  <si>
    <t>Проведение комплекса мероприятий по расчистке, углублению и берегоукреплению водных объектов, а также водоотводных канав</t>
  </si>
  <si>
    <t>расчитстка русла ручья "Горелый" в с. Чугуевка от ледового покрытия 4605 м3</t>
  </si>
  <si>
    <t>контракт на устройство водоотводного канала в с. Цветковка</t>
  </si>
  <si>
    <t xml:space="preserve">контракт на транспорт </t>
  </si>
  <si>
    <t>удаление льда в ручную под мостом на р. Горелый  50 м3</t>
  </si>
  <si>
    <t>Приобретение товаров для заложения в материальный резерв администрации Чугуевского муниципального округа для ликвидации чрезвычайных ситуаций природного и техногенного характера, в соответствии с утвержденной номеклатурой</t>
  </si>
  <si>
    <t>1.1.5.1</t>
  </si>
  <si>
    <t>Приобретение газовых плит</t>
  </si>
  <si>
    <t>1.1.6</t>
  </si>
  <si>
    <t xml:space="preserve">Приобретение печатной продукции (географических карт, карт - схем и т.п) для оформления планирующих документов в области гражданской обороны и предупреждения и ликвидация ЧС природного и техногенного характера, в соответствии с действующим законодательством </t>
  </si>
  <si>
    <t xml:space="preserve">Приобретение, установка и техническое обслуживание (включая </t>
  </si>
  <si>
    <t xml:space="preserve">2. </t>
  </si>
  <si>
    <t>Осуществление противопожарной пропаганды издание специальной рекламной продукции</t>
  </si>
  <si>
    <t xml:space="preserve">Создание условий деятельности добровольной пожарной охраны и стимулирование участия граждан и организаций в добровольной пожарной охране </t>
  </si>
  <si>
    <t xml:space="preserve">Организация выполнения и осуществления мер пожарной безопасности </t>
  </si>
  <si>
    <t xml:space="preserve">Обновление в осенний период минерализованных полос для недопущения переброса природных пожаров на территории неселенных пунктов, а также оплата расходов на составление сметных расчетов на проведение данных работ </t>
  </si>
  <si>
    <t xml:space="preserve">Проведение мероприятий по удалению сухой растительности на территории населенных пунктов и заброшенных домовладениях, а также оплата расходов на составление сметных расчетов на проведение данных работ </t>
  </si>
  <si>
    <t>Обустройство искуственных пожарных водоемов объемом 54 м3в населенных пунктах в нормативном радиусе 200 метров от социально значимых объектов, а также оплата расходов на составление сметных расчетов на проведение данных работ</t>
  </si>
  <si>
    <t>2.4.2</t>
  </si>
  <si>
    <t>Обустройство подъездов к местам забора воды (расчистка снега, грейдеровка, подсыпка) и подготовка к эксплуатации в зимний период, а также оплата расходов на составление сметных расчетов на проведение данных работ</t>
  </si>
  <si>
    <t>2.4.3</t>
  </si>
  <si>
    <t>договоры на содержание пожарного водозабора в рабочем состоянии в зимний период</t>
  </si>
  <si>
    <t>Приобретение передвижных емкостей для воды с возможностью установки на них имеющихся мотопомп, оборудования</t>
  </si>
  <si>
    <t>Предупреждение, ликвидация, снижение рисков и смягчение последствий ЧС природного и техногенного характера, на территории Чугуевского муниципального округа</t>
  </si>
  <si>
    <t>1590126040</t>
  </si>
  <si>
    <t>Муниципальная программа "Формирование современной городской среды" Чугуевского муниципального округа на 2020-2027</t>
  </si>
  <si>
    <t>Выполнение работ по благоустройству общественной территории  "Парк памяти, село Чугуевка, ул. 50 лет Октября, 193"</t>
  </si>
  <si>
    <t>Выполнение работ по устройству спортивно-игровой площадки по адресу: село Чугуевка, ул. Магистральная, д. 1а, Чугуевский район, Приморский край</t>
  </si>
  <si>
    <t>Выполнение работ по устройству спортивно-игровой площадки по адресу: с. Медвежий Кут, ул. Советская, д. 22, Чугуевский район Приморский край</t>
  </si>
  <si>
    <t xml:space="preserve">Выполнение работ по устройству спортивно-игровой площадки по адресу: село Чугуевка, ул. Комарова, д.15, Чугуевский район Примоский край </t>
  </si>
  <si>
    <t>Выполнение работ по устройству спортивно-игровой площадки по адресу: село Чугуевка, ул. Магистральная, д. 1а, Чугуевский район, Приморский край (дополнительное оборудование)</t>
  </si>
  <si>
    <t>Выполнение работ по изготовлению и установке урны на спортивно-игровой площадке в с. Чугуевка, ул. Комарова, д.15, Чугуевский район Примоский край, (дополнительное оборудование)</t>
  </si>
  <si>
    <t>Проектирование и проверка проектно-сметной документации</t>
  </si>
  <si>
    <t>Выполнение работ по ремонту дворовых территорий многоквартирных домов, общественных территорий, территорий детских и спортивных площадок</t>
  </si>
  <si>
    <t>Выполнение работ по благоустройству территорий общественных территорий, дворовых многоквартирных домов, детских и спортивных площадок</t>
  </si>
  <si>
    <t xml:space="preserve">Приобретение специализированно техники </t>
  </si>
  <si>
    <t>ремонт моста в с. Чугувка, ул. Арсеньева, 56</t>
  </si>
  <si>
    <t>ремонт моста в с. Чугуевка, ул. Лазо</t>
  </si>
  <si>
    <t>выполнение работ по обследованию и испытанию мостового сооружения через р. Уссури в с. Полыниха</t>
  </si>
  <si>
    <t>3.2.1.3.</t>
  </si>
  <si>
    <t>3.2.1.4.</t>
  </si>
  <si>
    <t>3.2.2.1</t>
  </si>
  <si>
    <t>3.2.2.2</t>
  </si>
  <si>
    <t>3.2.2.3</t>
  </si>
  <si>
    <r>
      <t>с. Чугуевка по ул. Школьная, от пересечения с ул. Комсомольская до пересечения с ул. Лазо (500м) с устройством стоянки ав\машин (400м</t>
    </r>
    <r>
      <rPr>
        <sz val="11"/>
        <color indexed="8"/>
        <rFont val="Times New Roman"/>
        <family val="1"/>
        <charset val="204"/>
      </rPr>
      <t>2)</t>
    </r>
  </si>
  <si>
    <t>с. Булыга-Фадеево, ул. Комсомольская (сприсоединением к ул. Ленинская) (3 965м2)</t>
  </si>
  <si>
    <t>3.2.2.4</t>
  </si>
  <si>
    <t>с. Чугуевка, ул. Комсомольская (1848 м)</t>
  </si>
  <si>
    <t>3.2.2.5</t>
  </si>
  <si>
    <t>3.2.2.6</t>
  </si>
  <si>
    <t>3.2.2.7</t>
  </si>
  <si>
    <t>3.2.2.8</t>
  </si>
  <si>
    <t>3.2.2.9</t>
  </si>
  <si>
    <t>3.2.2.10</t>
  </si>
  <si>
    <t>3.2.2.11</t>
  </si>
  <si>
    <t>3.2.2.12</t>
  </si>
  <si>
    <t>3.2.2.13</t>
  </si>
  <si>
    <t>3.2.2.14</t>
  </si>
  <si>
    <t>3.2.2.15</t>
  </si>
  <si>
    <t>Устройство парковки по ул. Комсомольская, возле "Центра культуры и библиотечного обслуживания" (РДК) с. Чугуевка (562 м2)</t>
  </si>
  <si>
    <t>Ремонт дворовых территорий МКД, проездов к МКД с. Чугуевка между ул. Комсомольской и 50 лет Октября с устойством парковки (207м, парковки 500 м2)</t>
  </si>
  <si>
    <t>Выполнение работ по текущему ремонту межквартальной дороги с. Чугуевка ул. 50 лет Октября от дома № 204 до пересечения с ул. Луговой (межквартальная дорога 125 м, парковки 308 м2)</t>
  </si>
  <si>
    <t>Выполнение работ по текущему ремонту а/д с. Булыга-Фадеево ул. Ленинская, 49-51 (66 м и парковка 188,32 м2)</t>
  </si>
  <si>
    <t>Выполнение работ по текущему ремонту а/д с. Самарка ул. Советская (340м)</t>
  </si>
  <si>
    <t>с. Чугуевка по ул. Школьная № 2 и №4 расширение дороги (353 м2), расширение автостоянок (268м2)</t>
  </si>
  <si>
    <t>с. Чугуевка, ул. Советская, д. 1б (276м2)</t>
  </si>
  <si>
    <t>Выполнение работ по текущему ремонту а/дорого Чугуевского муниципального округа</t>
  </si>
  <si>
    <t>с. Чугуевка, ул.Береговая (добавочно (по смете) к софинансированию)</t>
  </si>
  <si>
    <t>Выполнение работ по текущему ремонту асфальтобетонного покрытия возле автостанции  (2700 м2)</t>
  </si>
  <si>
    <t>Выполнение работ по текущему ремонту а/д с. Чугуевка пер. Луговой от котельной № 1 до пересечения с 50 лет Октября (отсыпка 70 м)</t>
  </si>
  <si>
    <t>Устройство парковки по ул. 50 лет Октября 184 (303 м2), в т.ч.:</t>
  </si>
  <si>
    <t>отсыпка</t>
  </si>
  <si>
    <t>асфальтирование</t>
  </si>
  <si>
    <t>3.2.2.16</t>
  </si>
  <si>
    <t>Устройство (монтаж) остановочного павильона в с. Самарка</t>
  </si>
  <si>
    <t>3.2.4.1</t>
  </si>
  <si>
    <t>3.2.4.2</t>
  </si>
  <si>
    <t>3.2.4.3</t>
  </si>
  <si>
    <t>3.2.4.4</t>
  </si>
  <si>
    <t>3.2.4.5</t>
  </si>
  <si>
    <t>3.2.4.6</t>
  </si>
  <si>
    <t>3.2.4.7</t>
  </si>
  <si>
    <t>3.2.4.8</t>
  </si>
  <si>
    <t>3.2.4.9</t>
  </si>
  <si>
    <t>приобретение противогололедного материала</t>
  </si>
  <si>
    <t>3.2.4.1.1</t>
  </si>
  <si>
    <t>3.2.4.1.2</t>
  </si>
  <si>
    <t>3.2.4.2.1</t>
  </si>
  <si>
    <t>Установка искусственных дорожных неровностей (лежачих полицейских) в с. Чугуевка по улицам: Комсомольская 4 шт. (школа № 1), Титова 2 шт. (школа №2), Лазо 2 шт. (колледж), Комарова 2 шт. (ледовая арена), Титова 2 шт. (д/сад), Школьная 2 шт. (д/сад)</t>
  </si>
  <si>
    <t>с. Чугуевка, ул. 50лет Октября (от магазина "Салют" до ул. Дзержинского (ИК-31)</t>
  </si>
  <si>
    <t>3.3.3.</t>
  </si>
  <si>
    <t>с. Чугуевка, ул. Советская (1281 м)</t>
  </si>
  <si>
    <t>с. Чугуевка, улицы: Всевл. Сибирского, Чапаева, Трудовая (2898 м)</t>
  </si>
  <si>
    <t>с. Чугуевка, ул. Лапика-ул. Лесная (2340 м)</t>
  </si>
  <si>
    <t>3.3.4.</t>
  </si>
  <si>
    <t>3.3.5.</t>
  </si>
  <si>
    <t>с. Чугуевка, ул. Магистральная (от дома №42 до пересечения с ул. Титова)</t>
  </si>
  <si>
    <t>Диагностика и паспортизация дорог общего пользования местного значения Чугуевского муниципального округа</t>
  </si>
  <si>
    <t>Разработка проекта организации дорожного движения</t>
  </si>
  <si>
    <t xml:space="preserve">бюджет округа </t>
  </si>
  <si>
    <t xml:space="preserve">с. Чугуевка, ул. 2-ая Набережная (840м) </t>
  </si>
  <si>
    <t>3.5.4</t>
  </si>
  <si>
    <t>с. Чугуевка, ул. Советская (1370 м)</t>
  </si>
  <si>
    <t>с. Чугуевка, ул. Чкалова (901)</t>
  </si>
  <si>
    <t>с. Чугуевка, ул. Береговая (1129)</t>
  </si>
  <si>
    <t>в т.ч. администрация Чугуевского муниципального округа</t>
  </si>
  <si>
    <t>Администрация Чугуевс-кого муни-ципального округа</t>
  </si>
  <si>
    <t>Администрация Чугуевского муни-ципального округа</t>
  </si>
  <si>
    <t>Администрация Чугуевс-кого муниципального округа</t>
  </si>
  <si>
    <t xml:space="preserve">Наименование   подпрограммы,  мероприятия,   
 отдельного   мероприятия  
</t>
  </si>
  <si>
    <t>Государственная поддержка отрасли культуры (модернизация библиотек в части комплектования книжных фондов библиотек муниципальных образований государственных общедоступных библиотек</t>
  </si>
  <si>
    <t>Реализация целевой программы "Увековечевание памяти погибших при защите Отечества на 2019-2024 годы"</t>
  </si>
  <si>
    <t>7</t>
  </si>
  <si>
    <t>8</t>
  </si>
  <si>
    <t>9</t>
  </si>
  <si>
    <t>Федеральный проек "Культурная среда"</t>
  </si>
  <si>
    <t>Строительство сельского клуба                             в селе Верхняя Бреевка</t>
  </si>
  <si>
    <t>Строительство сельского клуба                             в селе Ленино</t>
  </si>
  <si>
    <t>Установка сценического комплекса</t>
  </si>
  <si>
    <t xml:space="preserve">Всего по программе </t>
  </si>
  <si>
    <t>Проектирование и строительство физкультурно-оздоровительного комплекса в с. Чугуевка</t>
  </si>
  <si>
    <t>Строительство плавательного басейна вс. Чугуевка</t>
  </si>
  <si>
    <t>Строительство минифутбольного поля с искуственным покрытием в с. Чугуевка</t>
  </si>
  <si>
    <t>Строительство двух плоскостных спортивных сооружений "Комбинированный спортивный комплекс" в с. Чугуевка</t>
  </si>
  <si>
    <t>Строительство спортивных городков в селах района (Булыга-Фадеево, Кокшаровка, Шумный, Соколвка, Самарка, Уборка, Каменка, Новомихайловка, Верхняя Бреевка, Ленино, Цветковка, Заветное, Ясное, Изюбриный, Саратовка, Новочугуевка, Пшеницыно, Антоновка, Лесогорье, Березовка, Архиповка, Варпаховка)</t>
  </si>
  <si>
    <t>Реконструкция стадиона в с. Чугуевка</t>
  </si>
  <si>
    <t>1.1.7</t>
  </si>
  <si>
    <t>Подготовка оснований для объектов спортивной инфрастструктуры</t>
  </si>
  <si>
    <t>Подготовка ооснований для зрительских трибун на стадионе с. Чугуевка</t>
  </si>
  <si>
    <t>Реализация инициативного бюджетирования  по направлению "Твой проект"</t>
  </si>
  <si>
    <t>1.4.2</t>
  </si>
  <si>
    <t xml:space="preserve">Создание условий для привлечения населения Чугуевского муниципального округа к занятиям физической культурой и спортом </t>
  </si>
  <si>
    <t xml:space="preserve">Организация и проведение физкультурно-спортивных мероприятий </t>
  </si>
  <si>
    <t>Приобретение спортивного оборудования, приспоблений, инвентаря, расходных материалов</t>
  </si>
  <si>
    <t>Приобретени спортивного инвентаря</t>
  </si>
  <si>
    <t>Организация и проведение мероприятий физкультурно-спортивной направленности для лиц с ограниченными возможносями здоровья</t>
  </si>
  <si>
    <t>Организация и проведение физкультурно-спортивных мероприятий в рамках Всероссийского физкультурно-спортивного комплекса "Готов у труду и обороне" (ГТО)</t>
  </si>
  <si>
    <t>Участие сборных команд района в соревнованиях, краевого, межрегионального, российского и международного уровня</t>
  </si>
  <si>
    <t>- оплата питания в пути</t>
  </si>
  <si>
    <t>- оплата питания в дни проведения соревнований</t>
  </si>
  <si>
    <t>- проживание в дни проведения соревнований</t>
  </si>
  <si>
    <t>- фрахтование автобуса</t>
  </si>
  <si>
    <t>Организация и прведение мероприятий с элементами спортивного туризма</t>
  </si>
  <si>
    <t>Организация работы по разработке туристических маршрутов</t>
  </si>
  <si>
    <t xml:space="preserve">Установка информационных модулей-гидов с исторической информацией и фотографиями </t>
  </si>
  <si>
    <t xml:space="preserve">Установка объектов туристической навигации </t>
  </si>
  <si>
    <t>Содержание и ремонт спортивных сооружений</t>
  </si>
  <si>
    <t>Стадион (предоставление субсидии бюджетным учреждениям на иные цели)</t>
  </si>
  <si>
    <t>Федеральный проект "Спорт-норма жизни"</t>
  </si>
  <si>
    <t xml:space="preserve">Создание площадки для экстремальных видов спорта в с. Чугуевка </t>
  </si>
  <si>
    <t>Строительство лыжероллерной трассы в с. Чугуевка</t>
  </si>
  <si>
    <t>Приобретение и поставка спортивного инвентаря, спортивного оборудования и иного имущества для развития массового спорта</t>
  </si>
  <si>
    <t>Основное мероприятие                                                          1. Развитие телекамуникационной структуры администрации Чугуевского муниципального округа</t>
  </si>
  <si>
    <t xml:space="preserve">Основное мероприятие                                                          2. Информационная открытость </t>
  </si>
  <si>
    <t>Обеспечение бесперебойного круглосуточного функционирования официального сайта Чугуевского муниципального округа</t>
  </si>
  <si>
    <t>Субсидии на финансовое обеспечение выполнения муниципального задания муниципальному автономному учреждению "Редакция газеты "Наше время"</t>
  </si>
  <si>
    <t>100000</t>
  </si>
  <si>
    <t xml:space="preserve">сводная 
бюджетная роспись на    
01 января 2022 года  
</t>
  </si>
  <si>
    <t xml:space="preserve">кассовое 
исполнение за  2022 год
</t>
  </si>
  <si>
    <t>363 806</t>
  </si>
  <si>
    <t>615 600</t>
  </si>
  <si>
    <t>616 600</t>
  </si>
  <si>
    <r>
      <t xml:space="preserve">
ОТЧЕТ
О ВЫПОЛНЕНИИ ПОКАЗАТЕЛЕЙ МУНИЦИПАЛЬНЫХ ЗАДАНИЙ НА ОКАЗАНИЕ
МУНИЦИПАЛЬНЫХ УСЛУГ (ВЫПОЛНЕНИЕ РАБОТ) МУНИЦИПАЛЬНЫМИ 
УЧРЕЖДЕНИЯМИ ПО МУНИЦИПАЛЬНОЙ ПРОГРАММЕ </t>
    </r>
    <r>
      <rPr>
        <b/>
        <u/>
        <sz val="12"/>
        <rFont val="Times New Roman"/>
        <family val="1"/>
        <charset val="204"/>
      </rPr>
      <t>за 2022 год</t>
    </r>
    <r>
      <rPr>
        <b/>
        <sz val="12"/>
        <rFont val="Times New Roman"/>
        <family val="1"/>
        <charset val="204"/>
      </rPr>
      <t xml:space="preserve">
</t>
    </r>
  </si>
  <si>
    <t>Муниципальная программа «О противодействии коррупции в Чугуевском муниципальном округе"» на 2020-2027 годы</t>
  </si>
  <si>
    <t>Муниципальная программа "О противодействии коррупции  в Чугуевском муниципальном округе» на 2020-2027 годы "</t>
  </si>
  <si>
    <t xml:space="preserve">Муниципальная программа «Развитие муниципальной службы в Чугуевском муниципальном округе» на 2020-2027 годы </t>
  </si>
  <si>
    <t>Муниципальная программа «Развитие муниципальной службы в Чугуевском муниципальном округе» на 2020-2027 годы</t>
  </si>
  <si>
    <t>Проведение районного конкурса "Предприниматель Чугуевского муниципального округа"</t>
  </si>
  <si>
    <t>Проведение топографо-геоднзических работ</t>
  </si>
  <si>
    <t>Выполнение работ по ремонту муниципальных нежилых зданий и помещений</t>
  </si>
  <si>
    <t>Предоставление социальной выплаты на приобретение (строительство) жилья участникам подпрограммы</t>
  </si>
  <si>
    <t>Руководство и управление в сфере установленных функци органов местного самоуправления Чугуевского муниципального округа</t>
  </si>
  <si>
    <t>Отдельное мероприятие "Экономическое развитие округа"</t>
  </si>
  <si>
    <t>Повышение материального благосостояния граждан</t>
  </si>
  <si>
    <t>Оказание финансовой поддержка отдельным категориям  граждан - всего</t>
  </si>
  <si>
    <t>единовременная денежная выплата лицам, удостоенным звания «Почетный гражданин Чугуевского муниципального округа (района)»</t>
  </si>
  <si>
    <t>Субвенции бюджетам муниципальных образований  на реализацию государственных полномочий органов опеки и попечительства в отношении несовершеннолетних</t>
  </si>
  <si>
    <t xml:space="preserve">Субвенция на реализацию государственного полномочия на социальную поддержку детей, оставшихся без попечения родителей и лиц, принявших на воспитание в семью, детей оставшихся без попечения родителей </t>
  </si>
  <si>
    <t xml:space="preserve">Обеспечение бесплатного проезда детей-сирот и детей, оставшихся юез попечения родителей, обучающихся в краевых и муниципальных образовательных организациях </t>
  </si>
  <si>
    <t xml:space="preserve">Подготовка технической документации </t>
  </si>
  <si>
    <t xml:space="preserve">3.1 </t>
  </si>
  <si>
    <t>Оказание поддержки социально-ориетированным некоммерческим организациям</t>
  </si>
  <si>
    <t>3.2.1.1</t>
  </si>
  <si>
    <t>3.2.1.2</t>
  </si>
  <si>
    <t>3.2.1.3</t>
  </si>
  <si>
    <t xml:space="preserve">3.3 </t>
  </si>
  <si>
    <t>Стратегии социально-экономического развития Чугуевского муниципального округа</t>
  </si>
  <si>
    <t>Разработка документов стратегического планирования</t>
  </si>
  <si>
    <t xml:space="preserve">сводная 
бюджетная роспись на    
31 декабря 2022 года
</t>
  </si>
  <si>
    <t>0</t>
  </si>
  <si>
    <t>бюджет  округа</t>
  </si>
  <si>
    <t xml:space="preserve">Содержание мест (площадок) накопления твердых бытовых отходов </t>
  </si>
  <si>
    <t xml:space="preserve"> Предоставление субсидии бюджетным учреждениям на финансовое обеспечение государственного (муниципального) задания на оказание государсвтенных (муниципальных) услуг (выполнние работ)  </t>
  </si>
  <si>
    <t>Бюджет  округа</t>
  </si>
  <si>
    <t xml:space="preserve">Мероприятия муниципальной программы </t>
  </si>
  <si>
    <t xml:space="preserve">Муниципальная программа «Комплексные меры по профилактике терроризма и экстремизма 
на территории Чугуевского муниципального округа» 
 на 2020 - 2027 годы   </t>
  </si>
  <si>
    <t xml:space="preserve">Приобретение печатных памяток по тематике противодействия экстремизму и терроризму </t>
  </si>
  <si>
    <t xml:space="preserve">Приобретение печатных изданий (плакатов, брошюр, книг), направленных на профилактику терроризма и экстремизма </t>
  </si>
  <si>
    <t xml:space="preserve">Муниципальная программа «Защита населения и территории Чугуевского муниципального округа от чрезвычайных ситуаций природного и техногенного характера и обеспечение пожарной безопасности на территории Чугуевского муниципального округа» на 2020-2027 годы»  </t>
  </si>
  <si>
    <t xml:space="preserve">Муниципальная  
программа «Социально-экономическое развитие Чугуевского муниципального округа» на 2020-2027годы     </t>
  </si>
  <si>
    <t>Сводная бюджетная роспись на 31.12.2022 года</t>
  </si>
  <si>
    <t xml:space="preserve">сводная 
бюджетная роспись на    
31.12.2022 года  
</t>
  </si>
  <si>
    <t xml:space="preserve">сводная 
бюджетная роспись на    
31 декабря  2022 года  
</t>
  </si>
  <si>
    <t xml:space="preserve">Предупреждение, ликвидация, снижение рисков и смягчение последствий чрезвычайных ситуаций природного и техногенного характера  на территории Чугуевского муниципального округа </t>
  </si>
  <si>
    <t>расчистка русла ручья "Горелый" в с. Чугуевка от ледового покрытия 4605 м3</t>
  </si>
  <si>
    <t>удаление льда вручную под мостом на р. Горелый 50 м3</t>
  </si>
  <si>
    <t xml:space="preserve">контракт на транспорт в с. Березовка </t>
  </si>
  <si>
    <t xml:space="preserve">Приобретение товаров для заложения в материальный резерв администрации Чугуевского муниципального округа для ликвидации ЧС природного и техногенного характера, в соответствии с утвержденной номенклатурой </t>
  </si>
  <si>
    <t xml:space="preserve">Приобретение газовых плит </t>
  </si>
  <si>
    <t xml:space="preserve">Осуществление противопожарной пропоганды, издание специальной рекламной продукции </t>
  </si>
  <si>
    <t xml:space="preserve">Организация выполнения и осуществленияя мер пожарной безопасности </t>
  </si>
  <si>
    <t xml:space="preserve">Договоры возмездного оказания услуг по очищению минерализованных полос </t>
  </si>
  <si>
    <t xml:space="preserve">Договоры на содержание пожарных водозаборов в рабочем состоянии в зимний период </t>
  </si>
  <si>
    <t xml:space="preserve">Плановый показатель выполнен на 125 % </t>
  </si>
  <si>
    <t xml:space="preserve">Плановый показатель выполнен на 125%. </t>
  </si>
  <si>
    <t xml:space="preserve">Плановый показатель выполнен на 200%, произошло сокращение уорвня потерь в тепловых сетях </t>
  </si>
  <si>
    <t xml:space="preserve">Плановый показатель выполнен на 166,66%, произошло сокращение уровня потерь в электрических сетях </t>
  </si>
  <si>
    <t xml:space="preserve">Количество не сдавших единый государственный экзамен уменьшился в связи с пересдачей в дополнительный и сентябрьский период </t>
  </si>
  <si>
    <t>Исполнение плана по доходам бюджета муниципального округа</t>
  </si>
  <si>
    <t>Выполнение планового показателя на 102,2 %</t>
  </si>
  <si>
    <t>5,1</t>
  </si>
  <si>
    <t>1.8</t>
  </si>
  <si>
    <t xml:space="preserve">Доля вовлеченных объектов муниципального имущества, включенных в перечень имущества, предназначенный для предоставления субъектам МСП, а также самозанятым гражданам </t>
  </si>
  <si>
    <t>1.9</t>
  </si>
  <si>
    <t>Количество субъектов МСП, а также самозанятых граждан, получивших поддержку на возмещение затрат, связанных ремонтом, реконструкцией помещений, полученных в рамках реализации мер имущественной поддержки</t>
  </si>
  <si>
    <r>
      <t>Согласно утвержденной программы приватизации к продаже предлагались 2 объекта муниципальной собственности (здание</t>
    </r>
    <r>
      <rPr>
        <sz val="12"/>
        <color rgb="FF000000"/>
        <rFont val="Times New Roman"/>
        <family val="1"/>
        <charset val="204"/>
      </rPr>
      <t xml:space="preserve">  </t>
    </r>
    <r>
      <rPr>
        <sz val="12"/>
        <color theme="1"/>
        <rFont val="Times New Roman"/>
        <family val="1"/>
        <charset val="204"/>
      </rPr>
      <t>нежилое помещение – магазин и автомобиль Toyota Mark II) на общую сумму 3332,0 тыс.руб. Аукционы   признаны несостоявшимися, ввиду отсутствия заявителей</t>
    </r>
  </si>
  <si>
    <t>Срок уплаты арендной платы установлен договорами 30 число, расчетного месяцем. Некоторые арендаторы арендную плату за декабрь на общую сумму 70,7 тыс. руб., не оплатили  в установленный договором срок.</t>
  </si>
  <si>
    <t>В конце отчетного года были проведены аукционы по предоставлению земельных участков в долгосрочную аренду. По условиям договоров оплата за первый год аренды оплачивается до государственной регистрации указанных договоров. Показатель выполнен на 105,15%</t>
  </si>
  <si>
    <t>Доля протяженности автомобильных дорог, не  отвечающих нормативным требованиям в общей протяженности автомобильных дорог не увеличилась и осталась на уровне плановых показателей</t>
  </si>
  <si>
    <t>Положительный результат  Эффективность мероприятия составила 1050%</t>
  </si>
  <si>
    <t>Эффективность мероприятия составила 153,3%</t>
  </si>
  <si>
    <t>Финансирование мероприятия не было востребовано. Показатель увеличился до 7. Эффективность мерприятия 175%</t>
  </si>
  <si>
    <t>Увеличение показателя на 15 единиц. Эффективность мероприятия составила 107,65%</t>
  </si>
  <si>
    <t>Плановвый показатель выполнен на 108 %</t>
  </si>
  <si>
    <t>Плановый показатель выполнен на 101%</t>
  </si>
  <si>
    <t xml:space="preserve">Показатель приведен к нулевым значениям </t>
  </si>
  <si>
    <t>Плановый показатель выполнен на 104%</t>
  </si>
  <si>
    <t>Плановый показатель выполнен на 104 %</t>
  </si>
  <si>
    <t>Плановый показатель выполнен на  300%</t>
  </si>
  <si>
    <t>Прказатель выполнен на 68%. Не закончено строительство 2 сельских клубов по вине подрядчика.</t>
  </si>
  <si>
    <t>Плановый показатель выполнен на 107%</t>
  </si>
  <si>
    <t>Плановый показатель выполнен на 2383%</t>
  </si>
  <si>
    <t>Показатель выполнен на 195 %</t>
  </si>
  <si>
    <t>Плановый показатель выполнен на 100,6%</t>
  </si>
  <si>
    <t>Плановый показатель выполнен на 114%</t>
  </si>
  <si>
    <t>Плановый показатель выполнен на 195%</t>
  </si>
  <si>
    <t>Плановый показатель перевыполнен на 100%</t>
  </si>
  <si>
    <t>Показатель выполнен на 101,6%. Увеличилось количество занимающихся зимними видами спорта. Приобретены 50 комплектов лыж, 100 пар коньков.</t>
  </si>
  <si>
    <t>Показатель выполнен на 91%, так как в 2022 году введен в эксплуатацию, но еще не осуществляет деятельность Физкультурно-оздоровительный комплекс в с. Чугуевка</t>
  </si>
  <si>
    <t>Показатель выполнен на 109%. Увеличилось количество занимающихся зимними видами спорта. Приобретены 50 комплектов лыж, 100 пар коньков.</t>
  </si>
  <si>
    <t xml:space="preserve">Показатель выполнен на 100% </t>
  </si>
  <si>
    <t>Показатель выполнен на 148%. Увеличилось количество занимающихся скандинавской ходьбой, лыжным спортом</t>
  </si>
  <si>
    <t xml:space="preserve">Показатель выполнен на 63,63% </t>
  </si>
  <si>
    <t>тыс. см2</t>
  </si>
  <si>
    <t>В скорректированном муниципальном задании по состоянию на 31.12.2022 год план составлял 901790. Уменьшение объема печатной продукции по сравнению с 2021 годом обусловлено уменьшением количества принятых НПА, подлежащих опубликованию</t>
  </si>
  <si>
    <t>Показатель выполнен на 116,74% Интерес к нормативной документации, т. к. Чугуевский округ в авангарде муниципальной реформы ДФО</t>
  </si>
  <si>
    <t xml:space="preserve">Показатель выполнен на 180,73% </t>
  </si>
  <si>
    <t>Перевыполнение плановых показателей указывает на эффективную работу в области противодействия коррупции</t>
  </si>
  <si>
    <t>Дополнительно в рамках федерального проекта "Содействие занятости" национального поекта "Демография" было бесплатно обучено 11 муниципальных служащих</t>
  </si>
  <si>
    <t>Плановый показатель выполнен в 1,89 раз.</t>
  </si>
  <si>
    <t>Плановый показатель выполнен на 100%.</t>
  </si>
  <si>
    <t>Сумма перевыполнения плана составила 428,0 тыс. руб или +6,55 п.п. Выкуп земельных участков носит заявительный характер, поэтому данные доходы не планировались.</t>
  </si>
  <si>
    <t>2.10</t>
  </si>
  <si>
    <t>Выполнение работ по ремонту муниципальных нежилых зданий и помещений (количество заключенных муниципальных контрактов)</t>
  </si>
  <si>
    <t>Площадь земель на территории Чугуевского муниципального округа в отношении которых принято решение по проведению топографо-геодезических работ.</t>
  </si>
  <si>
    <t>кв. м</t>
  </si>
  <si>
    <t>Плановый показатель перевыполнен на 10 процентных пункта</t>
  </si>
  <si>
    <t>В 2022 году  была поздно проведена инвентаризация наличия памяток и плакатов по теме профилактика терроризма и  экстремизма, приобретенных памяток и плакатов в предыдущем отчетном периоде оказалось достаточно, было принято решение произвести закупку в 2023 году</t>
  </si>
  <si>
    <t>В 2022 году была поздно проведена инвентаризация наличия памяток и плакатов по теме профилактика терроризма и экстремизма, приобретенных памяток и плакатов в предыдущем отчетном периоде оказалось достаточно, было принято решение произвести закупку в 2023 году</t>
  </si>
  <si>
    <t xml:space="preserve">Количество населенных пунктов пострадавших в результате деструктивных событий, связанных с паводками </t>
  </si>
  <si>
    <t xml:space="preserve">Ед. </t>
  </si>
  <si>
    <t xml:space="preserve">1. Предупреждение, ликвидация, снижение рисков и смягчение последствий чрезвычайных ситуаций природного и техногенного характера, на территории Чугуевского муниципального округа </t>
  </si>
  <si>
    <t>Количество жилых домов, пострадавших в результате паводков</t>
  </si>
  <si>
    <t xml:space="preserve">Плановый показатель не выполнен на, в связи с прохождением тайфуна в сентябре 2022 года вызвавшего чрезвычайную ситуацию на территории Чугуевского муниципального округа </t>
  </si>
  <si>
    <t>2. Обеспечение пожарной безопасности на территории Чугуевского муниципального округа</t>
  </si>
  <si>
    <t>Количество зарегистрированных пожаров</t>
  </si>
  <si>
    <t xml:space="preserve">Количество проведенных профилактических мероприятий по предотвращению пожаров  в год </t>
  </si>
  <si>
    <t>Численность погибшего и травмированного населения (на пожарах)</t>
  </si>
  <si>
    <t xml:space="preserve">Количество детей сирот и детей оставшихся без попечения родителей, улучшивших качество жизни </t>
  </si>
  <si>
    <t>тыс. кв. м.</t>
  </si>
  <si>
    <t>Увеличился пассажиропоток по маршрутам на 101,4 %.</t>
  </si>
  <si>
    <t>Плановый показатель перевыполнен на 90% Численность субъектов увеличилась в связи с регистрацией самозанятых</t>
  </si>
  <si>
    <t>Плановый показатель снизился на на 0,9 процентных пункта</t>
  </si>
  <si>
    <t>Доля оборота малых предприятий в общем объеме возрасла на 5,1 процентных пункта</t>
  </si>
  <si>
    <t>Плановый показатель по численности выполнен на 104,3%.</t>
  </si>
  <si>
    <t>Прирост инвестиций в основной капитал увеличился на 29,7 .п.п к плановому показателю</t>
  </si>
  <si>
    <t>Темп роста инвестиций в расчете на душу населения увеличился на  14,4 п.п. к плановому показателю</t>
  </si>
  <si>
    <t>Общий оборот всех предприятий на уровне планового показателя</t>
  </si>
  <si>
    <t>Общий оборот промышленных предприятий увеличился  на 14,6п.п к плановому показателю, с/х предятиями увеличился на 13,9 п.п к плановому показателю</t>
  </si>
  <si>
    <t>Общий оборот МСП снизился на 6,5 п.п к плановому показателю</t>
  </si>
  <si>
    <t>Плановый показатель выполнен на 107,5 %</t>
  </si>
  <si>
    <t>Плановый показатель перевыполнен на 5,9 п.п</t>
  </si>
  <si>
    <t xml:space="preserve">  уровень зарегистрированной безработицы на уровне планового показателя </t>
  </si>
  <si>
    <t>Площадь используемых земель увеличилась в связи с разработкой и вводом в оборот пахотных земель. Плановый показатель выполнен на 109,9 %</t>
  </si>
  <si>
    <t>Плановый показатель выполнен на 111  %</t>
  </si>
  <si>
    <t>Плановый показатель выполнен на 112,7%</t>
  </si>
  <si>
    <t>Показатель выполнен на 1 п. п.</t>
  </si>
  <si>
    <t>Плановый показатель увеличился на 5,6 процентных пункта за счет увеличения продаж</t>
  </si>
  <si>
    <t>в 2022 году уменьшилось поголовье КРС в связи с заболеванием КРС</t>
  </si>
  <si>
    <t>Производство молочной продукции снизилось на 6,2 п.п, в связи с ликвидацией КРС</t>
  </si>
  <si>
    <t>Оказывались  новые консультационные услуги , процент выполнения плановых показателей составил 125 %.</t>
  </si>
  <si>
    <t xml:space="preserve">Плановый показатель выполнен на 100%,  </t>
  </si>
  <si>
    <t xml:space="preserve">Плановый показатель не выполнен, в связи с прохождением тайфуна в сентябре 2022 года вызвавшего чрезвычайную ситуацию на территории Чугуевского муниципального округа </t>
  </si>
  <si>
    <r>
      <t xml:space="preserve">ОЦЕНКА  ЭФФЕКТИВНОСТИ  МУНИЦИПАЛЬНЫХ ПРОГРАММ                                                                                   ЗА </t>
    </r>
    <r>
      <rPr>
        <b/>
        <u/>
        <sz val="16"/>
        <rFont val="Times New Roman"/>
        <family val="1"/>
        <charset val="204"/>
      </rPr>
      <t>2022</t>
    </r>
    <r>
      <rPr>
        <b/>
        <sz val="16"/>
        <rFont val="Times New Roman"/>
        <family val="1"/>
        <charset val="204"/>
      </rPr>
      <t xml:space="preserve"> ГОД  приведена в сводной таблице оценки эффективности реализации муниципальных программ за 2022 год  Доклада о ходе релизации муниципальных программ в Чугуевском муниципальном округе за 2022 год</t>
    </r>
  </si>
  <si>
    <r>
      <t xml:space="preserve">СВЕДЕНИЯ О ДОСТИЖЕНИИ ЗНАЧЕНИЙ ЦЕЛЕВЫХ ИНДИКАТОРОВ,
ПОКАЗАТЕЛЕЙ МУНИЦИПАЛЬНЫХ ПРОГРАММ </t>
    </r>
    <r>
      <rPr>
        <b/>
        <u/>
        <sz val="11"/>
        <rFont val="Times New Roman"/>
        <family val="1"/>
        <charset val="204"/>
      </rPr>
      <t>за  2022 год</t>
    </r>
    <r>
      <rPr>
        <b/>
        <sz val="11"/>
        <rFont val="Times New Roman"/>
        <family val="1"/>
        <charset val="204"/>
      </rPr>
      <t xml:space="preserve">
</t>
    </r>
  </si>
  <si>
    <t xml:space="preserve">Плановый показатель не выполнен в связи с отсутствием свободного муниципального жилищного фонда </t>
  </si>
  <si>
    <t>В ссвязи с введенем новой образовательной платформы "Сириус" увеличилось количество участников школьного этапа Всероссийской олимпиады школьников</t>
  </si>
  <si>
    <t>Уменьшение показателя произошло в связи с тем, что молодые заявленные специалисты не приехали для трудоустройства в образовательные организации</t>
  </si>
  <si>
    <t>Увеличение показателя произошло в связи с увеличением количества заинтересованных и принявших участие в проектах детей.</t>
  </si>
  <si>
    <t xml:space="preserve">Уменьшение показателя произошло в связи уменьшением количества обратившихся за льготой по оплате путевок. </t>
  </si>
  <si>
    <t xml:space="preserve">Муниципальная программа "Развитие образования Чугуевского муниципального округа" на 2020-2027 годы </t>
  </si>
  <si>
    <t>Подпрограмма  "Развитие системы общего образования в Чугуевском муниципальном округе" на 2020-2027 годы</t>
  </si>
  <si>
    <t>Муниципальная программа «Развитие транспортной инфраструктуры Чугуевского муниципального округа» на 2020 - 2027 годы" ( в тыс. руб.)</t>
  </si>
  <si>
    <t xml:space="preserve">Муниципальная программа "Комплексные меры по профилактике правонарушений на территории Чугуевского муниципального округа" на 2020-2027годы </t>
  </si>
  <si>
    <t>Муниципальная программа «Информационное общество Чугуевского муниципального округа» на 2020-2027 годы</t>
  </si>
  <si>
    <t>Муниципальная программа "Содержание и благоустройство Чугуевского муниципального округа" на 2020-2027 годы</t>
  </si>
  <si>
    <t>12. МП «Энергосбережение и энергетическая эффективность Чугуевского муниципального округа» на 2020-2027 годы</t>
  </si>
  <si>
    <t xml:space="preserve"> Муниципальная программа «Комплексные меры по профилактике терроризма и экстремизма 
на территории Чугуевского муниципального округа» 
 на 2020 - 2027 годы         (в тыс. руб.)                                         </t>
  </si>
  <si>
    <t>Муниципальная программа «Защита населения и территории Чугуевского муниципального округа от чрезвычайных ситуаций природного и техногенного характера и обеспечение пожарной безопасности на территории Чугуевского муниципального округа» на 2020-2027 годы»  (в тыс. руб.)</t>
  </si>
  <si>
    <t>Муниципальная программа "Материально - техническое обеспечение органов местного самоуправления Чугуевского муниципального округа" на 2020-2027 годы (в тыс. руб.)</t>
  </si>
  <si>
    <t>Муниципальная программа «Обеспечение доступным жильем и качественными услугами жилищно-коммунального хозяйства населения Чугуевского муниципального округа" на 2020-2027 годы ( в тыс. руб.)</t>
  </si>
  <si>
    <t>Муниципальная программа «Развитие транспортной инфраструктуры Чугуевского муниципального округа» на 2020 - 2027 годы"</t>
  </si>
  <si>
    <t xml:space="preserve">Муниципальная программа "Комплексные меры по профилактике правонарушений на территории Чугуевского муниципального округа" на 2020-2027 годы </t>
  </si>
  <si>
    <t xml:space="preserve">Муниципальная программа «О противодействии коррупции  в Чугуевском муниципальном округе» на 2020-2027 годы                                                                                                                                                                                            </t>
  </si>
  <si>
    <t>Подпрограмма № 2 «Управление имуществом, находящимся в собственности и в ведении Чугуевского муниципального округа» на 2020-2027 годы</t>
  </si>
  <si>
    <t xml:space="preserve">Подпрограмма № 3  «Создание условий для обеспечения доступным и комфортным жильем
населения Чугуевского муниципального округа» на 2020-2027 годы
</t>
  </si>
  <si>
    <t xml:space="preserve">Подпрограмма № 4 «Долгосрочное финансовое планирование и организация бюджетного процесса
в Чугуевском муниципальном округе» на 2020-2027 годы»
</t>
  </si>
  <si>
    <t>Подпрограмма № 5 «Улучшение инвестиционного климата в Чугуевском муниципальном округе» на 2020-2027 годы</t>
  </si>
  <si>
    <t xml:space="preserve">Мероприятия муниципальной программы «Социально-экономическое развитие  Чугуевского
муниципального округа» на 2020-2027 годы
</t>
  </si>
  <si>
    <t>Муниципальная программа «Энергосбережение и энергетическая эффективность Чугуевского муниципального округа" на 2020-2027 годы</t>
  </si>
  <si>
    <t>Муниципальная программа «Комплексные меры по профилактике терроризма и экстремизма 
на территории Чугуевского муниципального округа» 
 на 2020 - 2027 годы</t>
  </si>
  <si>
    <t>Муниципальная программа «Обеспечение доступным жильем и качественными услугами жилищно-коммунального хозяйства населения Чугуевского муниципального округа" на 2020-2027 годы</t>
  </si>
  <si>
    <t>Подпрограмма № 2 «Чистая вода» на 2020-2027 годы</t>
  </si>
  <si>
    <t>Подпрограмма № 3 «Обеспечение детей сирот и детей, оставшихся без попечения родителей, лиц из числа детей сирот и детей, оставшихся без попечения родителей, жилыми помещениями » на 2020-2027 годы</t>
  </si>
  <si>
    <t>Подпрограмма №4 «Переселение граждан из ветхого и аварийного жилья» на 2020-2027 годы</t>
  </si>
  <si>
    <t>Проведение выстовок, лекториев</t>
  </si>
  <si>
    <t xml:space="preserve">организация клубов здоровья </t>
  </si>
  <si>
    <t>Муниципальная программа "Обеспечение доступным жильем и качественными услугами жилищно-коммуналного хозяйства населения Чугуевского муниципального округа" на 2020-2027 годы</t>
  </si>
  <si>
    <t>Муниципальная программа "Материально - техническое обеспечение органов местного самоуправления Чугуевского муниципального округа" на 2020-2027 годы</t>
  </si>
  <si>
    <t>Муниципальная программа "Укрепление общественного здоровья " на 2020-2027годы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</si>
</sst>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_₽_-;\-* #,##0.00\ _₽_-;_-* &quot;-&quot;??\ _₽_-;_-@_-"/>
    <numFmt numFmtId="165" formatCode="#,##0.0"/>
    <numFmt numFmtId="166" formatCode="#,##0.00_ ;[Red]\-#,##0.00\ "/>
    <numFmt numFmtId="167" formatCode="#,##0.0_ ;[Red]\-#,##0.0\ "/>
    <numFmt numFmtId="168" formatCode="0.000"/>
    <numFmt numFmtId="169" formatCode="0.0"/>
    <numFmt numFmtId="170" formatCode="#,##0.000"/>
    <numFmt numFmtId="171" formatCode="_-* #,##0.00_р_._-;\-* #,##0.00_р_._-;_-* &quot;-&quot;??_р_._-;_-@_-"/>
    <numFmt numFmtId="172" formatCode="#,##0.000_ ;[Red]\-#,##0.000\ "/>
  </numFmts>
  <fonts count="70" x14ac:knownFonts="1">
    <font>
      <sz val="11"/>
      <color theme="1"/>
      <name val="Calibri"/>
      <family val="2"/>
      <charset val="204"/>
      <scheme val="minor"/>
    </font>
    <font>
      <sz val="11"/>
      <color indexed="8"/>
      <name val="Times New Roman"/>
      <family val="1"/>
      <charset val="204"/>
    </font>
    <font>
      <b/>
      <sz val="13"/>
      <color indexed="8"/>
      <name val="Times New Roman"/>
      <family val="1"/>
      <charset val="204"/>
    </font>
    <font>
      <sz val="12"/>
      <color indexed="8"/>
      <name val="Times New Roman"/>
      <family val="1"/>
      <charset val="204"/>
    </font>
    <font>
      <sz val="11"/>
      <name val="Times New Roman"/>
      <family val="1"/>
      <charset val="204"/>
    </font>
    <font>
      <sz val="12"/>
      <name val="Times New Roman"/>
      <family val="1"/>
      <charset val="204"/>
    </font>
    <font>
      <b/>
      <sz val="11"/>
      <name val="Times New Roman"/>
      <family val="1"/>
      <charset val="204"/>
    </font>
    <font>
      <sz val="11"/>
      <name val="Calibri"/>
      <family val="2"/>
      <charset val="204"/>
    </font>
    <font>
      <b/>
      <sz val="14"/>
      <name val="Times New Roman"/>
      <family val="1"/>
      <charset val="204"/>
    </font>
    <font>
      <b/>
      <sz val="11"/>
      <color indexed="8"/>
      <name val="Calibri"/>
      <family val="2"/>
      <charset val="204"/>
    </font>
    <font>
      <sz val="11"/>
      <color indexed="8"/>
      <name val="Times New Roman"/>
      <family val="1"/>
      <charset val="204"/>
    </font>
    <font>
      <b/>
      <sz val="11"/>
      <color indexed="8"/>
      <name val="Times New Roman"/>
      <family val="1"/>
      <charset val="204"/>
    </font>
    <font>
      <b/>
      <sz val="12"/>
      <color indexed="8"/>
      <name val="Times New Roman"/>
      <family val="1"/>
      <charset val="204"/>
    </font>
    <font>
      <sz val="14"/>
      <color indexed="8"/>
      <name val="Times New Roman"/>
      <family val="1"/>
      <charset val="204"/>
    </font>
    <font>
      <b/>
      <u/>
      <sz val="11"/>
      <name val="Times New Roman"/>
      <family val="1"/>
      <charset val="204"/>
    </font>
    <font>
      <b/>
      <sz val="12"/>
      <name val="Times New Roman"/>
      <family val="1"/>
      <charset val="204"/>
    </font>
    <font>
      <b/>
      <u/>
      <sz val="12"/>
      <name val="Times New Roman"/>
      <family val="1"/>
      <charset val="204"/>
    </font>
    <font>
      <sz val="12"/>
      <color indexed="8"/>
      <name val="Calibri"/>
      <family val="2"/>
      <charset val="204"/>
    </font>
    <font>
      <u/>
      <sz val="12"/>
      <color indexed="8"/>
      <name val="Calibri"/>
      <family val="2"/>
      <charset val="204"/>
    </font>
    <font>
      <sz val="11"/>
      <color indexed="8"/>
      <name val="Calibri"/>
      <family val="2"/>
      <charset val="204"/>
    </font>
    <font>
      <b/>
      <sz val="14"/>
      <color indexed="8"/>
      <name val="Times New Roman"/>
      <family val="1"/>
      <charset val="204"/>
    </font>
    <font>
      <b/>
      <i/>
      <sz val="11"/>
      <color indexed="8"/>
      <name val="Times New Roman"/>
      <family val="1"/>
      <charset val="204"/>
    </font>
    <font>
      <b/>
      <i/>
      <sz val="11"/>
      <name val="Times New Roman"/>
      <family val="1"/>
      <charset val="204"/>
    </font>
    <font>
      <b/>
      <sz val="9"/>
      <name val="Times New Roman"/>
      <family val="1"/>
      <charset val="204"/>
    </font>
    <font>
      <sz val="9"/>
      <name val="Times New Roman"/>
      <family val="1"/>
      <charset val="204"/>
    </font>
    <font>
      <sz val="11"/>
      <color indexed="8"/>
      <name val="Times New Roman"/>
      <family val="1"/>
      <charset val="204"/>
    </font>
    <font>
      <sz val="12"/>
      <color indexed="8"/>
      <name val="Times New Roman"/>
      <family val="1"/>
      <charset val="204"/>
    </font>
    <font>
      <i/>
      <sz val="11"/>
      <color indexed="8"/>
      <name val="Times New Roman"/>
      <family val="1"/>
      <charset val="204"/>
    </font>
    <font>
      <sz val="8"/>
      <color indexed="8"/>
      <name val="Arial Cyr"/>
    </font>
    <font>
      <vertAlign val="superscript"/>
      <sz val="12"/>
      <color indexed="8"/>
      <name val="Times New Roman"/>
      <family val="1"/>
      <charset val="204"/>
    </font>
    <font>
      <i/>
      <sz val="12"/>
      <color indexed="8"/>
      <name val="Times New Roman"/>
      <family val="1"/>
      <charset val="204"/>
    </font>
    <font>
      <sz val="12"/>
      <color rgb="FF000000"/>
      <name val="Times New Roman"/>
      <family val="1"/>
      <charset val="204"/>
    </font>
    <font>
      <b/>
      <sz val="11"/>
      <color theme="1"/>
      <name val="Times New Roman"/>
      <family val="1"/>
      <charset val="204"/>
    </font>
    <font>
      <sz val="11"/>
      <color theme="1"/>
      <name val="Times New Roman"/>
      <family val="1"/>
      <charset val="204"/>
    </font>
    <font>
      <sz val="11"/>
      <color rgb="FF000000"/>
      <name val="Times New Roman"/>
      <family val="1"/>
      <charset val="204"/>
    </font>
    <font>
      <b/>
      <sz val="10"/>
      <color theme="1"/>
      <name val="Times New Roman"/>
      <family val="1"/>
      <charset val="204"/>
    </font>
    <font>
      <sz val="10"/>
      <color theme="1"/>
      <name val="Times New Roman"/>
      <family val="1"/>
      <charset val="204"/>
    </font>
    <font>
      <b/>
      <sz val="11"/>
      <color theme="1"/>
      <name val="Calibri"/>
      <family val="2"/>
      <charset val="204"/>
      <scheme val="minor"/>
    </font>
    <font>
      <b/>
      <sz val="13"/>
      <color theme="1"/>
      <name val="Times New Roman"/>
      <family val="1"/>
      <charset val="204"/>
    </font>
    <font>
      <sz val="13"/>
      <color theme="1"/>
      <name val="Times New Roman"/>
      <family val="1"/>
      <charset val="204"/>
    </font>
    <font>
      <sz val="12"/>
      <color theme="1"/>
      <name val="Times New Roman"/>
      <family val="1"/>
      <charset val="204"/>
    </font>
    <font>
      <sz val="10"/>
      <name val="Times New Roman"/>
      <family val="1"/>
      <charset val="204"/>
    </font>
    <font>
      <b/>
      <sz val="10"/>
      <name val="Times New Roman"/>
      <family val="1"/>
      <charset val="204"/>
    </font>
    <font>
      <sz val="10"/>
      <color rgb="FF000000"/>
      <name val="Times New Roman"/>
      <family val="1"/>
      <charset val="204"/>
    </font>
    <font>
      <b/>
      <sz val="12"/>
      <color theme="1"/>
      <name val="Times New Roman"/>
      <family val="1"/>
      <charset val="204"/>
    </font>
    <font>
      <b/>
      <sz val="11"/>
      <color rgb="FF000000"/>
      <name val="Times New Roman"/>
      <family val="1"/>
      <charset val="204"/>
    </font>
    <font>
      <sz val="11"/>
      <name val="Calibri"/>
      <family val="2"/>
      <charset val="204"/>
      <scheme val="minor"/>
    </font>
    <font>
      <b/>
      <i/>
      <sz val="12"/>
      <name val="Times New Roman"/>
      <family val="1"/>
      <charset val="204"/>
    </font>
    <font>
      <b/>
      <i/>
      <sz val="12"/>
      <color indexed="8"/>
      <name val="Times New Roman"/>
      <family val="1"/>
      <charset val="204"/>
    </font>
    <font>
      <b/>
      <i/>
      <sz val="12"/>
      <color rgb="FF000000"/>
      <name val="Times New Roman"/>
      <family val="1"/>
      <charset val="204"/>
    </font>
    <font>
      <b/>
      <sz val="16"/>
      <name val="Times New Roman"/>
      <family val="1"/>
      <charset val="204"/>
    </font>
    <font>
      <b/>
      <u/>
      <sz val="16"/>
      <name val="Times New Roman"/>
      <family val="1"/>
      <charset val="204"/>
    </font>
    <font>
      <sz val="16"/>
      <name val="Calibri"/>
      <family val="2"/>
      <charset val="204"/>
    </font>
    <font>
      <sz val="12"/>
      <color theme="1"/>
      <name val="Calibri"/>
      <family val="2"/>
      <charset val="204"/>
      <scheme val="minor"/>
    </font>
    <font>
      <sz val="14"/>
      <name val="Times New Roman"/>
      <family val="1"/>
      <charset val="204"/>
    </font>
    <font>
      <b/>
      <i/>
      <sz val="14"/>
      <name val="Times New Roman"/>
      <family val="1"/>
      <charset val="204"/>
    </font>
    <font>
      <b/>
      <i/>
      <sz val="14"/>
      <name val="Calibri"/>
      <family val="2"/>
      <charset val="204"/>
      <scheme val="minor"/>
    </font>
    <font>
      <b/>
      <i/>
      <sz val="14"/>
      <color theme="1"/>
      <name val="Calibri"/>
      <family val="2"/>
      <charset val="204"/>
      <scheme val="minor"/>
    </font>
    <font>
      <sz val="14"/>
      <color theme="1"/>
      <name val="Times New Roman"/>
      <family val="1"/>
      <charset val="204"/>
    </font>
    <font>
      <sz val="14"/>
      <color theme="1"/>
      <name val="Calibri"/>
      <family val="2"/>
      <charset val="204"/>
      <scheme val="minor"/>
    </font>
    <font>
      <b/>
      <u/>
      <sz val="14"/>
      <name val="Times New Roman"/>
      <family val="1"/>
      <charset val="204"/>
    </font>
    <font>
      <sz val="13"/>
      <name val="Times New Roman"/>
      <family val="1"/>
      <charset val="204"/>
    </font>
    <font>
      <sz val="10"/>
      <color rgb="FF000000"/>
      <name val="Arial Cyr"/>
    </font>
    <font>
      <b/>
      <i/>
      <sz val="14"/>
      <color indexed="8"/>
      <name val="Times New Roman"/>
      <family val="1"/>
      <charset val="204"/>
    </font>
    <font>
      <sz val="9"/>
      <color theme="1"/>
      <name val="Times New Roman"/>
      <family val="1"/>
      <charset val="204"/>
    </font>
    <font>
      <b/>
      <sz val="12"/>
      <color rgb="FF000000"/>
      <name val="Times New Roman"/>
      <family val="1"/>
      <charset val="204"/>
    </font>
    <font>
      <b/>
      <i/>
      <sz val="11"/>
      <color theme="1"/>
      <name val="Times New Roman"/>
      <family val="1"/>
      <charset val="204"/>
    </font>
    <font>
      <sz val="11"/>
      <color theme="1"/>
      <name val="Calibri"/>
      <family val="2"/>
      <charset val="204"/>
      <scheme val="minor"/>
    </font>
    <font>
      <b/>
      <i/>
      <sz val="14"/>
      <color theme="1"/>
      <name val="Times New Roman"/>
      <family val="1"/>
      <charset val="204"/>
    </font>
    <font>
      <b/>
      <i/>
      <sz val="11"/>
      <color theme="1"/>
      <name val="Calibri"/>
      <family val="2"/>
      <charset val="204"/>
      <scheme val="minor"/>
    </font>
  </fonts>
  <fills count="10">
    <fill>
      <patternFill patternType="none"/>
    </fill>
    <fill>
      <patternFill patternType="gray125"/>
    </fill>
    <fill>
      <patternFill patternType="solid">
        <fgColor indexed="9"/>
        <bgColor indexed="64"/>
      </patternFill>
    </fill>
    <fill>
      <patternFill patternType="solid">
        <fgColor indexed="46"/>
        <bgColor indexed="64"/>
      </patternFill>
    </fill>
    <fill>
      <patternFill patternType="solid">
        <fgColor indexed="11"/>
        <bgColor indexed="64"/>
      </patternFill>
    </fill>
    <fill>
      <patternFill patternType="solid">
        <fgColor rgb="FFFFFFFF"/>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indexed="9"/>
        <bgColor indexed="8"/>
      </patternFill>
    </fill>
  </fills>
  <borders count="79">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8"/>
      </left>
      <right style="thin">
        <color indexed="8"/>
      </right>
      <top style="medium">
        <color indexed="64"/>
      </top>
      <bottom style="thin">
        <color indexed="8"/>
      </bottom>
      <diagonal/>
    </border>
    <border>
      <left style="medium">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64"/>
      </left>
      <right style="medium">
        <color indexed="64"/>
      </right>
      <top style="thin">
        <color indexed="64"/>
      </top>
      <bottom/>
      <diagonal/>
    </border>
    <border>
      <left/>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rgb="FF000000"/>
      </right>
      <top style="medium">
        <color indexed="64"/>
      </top>
      <bottom style="medium">
        <color indexed="64"/>
      </bottom>
      <diagonal/>
    </border>
    <border>
      <left style="thin">
        <color indexed="64"/>
      </left>
      <right style="medium">
        <color rgb="FF000000"/>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style="medium">
        <color indexed="64"/>
      </bottom>
      <diagonal/>
    </border>
  </borders>
  <cellStyleXfs count="14">
    <xf numFmtId="0" fontId="0" fillId="0" borderId="0"/>
    <xf numFmtId="0" fontId="26" fillId="0" borderId="1">
      <alignment vertical="top" wrapText="1"/>
    </xf>
    <xf numFmtId="0" fontId="31" fillId="0" borderId="64">
      <alignment vertical="top" wrapText="1"/>
    </xf>
    <xf numFmtId="1" fontId="31" fillId="0" borderId="64">
      <alignment horizontal="center" vertical="top" shrinkToFit="1"/>
    </xf>
    <xf numFmtId="49" fontId="31" fillId="0" borderId="64">
      <alignment horizontal="center" vertical="top" shrinkToFit="1"/>
    </xf>
    <xf numFmtId="4" fontId="31" fillId="5" borderId="64">
      <alignment horizontal="right" vertical="top" shrinkToFit="1"/>
    </xf>
    <xf numFmtId="4" fontId="31" fillId="0" borderId="64">
      <alignment horizontal="right" vertical="top" shrinkToFit="1"/>
    </xf>
    <xf numFmtId="4" fontId="28" fillId="0" borderId="2">
      <alignment horizontal="right" shrinkToFit="1"/>
    </xf>
    <xf numFmtId="164" fontId="19" fillId="0" borderId="0" applyFont="0" applyFill="0" applyBorder="0" applyAlignment="0" applyProtection="0"/>
    <xf numFmtId="49" fontId="62" fillId="0" borderId="64">
      <alignment horizontal="left" vertical="top" wrapText="1"/>
    </xf>
    <xf numFmtId="0" fontId="3" fillId="0" borderId="1">
      <alignment vertical="top" wrapText="1"/>
    </xf>
    <xf numFmtId="171" fontId="19" fillId="0" borderId="0" applyFont="0" applyFill="0" applyBorder="0" applyAlignment="0" applyProtection="0"/>
    <xf numFmtId="164" fontId="19" fillId="0" borderId="0" applyFont="0" applyFill="0" applyBorder="0" applyAlignment="0" applyProtection="0"/>
    <xf numFmtId="9" fontId="67" fillId="0" borderId="0" applyFont="0" applyFill="0" applyBorder="0" applyAlignment="0" applyProtection="0"/>
  </cellStyleXfs>
  <cellXfs count="2148">
    <xf numFmtId="0" fontId="0" fillId="0" borderId="0" xfId="0"/>
    <xf numFmtId="0" fontId="1" fillId="0" borderId="0" xfId="0" applyFont="1"/>
    <xf numFmtId="0" fontId="4" fillId="2" borderId="0" xfId="0" applyFont="1" applyFill="1"/>
    <xf numFmtId="0" fontId="7" fillId="2" borderId="0" xfId="0" applyFont="1" applyFill="1"/>
    <xf numFmtId="166" fontId="1" fillId="0" borderId="0" xfId="0" applyNumberFormat="1" applyFont="1"/>
    <xf numFmtId="166" fontId="1" fillId="0" borderId="0" xfId="0" applyNumberFormat="1" applyFont="1" applyAlignment="1">
      <alignment horizontal="center" vertical="center"/>
    </xf>
    <xf numFmtId="0" fontId="4" fillId="2" borderId="0" xfId="0" applyFont="1" applyFill="1" applyBorder="1"/>
    <xf numFmtId="166" fontId="1" fillId="0" borderId="0" xfId="0" applyNumberFormat="1" applyFont="1" applyAlignment="1">
      <alignment vertical="center"/>
    </xf>
    <xf numFmtId="2" fontId="1" fillId="0" borderId="0" xfId="0" applyNumberFormat="1" applyFont="1"/>
    <xf numFmtId="4" fontId="1" fillId="3" borderId="5" xfId="0" applyNumberFormat="1" applyFont="1" applyFill="1" applyBorder="1" applyAlignment="1">
      <alignment vertical="center"/>
    </xf>
    <xf numFmtId="0" fontId="7" fillId="2" borderId="0" xfId="0" applyFont="1" applyFill="1" applyAlignment="1">
      <alignment wrapText="1"/>
    </xf>
    <xf numFmtId="0" fontId="4" fillId="2" borderId="0" xfId="0" applyFont="1" applyFill="1" applyBorder="1" applyAlignment="1">
      <alignment horizontal="right"/>
    </xf>
    <xf numFmtId="0" fontId="1" fillId="0" borderId="0" xfId="0" applyFont="1" applyFill="1"/>
    <xf numFmtId="0" fontId="1" fillId="0" borderId="3" xfId="0" applyFont="1" applyFill="1" applyBorder="1" applyAlignment="1">
      <alignment horizontal="center" vertical="top" wrapText="1"/>
    </xf>
    <xf numFmtId="0" fontId="1" fillId="0" borderId="3" xfId="0" applyFont="1" applyFill="1" applyBorder="1" applyAlignment="1">
      <alignment horizontal="justify" vertical="top"/>
    </xf>
    <xf numFmtId="49" fontId="11" fillId="0" borderId="21" xfId="0" applyNumberFormat="1" applyFont="1" applyFill="1" applyBorder="1" applyAlignment="1">
      <alignment vertical="center"/>
    </xf>
    <xf numFmtId="49" fontId="1" fillId="0" borderId="10" xfId="0" applyNumberFormat="1" applyFont="1" applyFill="1" applyBorder="1"/>
    <xf numFmtId="0" fontId="1" fillId="0" borderId="4" xfId="0" applyFont="1" applyFill="1" applyBorder="1" applyAlignment="1">
      <alignment horizontal="left" vertical="top" wrapText="1"/>
    </xf>
    <xf numFmtId="0" fontId="3" fillId="0" borderId="4" xfId="0" applyFont="1" applyFill="1" applyBorder="1" applyAlignment="1">
      <alignment vertical="center"/>
    </xf>
    <xf numFmtId="1" fontId="3" fillId="0" borderId="4" xfId="3" applyNumberFormat="1" applyFont="1" applyFill="1" applyBorder="1" applyAlignment="1" applyProtection="1">
      <alignment horizontal="center" vertical="center" shrinkToFit="1"/>
    </xf>
    <xf numFmtId="166" fontId="3" fillId="0" borderId="4" xfId="5" applyNumberFormat="1" applyFont="1" applyFill="1" applyBorder="1" applyAlignment="1" applyProtection="1">
      <alignment vertical="center" shrinkToFit="1"/>
    </xf>
    <xf numFmtId="166" fontId="3" fillId="0" borderId="4" xfId="0" applyNumberFormat="1" applyFont="1" applyFill="1" applyBorder="1" applyAlignment="1">
      <alignment vertical="center"/>
    </xf>
    <xf numFmtId="166" fontId="3" fillId="0" borderId="7" xfId="0" applyNumberFormat="1" applyFont="1" applyFill="1" applyBorder="1" applyAlignment="1">
      <alignment vertical="center"/>
    </xf>
    <xf numFmtId="49" fontId="1" fillId="0" borderId="11" xfId="0" applyNumberFormat="1" applyFont="1" applyFill="1" applyBorder="1"/>
    <xf numFmtId="0" fontId="1" fillId="0" borderId="3"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3" fillId="0" borderId="3" xfId="0" applyFont="1" applyFill="1" applyBorder="1" applyAlignment="1">
      <alignment vertical="center"/>
    </xf>
    <xf numFmtId="1" fontId="3" fillId="0" borderId="3" xfId="3" applyNumberFormat="1" applyFont="1" applyFill="1" applyBorder="1" applyAlignment="1" applyProtection="1">
      <alignment horizontal="center" vertical="center" shrinkToFit="1"/>
    </xf>
    <xf numFmtId="166" fontId="3" fillId="0" borderId="3" xfId="5" applyNumberFormat="1" applyFont="1" applyFill="1" applyBorder="1" applyAlignment="1" applyProtection="1">
      <alignment vertical="center" shrinkToFit="1"/>
    </xf>
    <xf numFmtId="166" fontId="3" fillId="0" borderId="3" xfId="0" applyNumberFormat="1" applyFont="1" applyFill="1" applyBorder="1" applyAlignment="1">
      <alignment vertical="center"/>
    </xf>
    <xf numFmtId="166" fontId="3" fillId="0" borderId="8" xfId="0" applyNumberFormat="1" applyFont="1" applyFill="1" applyBorder="1" applyAlignment="1">
      <alignment vertical="center"/>
    </xf>
    <xf numFmtId="1" fontId="3" fillId="0" borderId="23" xfId="3" applyNumberFormat="1" applyFont="1" applyFill="1" applyBorder="1" applyAlignment="1" applyProtection="1">
      <alignment horizontal="center" vertical="center" shrinkToFit="1"/>
    </xf>
    <xf numFmtId="0" fontId="1" fillId="0" borderId="3" xfId="0" applyFont="1" applyFill="1" applyBorder="1" applyAlignment="1">
      <alignment horizontal="left" vertical="top" wrapText="1"/>
    </xf>
    <xf numFmtId="1" fontId="3" fillId="0" borderId="1" xfId="3" applyNumberFormat="1" applyFont="1" applyFill="1" applyBorder="1" applyAlignment="1" applyProtection="1">
      <alignment horizontal="center" vertical="center" shrinkToFit="1"/>
    </xf>
    <xf numFmtId="0" fontId="1" fillId="0" borderId="3" xfId="0" applyFont="1" applyFill="1" applyBorder="1" applyAlignment="1">
      <alignment vertical="top" wrapText="1"/>
    </xf>
    <xf numFmtId="49" fontId="1" fillId="0" borderId="24" xfId="0" applyNumberFormat="1" applyFont="1" applyFill="1" applyBorder="1"/>
    <xf numFmtId="0" fontId="1" fillId="0" borderId="13" xfId="0" applyFont="1" applyFill="1" applyBorder="1" applyAlignment="1">
      <alignment horizontal="left" vertical="top" wrapText="1"/>
    </xf>
    <xf numFmtId="0" fontId="3" fillId="0" borderId="13" xfId="0" applyFont="1" applyFill="1" applyBorder="1" applyAlignment="1">
      <alignment vertical="center"/>
    </xf>
    <xf numFmtId="1" fontId="3" fillId="0" borderId="25" xfId="3" applyNumberFormat="1" applyFont="1" applyFill="1" applyBorder="1" applyAlignment="1" applyProtection="1">
      <alignment horizontal="center" vertical="center" shrinkToFit="1"/>
    </xf>
    <xf numFmtId="166" fontId="3" fillId="0" borderId="13" xfId="0" applyNumberFormat="1" applyFont="1" applyFill="1" applyBorder="1" applyAlignment="1">
      <alignment vertical="center"/>
    </xf>
    <xf numFmtId="166" fontId="3" fillId="0" borderId="26" xfId="0" applyNumberFormat="1" applyFont="1" applyFill="1" applyBorder="1" applyAlignment="1">
      <alignment vertical="center"/>
    </xf>
    <xf numFmtId="49" fontId="1" fillId="0" borderId="18" xfId="0" applyNumberFormat="1" applyFont="1" applyFill="1" applyBorder="1" applyAlignment="1">
      <alignment horizontal="center" vertical="center"/>
    </xf>
    <xf numFmtId="49" fontId="4" fillId="0" borderId="30"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49" fontId="31" fillId="0" borderId="2" xfId="4" applyNumberFormat="1" applyFill="1" applyBorder="1" applyAlignment="1" applyProtection="1">
      <alignment horizontal="center" vertical="center" shrinkToFit="1"/>
    </xf>
    <xf numFmtId="166" fontId="1" fillId="0" borderId="30" xfId="0" applyNumberFormat="1" applyFont="1" applyFill="1" applyBorder="1" applyAlignment="1">
      <alignment vertical="center"/>
    </xf>
    <xf numFmtId="49" fontId="1" fillId="0" borderId="5" xfId="0" applyNumberFormat="1" applyFont="1" applyFill="1" applyBorder="1" applyAlignment="1">
      <alignment horizontal="center" vertical="center"/>
    </xf>
    <xf numFmtId="49" fontId="1" fillId="0" borderId="5" xfId="0" applyNumberFormat="1" applyFont="1" applyFill="1" applyBorder="1" applyAlignment="1">
      <alignment vertical="center"/>
    </xf>
    <xf numFmtId="166" fontId="1" fillId="0" borderId="5" xfId="0" applyNumberFormat="1" applyFont="1" applyFill="1" applyBorder="1" applyAlignment="1">
      <alignment vertical="center"/>
    </xf>
    <xf numFmtId="166" fontId="1" fillId="0" borderId="9" xfId="0" applyNumberFormat="1" applyFont="1" applyFill="1" applyBorder="1" applyAlignment="1">
      <alignment vertical="center"/>
    </xf>
    <xf numFmtId="4" fontId="1" fillId="0" borderId="30" xfId="0" applyNumberFormat="1" applyFont="1" applyFill="1" applyBorder="1" applyAlignment="1">
      <alignment horizontal="right" vertical="center"/>
    </xf>
    <xf numFmtId="4" fontId="1" fillId="0" borderId="3" xfId="0" applyNumberFormat="1" applyFont="1" applyFill="1" applyBorder="1" applyAlignment="1">
      <alignment horizontal="right" vertical="center"/>
    </xf>
    <xf numFmtId="49" fontId="1" fillId="0" borderId="4"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xf>
    <xf numFmtId="166" fontId="1" fillId="0" borderId="3" xfId="0" applyNumberFormat="1" applyFont="1" applyFill="1" applyBorder="1" applyAlignment="1">
      <alignment vertical="center"/>
    </xf>
    <xf numFmtId="49" fontId="1" fillId="0" borderId="13" xfId="0" applyNumberFormat="1" applyFont="1" applyFill="1" applyBorder="1" applyAlignment="1">
      <alignment horizontal="center" vertical="center"/>
    </xf>
    <xf numFmtId="49" fontId="1" fillId="0" borderId="29" xfId="0" applyNumberFormat="1" applyFont="1" applyFill="1" applyBorder="1"/>
    <xf numFmtId="0" fontId="1" fillId="0" borderId="18" xfId="0" applyFont="1" applyFill="1" applyBorder="1" applyAlignment="1">
      <alignment vertical="top" wrapText="1"/>
    </xf>
    <xf numFmtId="0" fontId="21" fillId="0" borderId="32" xfId="0" applyFont="1" applyFill="1" applyBorder="1" applyAlignment="1">
      <alignment horizontal="center" vertical="center" wrapText="1"/>
    </xf>
    <xf numFmtId="0" fontId="21" fillId="0" borderId="30" xfId="0" applyFont="1" applyFill="1" applyBorder="1" applyAlignment="1">
      <alignment horizontal="center" vertical="center" wrapText="1"/>
    </xf>
    <xf numFmtId="49" fontId="21" fillId="0" borderId="30" xfId="0" applyNumberFormat="1" applyFont="1" applyFill="1" applyBorder="1" applyAlignment="1">
      <alignment horizontal="center" vertical="center" wrapText="1"/>
    </xf>
    <xf numFmtId="0" fontId="21" fillId="0" borderId="31" xfId="0" applyFont="1" applyFill="1" applyBorder="1" applyAlignment="1">
      <alignment horizontal="center" vertical="center" wrapText="1"/>
    </xf>
    <xf numFmtId="0" fontId="1" fillId="0" borderId="33"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21" fillId="0" borderId="3" xfId="0" applyNumberFormat="1" applyFont="1" applyFill="1" applyBorder="1" applyAlignment="1">
      <alignment horizontal="center" vertical="center" wrapText="1"/>
    </xf>
    <xf numFmtId="0" fontId="21" fillId="0" borderId="3" xfId="0" applyFont="1" applyFill="1" applyBorder="1" applyAlignment="1">
      <alignment horizontal="center" vertical="center" wrapText="1"/>
    </xf>
    <xf numFmtId="49" fontId="1" fillId="0" borderId="34" xfId="0" applyNumberFormat="1" applyFont="1" applyFill="1" applyBorder="1" applyAlignment="1">
      <alignment horizontal="center" vertical="center" wrapText="1"/>
    </xf>
    <xf numFmtId="0" fontId="1" fillId="0" borderId="3" xfId="0" applyFont="1" applyFill="1" applyBorder="1" applyAlignment="1">
      <alignment horizontal="justify" vertical="top" wrapText="1"/>
    </xf>
    <xf numFmtId="49" fontId="1" fillId="0" borderId="3" xfId="0" applyNumberFormat="1" applyFont="1" applyFill="1" applyBorder="1" applyAlignment="1">
      <alignment vertical="center" wrapText="1"/>
    </xf>
    <xf numFmtId="49" fontId="1" fillId="0" borderId="33" xfId="0" applyNumberFormat="1" applyFont="1" applyFill="1" applyBorder="1" applyAlignment="1">
      <alignment horizontal="center" vertical="center" wrapText="1"/>
    </xf>
    <xf numFmtId="0" fontId="11" fillId="0" borderId="13" xfId="0"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11" fillId="0" borderId="3" xfId="0" applyFont="1" applyFill="1" applyBorder="1" applyAlignment="1">
      <alignment vertical="center" wrapText="1"/>
    </xf>
    <xf numFmtId="0" fontId="1" fillId="0" borderId="3" xfId="0" applyFont="1" applyFill="1" applyBorder="1" applyAlignment="1">
      <alignment vertical="center" wrapText="1"/>
    </xf>
    <xf numFmtId="0" fontId="1" fillId="0" borderId="3" xfId="0" applyFont="1" applyFill="1" applyBorder="1" applyAlignment="1">
      <alignment horizontal="center" wrapText="1"/>
    </xf>
    <xf numFmtId="49" fontId="1" fillId="0" borderId="3" xfId="0" applyNumberFormat="1" applyFont="1" applyFill="1" applyBorder="1" applyAlignment="1">
      <alignment horizontal="center" wrapText="1"/>
    </xf>
    <xf numFmtId="0" fontId="1" fillId="0" borderId="11"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8" xfId="0" applyFont="1" applyFill="1" applyBorder="1" applyAlignment="1">
      <alignment horizontal="center" vertical="center" wrapText="1"/>
    </xf>
    <xf numFmtId="0" fontId="11" fillId="0" borderId="3" xfId="0" applyFont="1" applyFill="1" applyBorder="1" applyAlignment="1">
      <alignment vertical="top" wrapText="1"/>
    </xf>
    <xf numFmtId="49" fontId="11" fillId="0" borderId="11" xfId="0" applyNumberFormat="1" applyFont="1" applyFill="1" applyBorder="1" applyAlignment="1">
      <alignment vertical="center"/>
    </xf>
    <xf numFmtId="0" fontId="1" fillId="0" borderId="3" xfId="0" applyFont="1" applyFill="1" applyBorder="1" applyAlignment="1">
      <alignment wrapText="1"/>
    </xf>
    <xf numFmtId="0" fontId="3" fillId="0" borderId="3" xfId="0" applyFont="1" applyFill="1" applyBorder="1" applyAlignment="1">
      <alignment horizontal="center" vertical="center"/>
    </xf>
    <xf numFmtId="49" fontId="3" fillId="0" borderId="3" xfId="3" applyNumberFormat="1" applyFont="1" applyFill="1" applyBorder="1" applyAlignment="1" applyProtection="1">
      <alignment horizontal="center" vertical="center" shrinkToFit="1"/>
    </xf>
    <xf numFmtId="0" fontId="12" fillId="0" borderId="3" xfId="0" applyFont="1" applyFill="1" applyBorder="1" applyAlignment="1">
      <alignment wrapText="1"/>
    </xf>
    <xf numFmtId="49" fontId="11" fillId="0" borderId="11" xfId="0" applyNumberFormat="1" applyFont="1" applyFill="1" applyBorder="1"/>
    <xf numFmtId="0" fontId="3" fillId="0" borderId="3" xfId="0" applyFont="1" applyFill="1" applyBorder="1" applyAlignment="1">
      <alignment vertical="top" wrapText="1"/>
    </xf>
    <xf numFmtId="166" fontId="1" fillId="0" borderId="3" xfId="0" applyNumberFormat="1" applyFont="1" applyFill="1" applyBorder="1" applyAlignment="1">
      <alignment horizontal="right"/>
    </xf>
    <xf numFmtId="0" fontId="3" fillId="0" borderId="3" xfId="0" applyFont="1" applyFill="1" applyBorder="1" applyAlignment="1">
      <alignment wrapText="1"/>
    </xf>
    <xf numFmtId="0" fontId="3" fillId="0" borderId="13" xfId="0" applyFont="1" applyFill="1" applyBorder="1" applyAlignment="1">
      <alignment wrapText="1"/>
    </xf>
    <xf numFmtId="49" fontId="1" fillId="0" borderId="11" xfId="0" applyNumberFormat="1" applyFont="1" applyFill="1" applyBorder="1" applyAlignment="1">
      <alignment horizontal="center" vertical="center" wrapText="1"/>
    </xf>
    <xf numFmtId="4" fontId="4" fillId="0" borderId="3" xfId="0" applyNumberFormat="1" applyFont="1" applyFill="1" applyBorder="1" applyAlignment="1">
      <alignment horizontal="right" wrapText="1"/>
    </xf>
    <xf numFmtId="4" fontId="4" fillId="0" borderId="8" xfId="0" applyNumberFormat="1" applyFont="1" applyFill="1" applyBorder="1" applyAlignment="1">
      <alignment horizontal="right" wrapText="1"/>
    </xf>
    <xf numFmtId="49" fontId="1" fillId="0" borderId="24" xfId="0" applyNumberFormat="1" applyFont="1" applyFill="1" applyBorder="1" applyAlignment="1">
      <alignment horizontal="center" vertical="center" wrapText="1"/>
    </xf>
    <xf numFmtId="4" fontId="6" fillId="0" borderId="3" xfId="0" applyNumberFormat="1" applyFont="1" applyFill="1" applyBorder="1" applyAlignment="1">
      <alignment horizontal="right" wrapText="1"/>
    </xf>
    <xf numFmtId="0" fontId="4" fillId="0" borderId="3" xfId="0"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 fontId="11" fillId="0" borderId="13" xfId="0" applyNumberFormat="1" applyFont="1" applyFill="1" applyBorder="1" applyAlignment="1">
      <alignment horizontal="right" wrapText="1"/>
    </xf>
    <xf numFmtId="4" fontId="11" fillId="0" borderId="26" xfId="0" applyNumberFormat="1" applyFont="1" applyFill="1" applyBorder="1" applyAlignment="1">
      <alignment horizontal="right" wrapText="1"/>
    </xf>
    <xf numFmtId="0" fontId="22" fillId="0" borderId="32" xfId="0" applyFont="1" applyFill="1" applyBorder="1" applyAlignment="1">
      <alignment horizontal="center" vertical="center" wrapText="1"/>
    </xf>
    <xf numFmtId="0" fontId="22" fillId="0" borderId="30" xfId="0" applyFont="1" applyFill="1" applyBorder="1" applyAlignment="1">
      <alignment horizontal="center" vertical="center" wrapText="1"/>
    </xf>
    <xf numFmtId="49" fontId="22" fillId="0" borderId="30" xfId="0" applyNumberFormat="1" applyFont="1" applyFill="1" applyBorder="1" applyAlignment="1">
      <alignment horizontal="center" vertical="center" wrapText="1"/>
    </xf>
    <xf numFmtId="2" fontId="6" fillId="0" borderId="30" xfId="0" applyNumberFormat="1" applyFont="1" applyFill="1" applyBorder="1" applyAlignment="1">
      <alignment horizontal="right" wrapText="1"/>
    </xf>
    <xf numFmtId="0" fontId="4" fillId="0" borderId="3" xfId="0" applyFont="1" applyFill="1" applyBorder="1" applyAlignment="1">
      <alignment horizontal="center" vertical="center"/>
    </xf>
    <xf numFmtId="49" fontId="4" fillId="0" borderId="3" xfId="0" applyNumberFormat="1" applyFont="1" applyFill="1" applyBorder="1" applyAlignment="1">
      <alignment horizontal="center" vertical="center"/>
    </xf>
    <xf numFmtId="0" fontId="4" fillId="0" borderId="3" xfId="0" applyFont="1" applyFill="1" applyBorder="1"/>
    <xf numFmtId="2" fontId="4" fillId="0" borderId="3" xfId="0" applyNumberFormat="1" applyFont="1" applyFill="1" applyBorder="1" applyAlignment="1">
      <alignment horizontal="right"/>
    </xf>
    <xf numFmtId="2" fontId="4" fillId="0" borderId="8" xfId="0" applyNumberFormat="1" applyFont="1" applyFill="1" applyBorder="1" applyAlignment="1">
      <alignment horizontal="right"/>
    </xf>
    <xf numFmtId="2" fontId="6" fillId="0" borderId="3" xfId="0" applyNumberFormat="1" applyFont="1" applyFill="1" applyBorder="1" applyAlignment="1">
      <alignment horizontal="right"/>
    </xf>
    <xf numFmtId="2" fontId="6" fillId="0" borderId="8" xfId="0" applyNumberFormat="1" applyFont="1" applyFill="1" applyBorder="1" applyAlignment="1">
      <alignment horizontal="right"/>
    </xf>
    <xf numFmtId="4" fontId="4" fillId="0" borderId="31" xfId="0" applyNumberFormat="1" applyFont="1" applyFill="1" applyBorder="1" applyAlignment="1">
      <alignment horizontal="right" wrapText="1"/>
    </xf>
    <xf numFmtId="4" fontId="4" fillId="0" borderId="26" xfId="0" applyNumberFormat="1" applyFont="1" applyFill="1" applyBorder="1" applyAlignment="1">
      <alignment horizontal="right" wrapText="1"/>
    </xf>
    <xf numFmtId="49" fontId="3" fillId="0" borderId="3" xfId="0" applyNumberFormat="1" applyFont="1" applyFill="1" applyBorder="1" applyAlignment="1">
      <alignment horizontal="center" vertical="center"/>
    </xf>
    <xf numFmtId="49" fontId="3" fillId="0" borderId="3" xfId="0" applyNumberFormat="1" applyFont="1" applyFill="1" applyBorder="1" applyAlignment="1">
      <alignment horizontal="center" vertical="center" wrapText="1"/>
    </xf>
    <xf numFmtId="49" fontId="12" fillId="0" borderId="3" xfId="0" applyNumberFormat="1" applyFont="1" applyFill="1" applyBorder="1" applyAlignment="1">
      <alignment horizontal="center" wrapText="1"/>
    </xf>
    <xf numFmtId="0" fontId="20" fillId="0" borderId="30" xfId="0" applyFont="1" applyFill="1" applyBorder="1" applyAlignment="1">
      <alignment vertical="top" wrapText="1"/>
    </xf>
    <xf numFmtId="0" fontId="13" fillId="0" borderId="30" xfId="0" applyFont="1" applyFill="1" applyBorder="1" applyAlignment="1">
      <alignment wrapText="1"/>
    </xf>
    <xf numFmtId="0" fontId="3" fillId="0" borderId="30" xfId="0" applyFont="1" applyFill="1" applyBorder="1" applyAlignment="1">
      <alignment wrapText="1"/>
    </xf>
    <xf numFmtId="0" fontId="1" fillId="0" borderId="30" xfId="0" applyFont="1" applyFill="1" applyBorder="1" applyAlignment="1">
      <alignment vertical="center"/>
    </xf>
    <xf numFmtId="166" fontId="11" fillId="0" borderId="30" xfId="0" applyNumberFormat="1" applyFont="1" applyFill="1" applyBorder="1" applyAlignment="1">
      <alignment vertical="center"/>
    </xf>
    <xf numFmtId="0" fontId="20" fillId="0" borderId="3" xfId="0" applyFont="1" applyFill="1" applyBorder="1" applyAlignment="1">
      <alignment vertical="top" wrapText="1"/>
    </xf>
    <xf numFmtId="0" fontId="13" fillId="0" borderId="3" xfId="0" applyFont="1" applyFill="1" applyBorder="1" applyAlignment="1">
      <alignment wrapText="1"/>
    </xf>
    <xf numFmtId="0" fontId="1" fillId="0" borderId="3" xfId="0" applyFont="1" applyFill="1" applyBorder="1" applyAlignment="1">
      <alignment vertical="center"/>
    </xf>
    <xf numFmtId="166" fontId="11" fillId="0" borderId="3" xfId="0" applyNumberFormat="1" applyFont="1" applyFill="1" applyBorder="1" applyAlignment="1">
      <alignment vertical="center"/>
    </xf>
    <xf numFmtId="0" fontId="3" fillId="0" borderId="3" xfId="0" applyFont="1" applyFill="1" applyBorder="1" applyAlignment="1">
      <alignment horizontal="center" vertical="top" wrapText="1"/>
    </xf>
    <xf numFmtId="49" fontId="6" fillId="0" borderId="11" xfId="0" applyNumberFormat="1" applyFont="1" applyFill="1" applyBorder="1" applyAlignment="1">
      <alignment vertical="center"/>
    </xf>
    <xf numFmtId="0" fontId="6" fillId="0" borderId="3" xfId="0" applyFont="1" applyFill="1" applyBorder="1" applyAlignment="1">
      <alignment horizontal="left" vertical="top" wrapText="1"/>
    </xf>
    <xf numFmtId="49" fontId="4" fillId="0" borderId="11" xfId="0" applyNumberFormat="1" applyFont="1" applyFill="1" applyBorder="1"/>
    <xf numFmtId="0" fontId="4" fillId="0" borderId="3" xfId="0" applyFont="1" applyFill="1" applyBorder="1" applyAlignment="1">
      <alignment vertical="top" wrapText="1"/>
    </xf>
    <xf numFmtId="0" fontId="4" fillId="0" borderId="3" xfId="0" applyFont="1" applyFill="1" applyBorder="1" applyAlignment="1">
      <alignment horizontal="left" vertical="top" wrapText="1"/>
    </xf>
    <xf numFmtId="49" fontId="4" fillId="0" borderId="11" xfId="0" applyNumberFormat="1" applyFont="1" applyFill="1" applyBorder="1" applyAlignment="1">
      <alignment horizontal="left" vertical="center" wrapText="1"/>
    </xf>
    <xf numFmtId="0" fontId="25" fillId="0" borderId="3" xfId="1" applyNumberFormat="1" applyFont="1" applyFill="1" applyBorder="1" applyProtection="1">
      <alignment vertical="top" wrapText="1"/>
    </xf>
    <xf numFmtId="2" fontId="1" fillId="0" borderId="3" xfId="0" applyNumberFormat="1" applyFont="1" applyFill="1" applyBorder="1"/>
    <xf numFmtId="2" fontId="1" fillId="0" borderId="8" xfId="0" applyNumberFormat="1" applyFont="1" applyFill="1" applyBorder="1"/>
    <xf numFmtId="0" fontId="21" fillId="0" borderId="32" xfId="0" applyFont="1" applyBorder="1" applyAlignment="1">
      <alignment horizontal="center" vertical="center" wrapText="1"/>
    </xf>
    <xf numFmtId="49" fontId="21" fillId="0" borderId="30" xfId="0" applyNumberFormat="1" applyFont="1" applyBorder="1" applyAlignment="1">
      <alignment horizontal="center" vertical="center" wrapText="1"/>
    </xf>
    <xf numFmtId="0" fontId="21" fillId="0" borderId="31" xfId="0" applyFont="1" applyBorder="1" applyAlignment="1">
      <alignment horizontal="center" vertical="center" wrapText="1"/>
    </xf>
    <xf numFmtId="0" fontId="1" fillId="0" borderId="3" xfId="0" applyFont="1" applyBorder="1" applyAlignment="1">
      <alignment wrapText="1"/>
    </xf>
    <xf numFmtId="0" fontId="1" fillId="0" borderId="3" xfId="0" applyFont="1" applyBorder="1" applyAlignment="1">
      <alignment horizontal="center" vertical="center" wrapText="1"/>
    </xf>
    <xf numFmtId="49" fontId="1" fillId="0" borderId="3"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0" fontId="21" fillId="0" borderId="3" xfId="0" applyFont="1" applyBorder="1" applyAlignment="1">
      <alignment horizontal="center" vertical="center" wrapText="1"/>
    </xf>
    <xf numFmtId="49" fontId="11" fillId="0" borderId="11" xfId="0" applyNumberFormat="1" applyFont="1" applyBorder="1" applyAlignment="1">
      <alignment horizontal="center" vertical="center" wrapText="1"/>
    </xf>
    <xf numFmtId="164" fontId="4" fillId="0" borderId="3" xfId="8" applyFont="1" applyFill="1" applyBorder="1" applyAlignment="1">
      <alignment horizontal="right" wrapText="1"/>
    </xf>
    <xf numFmtId="0" fontId="1" fillId="0" borderId="3" xfId="0" applyFont="1" applyBorder="1" applyAlignment="1">
      <alignment horizontal="left" vertical="center" wrapText="1"/>
    </xf>
    <xf numFmtId="0" fontId="1" fillId="0" borderId="11" xfId="0" applyFont="1" applyBorder="1" applyAlignment="1">
      <alignment horizontal="center" vertical="center" wrapText="1"/>
    </xf>
    <xf numFmtId="0" fontId="11" fillId="0" borderId="3" xfId="0" applyFont="1" applyBorder="1" applyAlignment="1">
      <alignment vertical="top" wrapText="1"/>
    </xf>
    <xf numFmtId="49" fontId="21" fillId="0" borderId="3" xfId="0" applyNumberFormat="1" applyFont="1" applyBorder="1" applyAlignment="1">
      <alignment horizontal="center" vertical="center" wrapText="1"/>
    </xf>
    <xf numFmtId="2" fontId="6" fillId="0" borderId="8" xfId="0" applyNumberFormat="1" applyFont="1" applyFill="1" applyBorder="1" applyAlignment="1">
      <alignment horizontal="right" wrapText="1"/>
    </xf>
    <xf numFmtId="49" fontId="1" fillId="0" borderId="11" xfId="0" applyNumberFormat="1" applyFont="1" applyBorder="1" applyAlignment="1">
      <alignment vertical="center" wrapText="1"/>
    </xf>
    <xf numFmtId="0" fontId="1" fillId="0" borderId="3" xfId="0" applyFont="1" applyBorder="1"/>
    <xf numFmtId="2" fontId="11" fillId="0" borderId="3" xfId="0" applyNumberFormat="1" applyFont="1" applyBorder="1" applyAlignment="1">
      <alignment horizontal="center" vertical="center" wrapText="1"/>
    </xf>
    <xf numFmtId="166" fontId="1" fillId="0" borderId="0" xfId="0" applyNumberFormat="1" applyFont="1" applyFill="1"/>
    <xf numFmtId="0" fontId="1" fillId="0" borderId="17" xfId="0" applyFont="1" applyFill="1" applyBorder="1" applyAlignment="1">
      <alignment horizontal="center" vertical="center" wrapText="1"/>
    </xf>
    <xf numFmtId="0" fontId="1" fillId="0" borderId="22" xfId="0" applyFont="1" applyFill="1" applyBorder="1" applyAlignment="1">
      <alignment horizontal="center" vertical="center" wrapText="1"/>
    </xf>
    <xf numFmtId="166" fontId="1" fillId="0" borderId="0" xfId="0" applyNumberFormat="1" applyFont="1" applyFill="1" applyAlignment="1">
      <alignment horizontal="center" vertical="center"/>
    </xf>
    <xf numFmtId="0" fontId="1" fillId="0" borderId="21" xfId="0" applyFont="1" applyFill="1" applyBorder="1" applyAlignment="1">
      <alignment horizontal="center" vertical="center"/>
    </xf>
    <xf numFmtId="0" fontId="1" fillId="0" borderId="17" xfId="0" applyFont="1" applyFill="1" applyBorder="1" applyAlignment="1">
      <alignment horizontal="center" vertical="center"/>
    </xf>
    <xf numFmtId="4" fontId="1" fillId="0" borderId="8" xfId="0" applyNumberFormat="1" applyFont="1" applyFill="1" applyBorder="1" applyAlignment="1">
      <alignment horizontal="right" vertical="center"/>
    </xf>
    <xf numFmtId="0" fontId="1" fillId="0" borderId="3" xfId="0" applyFont="1" applyFill="1" applyBorder="1" applyAlignment="1">
      <alignment horizontal="left" wrapText="1"/>
    </xf>
    <xf numFmtId="4" fontId="1" fillId="0" borderId="38" xfId="0" applyNumberFormat="1" applyFont="1" applyFill="1" applyBorder="1" applyAlignment="1">
      <alignment horizontal="right" vertical="center"/>
    </xf>
    <xf numFmtId="4" fontId="1" fillId="0" borderId="40" xfId="0" applyNumberFormat="1" applyFont="1" applyFill="1" applyBorder="1" applyAlignment="1">
      <alignment horizontal="right" vertical="center"/>
    </xf>
    <xf numFmtId="0" fontId="1" fillId="0" borderId="11" xfId="0" applyFont="1" applyFill="1" applyBorder="1" applyAlignment="1">
      <alignment horizontal="center"/>
    </xf>
    <xf numFmtId="4" fontId="11" fillId="0" borderId="3" xfId="0" applyNumberFormat="1" applyFont="1" applyFill="1" applyBorder="1" applyAlignment="1">
      <alignment vertical="center"/>
    </xf>
    <xf numFmtId="4" fontId="6" fillId="0" borderId="3" xfId="0" applyNumberFormat="1" applyFont="1" applyFill="1" applyBorder="1" applyAlignment="1">
      <alignment horizontal="center" vertical="center" wrapText="1"/>
    </xf>
    <xf numFmtId="2" fontId="6" fillId="0" borderId="3" xfId="0" applyNumberFormat="1" applyFont="1" applyFill="1" applyBorder="1" applyAlignment="1">
      <alignment horizontal="right" wrapText="1"/>
    </xf>
    <xf numFmtId="0" fontId="5" fillId="2" borderId="3" xfId="0" applyFont="1" applyFill="1" applyBorder="1" applyAlignment="1">
      <alignment horizontal="center" vertical="center"/>
    </xf>
    <xf numFmtId="0" fontId="3" fillId="0" borderId="3" xfId="0" applyFont="1" applyFill="1" applyBorder="1" applyAlignment="1">
      <alignment horizontal="center" vertical="center" wrapText="1"/>
    </xf>
    <xf numFmtId="0" fontId="4" fillId="4" borderId="0" xfId="0" applyFont="1" applyFill="1"/>
    <xf numFmtId="0" fontId="7" fillId="4" borderId="0" xfId="0" applyFont="1" applyFill="1"/>
    <xf numFmtId="0" fontId="0" fillId="0" borderId="0" xfId="0" applyBorder="1"/>
    <xf numFmtId="0" fontId="30" fillId="0" borderId="0" xfId="0" applyFont="1" applyBorder="1" applyAlignment="1">
      <alignment horizontal="center" vertical="top" wrapText="1"/>
    </xf>
    <xf numFmtId="0" fontId="3" fillId="0" borderId="0" xfId="0" applyFont="1" applyBorder="1" applyAlignment="1">
      <alignment horizontal="center" wrapText="1"/>
    </xf>
    <xf numFmtId="0" fontId="0" fillId="0" borderId="0" xfId="0" applyBorder="1" applyAlignment="1">
      <alignment wrapText="1"/>
    </xf>
    <xf numFmtId="0" fontId="13" fillId="0" borderId="0" xfId="0" applyFont="1" applyBorder="1" applyAlignment="1">
      <alignment horizontal="justify" vertical="top" wrapText="1"/>
    </xf>
    <xf numFmtId="0" fontId="13" fillId="0" borderId="0" xfId="0" applyFont="1" applyBorder="1" applyAlignment="1">
      <alignment vertical="top" wrapText="1"/>
    </xf>
    <xf numFmtId="0" fontId="1" fillId="0" borderId="18" xfId="0" applyFont="1" applyFill="1" applyBorder="1" applyAlignment="1">
      <alignment horizontal="left" vertical="top" wrapText="1"/>
    </xf>
    <xf numFmtId="0" fontId="1" fillId="0" borderId="3" xfId="0" applyFont="1" applyBorder="1" applyAlignment="1">
      <alignment horizontal="left" vertical="top" wrapText="1"/>
    </xf>
    <xf numFmtId="1" fontId="3" fillId="0" borderId="13" xfId="3" applyNumberFormat="1" applyFont="1" applyFill="1" applyBorder="1" applyAlignment="1" applyProtection="1">
      <alignment horizontal="center" vertical="center" shrinkToFit="1"/>
    </xf>
    <xf numFmtId="166" fontId="3" fillId="0" borderId="13" xfId="5" applyNumberFormat="1" applyFont="1" applyFill="1" applyBorder="1" applyAlignment="1" applyProtection="1">
      <alignment vertical="center" shrinkToFit="1"/>
    </xf>
    <xf numFmtId="49" fontId="1" fillId="0" borderId="3" xfId="0" applyNumberFormat="1" applyFont="1" applyFill="1" applyBorder="1"/>
    <xf numFmtId="0" fontId="11" fillId="0" borderId="3" xfId="0" applyFont="1" applyFill="1" applyBorder="1" applyAlignment="1">
      <alignment horizontal="center" vertical="top" wrapText="1"/>
    </xf>
    <xf numFmtId="49" fontId="1" fillId="0" borderId="15" xfId="0" applyNumberFormat="1" applyFont="1" applyFill="1" applyBorder="1" applyAlignment="1">
      <alignment horizontal="center" vertical="center"/>
    </xf>
    <xf numFmtId="49" fontId="1" fillId="0" borderId="15" xfId="0" applyNumberFormat="1" applyFont="1" applyFill="1" applyBorder="1" applyAlignment="1">
      <alignment vertical="center"/>
    </xf>
    <xf numFmtId="166" fontId="1" fillId="0" borderId="15" xfId="0" applyNumberFormat="1" applyFont="1" applyFill="1" applyBorder="1" applyAlignment="1">
      <alignment vertical="center"/>
    </xf>
    <xf numFmtId="166" fontId="33" fillId="0" borderId="30" xfId="0" applyNumberFormat="1" applyFont="1" applyBorder="1" applyAlignment="1">
      <alignment vertical="center"/>
    </xf>
    <xf numFmtId="166" fontId="33" fillId="0" borderId="31" xfId="0" applyNumberFormat="1" applyFont="1" applyBorder="1" applyAlignment="1">
      <alignment vertical="center"/>
    </xf>
    <xf numFmtId="166" fontId="33" fillId="0" borderId="3" xfId="0" applyNumberFormat="1" applyFont="1" applyBorder="1" applyAlignment="1">
      <alignment vertical="center"/>
    </xf>
    <xf numFmtId="166" fontId="33" fillId="0" borderId="8" xfId="0" applyNumberFormat="1" applyFont="1" applyBorder="1" applyAlignment="1">
      <alignment vertical="center"/>
    </xf>
    <xf numFmtId="166" fontId="33" fillId="0" borderId="5" xfId="0" applyNumberFormat="1" applyFont="1" applyBorder="1" applyAlignment="1">
      <alignment vertical="center"/>
    </xf>
    <xf numFmtId="166" fontId="33" fillId="0" borderId="9" xfId="0" applyNumberFormat="1" applyFont="1" applyBorder="1" applyAlignment="1">
      <alignment vertical="center"/>
    </xf>
    <xf numFmtId="166" fontId="33" fillId="0" borderId="6" xfId="0" applyNumberFormat="1" applyFont="1" applyBorder="1" applyAlignment="1">
      <alignment vertical="center"/>
    </xf>
    <xf numFmtId="166" fontId="33" fillId="0" borderId="20" xfId="0" applyNumberFormat="1" applyFont="1" applyBorder="1" applyAlignment="1">
      <alignment vertical="center"/>
    </xf>
    <xf numFmtId="49" fontId="1" fillId="0" borderId="45" xfId="0" applyNumberFormat="1" applyFont="1" applyFill="1" applyBorder="1" applyAlignment="1">
      <alignment horizontal="center" vertical="center"/>
    </xf>
    <xf numFmtId="0" fontId="1" fillId="2" borderId="4" xfId="0" applyFont="1" applyFill="1" applyBorder="1" applyAlignment="1">
      <alignment horizontal="left" vertical="center" wrapText="1"/>
    </xf>
    <xf numFmtId="0" fontId="33" fillId="0" borderId="30" xfId="0" applyFont="1" applyBorder="1" applyAlignment="1">
      <alignment horizontal="left" vertical="center" wrapText="1"/>
    </xf>
    <xf numFmtId="0" fontId="1" fillId="2" borderId="3" xfId="0" applyFont="1" applyFill="1" applyBorder="1" applyAlignment="1">
      <alignment horizontal="left" vertical="top" wrapText="1"/>
    </xf>
    <xf numFmtId="49" fontId="1" fillId="2" borderId="3" xfId="0" applyNumberFormat="1" applyFont="1" applyFill="1" applyBorder="1" applyAlignment="1">
      <alignment horizontal="center" vertical="center"/>
    </xf>
    <xf numFmtId="49" fontId="33" fillId="0" borderId="3" xfId="0" applyNumberFormat="1" applyFont="1" applyBorder="1" applyAlignment="1">
      <alignment horizontal="center" vertical="center"/>
    </xf>
    <xf numFmtId="49" fontId="1" fillId="0" borderId="11" xfId="0" applyNumberFormat="1" applyFont="1" applyBorder="1" applyAlignment="1">
      <alignment horizontal="left"/>
    </xf>
    <xf numFmtId="49" fontId="1" fillId="0" borderId="3" xfId="0" applyNumberFormat="1" applyFont="1" applyBorder="1" applyAlignment="1">
      <alignment horizontal="center" vertical="center"/>
    </xf>
    <xf numFmtId="49" fontId="1" fillId="0" borderId="30" xfId="0" applyNumberFormat="1" applyFont="1" applyBorder="1" applyAlignment="1">
      <alignment horizontal="center" vertical="center"/>
    </xf>
    <xf numFmtId="166" fontId="33" fillId="0" borderId="4" xfId="0" applyNumberFormat="1" applyFont="1" applyBorder="1" applyAlignment="1">
      <alignment vertical="center"/>
    </xf>
    <xf numFmtId="166" fontId="33" fillId="0" borderId="7" xfId="0" applyNumberFormat="1" applyFont="1" applyBorder="1" applyAlignment="1">
      <alignment vertical="center"/>
    </xf>
    <xf numFmtId="49" fontId="11" fillId="0" borderId="3" xfId="0" applyNumberFormat="1" applyFont="1" applyFill="1" applyBorder="1" applyAlignment="1">
      <alignment horizontal="center" vertical="center" wrapText="1"/>
    </xf>
    <xf numFmtId="0" fontId="33" fillId="0" borderId="3" xfId="0" applyFont="1" applyFill="1" applyBorder="1" applyAlignment="1">
      <alignment horizontal="center" vertical="center" wrapText="1"/>
    </xf>
    <xf numFmtId="49" fontId="1" fillId="0" borderId="11" xfId="0" applyNumberFormat="1" applyFont="1" applyBorder="1" applyAlignment="1">
      <alignment wrapText="1"/>
    </xf>
    <xf numFmtId="49" fontId="1" fillId="0" borderId="24" xfId="0" applyNumberFormat="1" applyFont="1" applyBorder="1" applyAlignment="1">
      <alignment wrapText="1"/>
    </xf>
    <xf numFmtId="0" fontId="1" fillId="0" borderId="4" xfId="0" applyFont="1" applyBorder="1" applyAlignment="1">
      <alignment horizontal="left" vertical="top" wrapText="1"/>
    </xf>
    <xf numFmtId="49" fontId="1" fillId="2" borderId="4" xfId="0" applyNumberFormat="1" applyFont="1" applyFill="1" applyBorder="1" applyAlignment="1">
      <alignment horizontal="center" vertical="center"/>
    </xf>
    <xf numFmtId="49" fontId="33" fillId="0" borderId="4" xfId="0" applyNumberFormat="1" applyFont="1" applyBorder="1" applyAlignment="1">
      <alignment horizontal="center" vertical="center"/>
    </xf>
    <xf numFmtId="0" fontId="1" fillId="0" borderId="5" xfId="0" applyFont="1" applyBorder="1" applyAlignment="1">
      <alignment horizontal="left" vertical="top" wrapText="1"/>
    </xf>
    <xf numFmtId="49" fontId="1" fillId="0" borderId="5" xfId="0" applyNumberFormat="1" applyFont="1" applyBorder="1" applyAlignment="1">
      <alignment horizontal="center" vertical="center"/>
    </xf>
    <xf numFmtId="49" fontId="33" fillId="0" borderId="5" xfId="0" applyNumberFormat="1" applyFont="1" applyBorder="1" applyAlignment="1">
      <alignment horizontal="center" vertical="center"/>
    </xf>
    <xf numFmtId="49" fontId="1" fillId="2" borderId="5" xfId="0" applyNumberFormat="1" applyFont="1" applyFill="1" applyBorder="1" applyAlignment="1">
      <alignment horizontal="center" vertical="center"/>
    </xf>
    <xf numFmtId="0" fontId="1" fillId="2" borderId="4" xfId="0" applyFont="1" applyFill="1" applyBorder="1" applyAlignment="1">
      <alignment horizontal="left" vertical="top" wrapText="1"/>
    </xf>
    <xf numFmtId="49" fontId="1" fillId="0" borderId="11" xfId="0" applyNumberFormat="1" applyFont="1" applyBorder="1"/>
    <xf numFmtId="0" fontId="1" fillId="6" borderId="3" xfId="0" applyFont="1" applyFill="1" applyBorder="1" applyAlignment="1">
      <alignment horizontal="left" vertical="top" wrapText="1"/>
    </xf>
    <xf numFmtId="0" fontId="1" fillId="6" borderId="5" xfId="0" applyFont="1" applyFill="1" applyBorder="1" applyAlignment="1">
      <alignment horizontal="left" vertical="top" wrapText="1"/>
    </xf>
    <xf numFmtId="49" fontId="1" fillId="0" borderId="3" xfId="0" applyNumberFormat="1" applyFont="1" applyBorder="1"/>
    <xf numFmtId="49" fontId="1" fillId="0" borderId="10" xfId="0" applyNumberFormat="1" applyFont="1" applyBorder="1"/>
    <xf numFmtId="49" fontId="1" fillId="0" borderId="12" xfId="0" applyNumberFormat="1" applyFont="1" applyBorder="1"/>
    <xf numFmtId="0" fontId="4" fillId="6" borderId="3" xfId="0" applyFont="1" applyFill="1" applyBorder="1" applyAlignment="1">
      <alignment vertical="center" wrapText="1"/>
    </xf>
    <xf numFmtId="0" fontId="11" fillId="0" borderId="3"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2" fontId="11" fillId="0" borderId="3" xfId="0" applyNumberFormat="1" applyFont="1" applyFill="1" applyBorder="1" applyAlignment="1">
      <alignment horizontal="right" wrapText="1"/>
    </xf>
    <xf numFmtId="0" fontId="1" fillId="0" borderId="3" xfId="0" applyFont="1" applyFill="1" applyBorder="1" applyAlignment="1">
      <alignment horizontal="center" vertical="center" wrapText="1"/>
    </xf>
    <xf numFmtId="0" fontId="1" fillId="0" borderId="3" xfId="0" applyFont="1" applyFill="1" applyBorder="1" applyAlignment="1">
      <alignment vertical="center" wrapText="1"/>
    </xf>
    <xf numFmtId="0" fontId="11" fillId="0" borderId="13"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 fillId="0" borderId="3" xfId="0" applyFont="1" applyFill="1" applyBorder="1" applyAlignment="1">
      <alignment vertical="top" wrapText="1"/>
    </xf>
    <xf numFmtId="0" fontId="0" fillId="0" borderId="3" xfId="0" applyFill="1" applyBorder="1" applyAlignment="1">
      <alignment horizontal="right" vertical="center"/>
    </xf>
    <xf numFmtId="4" fontId="12" fillId="0" borderId="3" xfId="0" applyNumberFormat="1" applyFont="1" applyFill="1" applyBorder="1" applyAlignment="1">
      <alignment horizontal="right" vertical="center"/>
    </xf>
    <xf numFmtId="0" fontId="1" fillId="0" borderId="3" xfId="0" applyFont="1" applyFill="1" applyBorder="1" applyAlignment="1">
      <alignment horizontal="center" vertical="center" wrapText="1"/>
    </xf>
    <xf numFmtId="0" fontId="1" fillId="0" borderId="3" xfId="0" applyFont="1" applyFill="1" applyBorder="1" applyAlignment="1">
      <alignment vertical="center" wrapText="1"/>
    </xf>
    <xf numFmtId="0" fontId="1" fillId="0" borderId="1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2" borderId="13" xfId="0" applyFont="1" applyFill="1" applyBorder="1" applyAlignment="1">
      <alignment horizontal="left" vertical="top" wrapText="1"/>
    </xf>
    <xf numFmtId="0" fontId="1" fillId="0" borderId="3" xfId="0" applyFont="1" applyFill="1" applyBorder="1" applyAlignment="1">
      <alignment horizontal="left" vertical="top" wrapText="1"/>
    </xf>
    <xf numFmtId="0" fontId="11" fillId="0" borderId="3" xfId="0" applyFont="1" applyFill="1" applyBorder="1" applyAlignment="1">
      <alignment horizontal="left" vertical="center" wrapText="1"/>
    </xf>
    <xf numFmtId="0" fontId="1" fillId="0" borderId="3" xfId="0" applyFont="1" applyFill="1" applyBorder="1" applyAlignment="1">
      <alignment horizontal="center" vertical="center"/>
    </xf>
    <xf numFmtId="0" fontId="1" fillId="0" borderId="3" xfId="0" applyFont="1" applyFill="1" applyBorder="1" applyAlignment="1">
      <alignment horizontal="left" vertical="center" wrapText="1"/>
    </xf>
    <xf numFmtId="0" fontId="35" fillId="0" borderId="30" xfId="0" applyFont="1" applyBorder="1" applyAlignment="1">
      <alignment vertical="top" wrapText="1"/>
    </xf>
    <xf numFmtId="49" fontId="3" fillId="0" borderId="11" xfId="0" applyNumberFormat="1" applyFont="1" applyFill="1" applyBorder="1" applyAlignment="1">
      <alignment horizontal="center" vertical="center" wrapText="1"/>
    </xf>
    <xf numFmtId="0" fontId="1" fillId="0" borderId="13" xfId="0" applyFont="1" applyFill="1" applyBorder="1" applyAlignment="1">
      <alignment vertical="center" wrapText="1"/>
    </xf>
    <xf numFmtId="0" fontId="0" fillId="0" borderId="30" xfId="0" applyBorder="1" applyAlignment="1">
      <alignment vertical="center" wrapText="1"/>
    </xf>
    <xf numFmtId="0" fontId="35" fillId="0" borderId="4" xfId="0" applyFont="1" applyBorder="1" applyAlignment="1">
      <alignment horizontal="left" vertical="top" wrapText="1"/>
    </xf>
    <xf numFmtId="0" fontId="11" fillId="0" borderId="3" xfId="0" applyFont="1" applyFill="1" applyBorder="1" applyAlignment="1">
      <alignment horizontal="justify" vertical="center" wrapText="1"/>
    </xf>
    <xf numFmtId="49" fontId="1" fillId="0" borderId="11" xfId="0" applyNumberFormat="1" applyFont="1" applyFill="1" applyBorder="1" applyAlignment="1">
      <alignment horizontal="center" vertical="center"/>
    </xf>
    <xf numFmtId="0" fontId="33" fillId="0" borderId="3" xfId="0" applyFont="1" applyBorder="1"/>
    <xf numFmtId="0" fontId="33" fillId="0" borderId="3" xfId="0" applyFont="1" applyBorder="1" applyAlignment="1">
      <alignment horizontal="left" vertical="center" wrapText="1"/>
    </xf>
    <xf numFmtId="0" fontId="33" fillId="0" borderId="3" xfId="0" applyFont="1" applyBorder="1" applyAlignment="1">
      <alignment horizontal="left" vertical="top" wrapText="1"/>
    </xf>
    <xf numFmtId="168" fontId="11" fillId="0" borderId="0" xfId="0" applyNumberFormat="1" applyFont="1" applyFill="1" applyBorder="1" applyAlignment="1">
      <alignment horizontal="center" vertical="center" wrapText="1"/>
    </xf>
    <xf numFmtId="0" fontId="1" fillId="2" borderId="30" xfId="0" applyFont="1" applyFill="1" applyBorder="1" applyAlignment="1">
      <alignment horizontal="left" vertical="center" wrapText="1"/>
    </xf>
    <xf numFmtId="0" fontId="1" fillId="0" borderId="30" xfId="0" applyFont="1" applyFill="1" applyBorder="1" applyAlignment="1">
      <alignment horizontal="left" vertical="top" wrapText="1"/>
    </xf>
    <xf numFmtId="0" fontId="35" fillId="0" borderId="30" xfId="0" applyFont="1" applyBorder="1" applyAlignment="1">
      <alignment horizontal="left" vertical="top" wrapText="1"/>
    </xf>
    <xf numFmtId="0" fontId="33" fillId="0" borderId="3" xfId="0" applyFont="1" applyFill="1" applyBorder="1" applyAlignment="1">
      <alignment vertical="top" wrapText="1"/>
    </xf>
    <xf numFmtId="0" fontId="33" fillId="0" borderId="3" xfId="0" applyFont="1" applyFill="1" applyBorder="1" applyAlignment="1">
      <alignment horizontal="left" vertical="top" wrapText="1"/>
    </xf>
    <xf numFmtId="4" fontId="3" fillId="0" borderId="3" xfId="0" applyNumberFormat="1" applyFont="1" applyFill="1" applyBorder="1" applyAlignment="1">
      <alignment horizontal="right" vertical="center"/>
    </xf>
    <xf numFmtId="0" fontId="0" fillId="0" borderId="3" xfId="0" applyFont="1" applyFill="1" applyBorder="1" applyAlignment="1">
      <alignment horizontal="right" vertical="center"/>
    </xf>
    <xf numFmtId="168" fontId="1" fillId="0" borderId="3" xfId="0" applyNumberFormat="1" applyFont="1" applyFill="1" applyBorder="1" applyAlignment="1">
      <alignment vertical="center"/>
    </xf>
    <xf numFmtId="4" fontId="4" fillId="0" borderId="30" xfId="0" applyNumberFormat="1" applyFont="1" applyFill="1" applyBorder="1" applyAlignment="1">
      <alignment horizontal="right" wrapText="1"/>
    </xf>
    <xf numFmtId="0" fontId="1" fillId="0" borderId="11" xfId="0" applyFont="1" applyFill="1" applyBorder="1" applyAlignment="1">
      <alignment horizontal="center" vertical="center"/>
    </xf>
    <xf numFmtId="0" fontId="1" fillId="0" borderId="3" xfId="0" applyFont="1" applyFill="1" applyBorder="1" applyAlignment="1">
      <alignment horizontal="center" vertical="top" wrapText="1"/>
    </xf>
    <xf numFmtId="0" fontId="1" fillId="0" borderId="3"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3" xfId="0" applyFont="1" applyFill="1" applyBorder="1" applyAlignment="1">
      <alignment horizontal="left" vertical="top" wrapText="1"/>
    </xf>
    <xf numFmtId="49" fontId="1" fillId="0" borderId="13" xfId="0" applyNumberFormat="1" applyFont="1" applyFill="1" applyBorder="1" applyAlignment="1">
      <alignment horizontal="center" vertical="center"/>
    </xf>
    <xf numFmtId="0" fontId="1" fillId="0" borderId="3" xfId="0" applyFont="1" applyFill="1" applyBorder="1" applyAlignment="1">
      <alignment horizontal="left" vertical="top" wrapText="1"/>
    </xf>
    <xf numFmtId="0" fontId="24" fillId="0" borderId="3" xfId="0" applyFont="1" applyFill="1" applyBorder="1" applyAlignment="1">
      <alignment vertical="center" wrapText="1"/>
    </xf>
    <xf numFmtId="0" fontId="1" fillId="0" borderId="3" xfId="0" applyFont="1" applyFill="1" applyBorder="1" applyAlignment="1">
      <alignment horizontal="center" vertical="center"/>
    </xf>
    <xf numFmtId="0" fontId="1" fillId="0" borderId="8" xfId="0" applyFont="1" applyFill="1" applyBorder="1" applyAlignment="1">
      <alignment horizontal="center" vertical="center" wrapText="1"/>
    </xf>
    <xf numFmtId="171" fontId="22" fillId="0" borderId="30" xfId="8"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49" fontId="11" fillId="0" borderId="3" xfId="0" applyNumberFormat="1" applyFont="1" applyBorder="1" applyAlignment="1">
      <alignment horizontal="center" vertical="center" wrapText="1"/>
    </xf>
    <xf numFmtId="4" fontId="41" fillId="0" borderId="3" xfId="0" applyNumberFormat="1" applyFont="1" applyBorder="1" applyAlignment="1">
      <alignment horizontal="center" vertical="center" wrapText="1"/>
    </xf>
    <xf numFmtId="4" fontId="4" fillId="0" borderId="3" xfId="0" applyNumberFormat="1" applyFont="1" applyFill="1" applyBorder="1" applyAlignment="1">
      <alignment horizontal="center" vertical="center" wrapText="1"/>
    </xf>
    <xf numFmtId="4" fontId="4" fillId="0" borderId="8" xfId="0" applyNumberFormat="1" applyFont="1" applyFill="1" applyBorder="1" applyAlignment="1">
      <alignment horizontal="center" vertical="center" wrapText="1"/>
    </xf>
    <xf numFmtId="0" fontId="11" fillId="0" borderId="0" xfId="0" applyFont="1"/>
    <xf numFmtId="49" fontId="36" fillId="0" borderId="3" xfId="0" applyNumberFormat="1" applyFont="1" applyBorder="1" applyAlignment="1">
      <alignment horizontal="center" vertical="center" wrapText="1"/>
    </xf>
    <xf numFmtId="0" fontId="36" fillId="0" borderId="3" xfId="0" applyFont="1" applyBorder="1" applyAlignment="1">
      <alignment horizontal="center" vertical="center" wrapText="1"/>
    </xf>
    <xf numFmtId="0" fontId="36" fillId="0" borderId="13" xfId="0" applyFont="1" applyBorder="1" applyAlignment="1">
      <alignment horizontal="center" vertical="center" wrapText="1"/>
    </xf>
    <xf numFmtId="49" fontId="36" fillId="0" borderId="13" xfId="0" applyNumberFormat="1" applyFont="1" applyBorder="1" applyAlignment="1">
      <alignment horizontal="center" vertical="center" wrapText="1"/>
    </xf>
    <xf numFmtId="0" fontId="41" fillId="0" borderId="3" xfId="0" applyFont="1" applyBorder="1" applyAlignment="1">
      <alignment horizontal="center" vertical="center" wrapText="1"/>
    </xf>
    <xf numFmtId="0" fontId="1" fillId="0" borderId="3" xfId="0" applyFont="1" applyFill="1" applyBorder="1" applyAlignment="1">
      <alignment horizontal="center" vertical="top" wrapText="1"/>
    </xf>
    <xf numFmtId="0" fontId="11" fillId="0" borderId="3" xfId="0" applyFont="1" applyBorder="1" applyAlignment="1">
      <alignment vertical="center" wrapText="1"/>
    </xf>
    <xf numFmtId="166" fontId="1" fillId="0" borderId="0" xfId="0" applyNumberFormat="1" applyFont="1" applyAlignment="1"/>
    <xf numFmtId="0" fontId="1" fillId="0" borderId="0" xfId="0" applyFont="1" applyAlignment="1"/>
    <xf numFmtId="0" fontId="33" fillId="0" borderId="43" xfId="0" applyFont="1" applyBorder="1" applyAlignment="1">
      <alignment horizontal="justify" vertical="top" wrapText="1"/>
    </xf>
    <xf numFmtId="0" fontId="11" fillId="0" borderId="3" xfId="0" applyFont="1" applyBorder="1" applyAlignment="1">
      <alignment horizontal="center" vertical="center" wrapText="1"/>
    </xf>
    <xf numFmtId="49" fontId="1" fillId="0" borderId="3" xfId="0" applyNumberFormat="1" applyFont="1" applyBorder="1" applyAlignment="1">
      <alignment horizontal="center" vertical="center" wrapText="1"/>
    </xf>
    <xf numFmtId="0" fontId="1" fillId="0" borderId="3" xfId="0" applyFont="1" applyFill="1" applyBorder="1" applyAlignment="1">
      <alignment horizontal="left" vertical="top" wrapText="1"/>
    </xf>
    <xf numFmtId="49" fontId="11" fillId="0" borderId="3" xfId="0" applyNumberFormat="1" applyFont="1" applyFill="1" applyBorder="1" applyAlignment="1">
      <alignment horizontal="center" vertical="center" wrapText="1"/>
    </xf>
    <xf numFmtId="166" fontId="4" fillId="0" borderId="3" xfId="0" applyNumberFormat="1" applyFont="1" applyFill="1" applyBorder="1" applyAlignment="1">
      <alignment vertical="center"/>
    </xf>
    <xf numFmtId="166" fontId="4" fillId="0" borderId="8" xfId="0" applyNumberFormat="1" applyFont="1" applyFill="1" applyBorder="1" applyAlignment="1">
      <alignment vertical="center"/>
    </xf>
    <xf numFmtId="2" fontId="5" fillId="0" borderId="3" xfId="0" applyNumberFormat="1" applyFont="1" applyFill="1" applyBorder="1" applyAlignment="1">
      <alignment horizontal="right" vertical="center" wrapText="1"/>
    </xf>
    <xf numFmtId="2" fontId="4" fillId="0" borderId="3" xfId="0" applyNumberFormat="1" applyFont="1" applyFill="1" applyBorder="1" applyAlignment="1">
      <alignment vertical="center"/>
    </xf>
    <xf numFmtId="2" fontId="4" fillId="0" borderId="8" xfId="0" applyNumberFormat="1" applyFont="1" applyFill="1" applyBorder="1" applyAlignment="1">
      <alignment vertical="center"/>
    </xf>
    <xf numFmtId="0" fontId="15" fillId="0" borderId="3" xfId="0" applyFont="1" applyFill="1" applyBorder="1" applyAlignment="1">
      <alignment horizontal="right" vertical="top" wrapText="1"/>
    </xf>
    <xf numFmtId="2" fontId="15" fillId="0" borderId="3" xfId="0" applyNumberFormat="1" applyFont="1" applyFill="1" applyBorder="1" applyAlignment="1">
      <alignment horizontal="right" vertical="top" wrapText="1"/>
    </xf>
    <xf numFmtId="166" fontId="6" fillId="0" borderId="3" xfId="0" applyNumberFormat="1" applyFont="1" applyFill="1" applyBorder="1" applyAlignment="1">
      <alignment vertical="top"/>
    </xf>
    <xf numFmtId="0" fontId="11" fillId="0" borderId="3" xfId="0" applyFont="1" applyBorder="1" applyAlignment="1">
      <alignment horizontal="left" vertical="top" wrapText="1"/>
    </xf>
    <xf numFmtId="2" fontId="1" fillId="0" borderId="3" xfId="0" applyNumberFormat="1" applyFont="1" applyBorder="1" applyAlignment="1">
      <alignment vertical="top" wrapText="1"/>
    </xf>
    <xf numFmtId="4" fontId="6" fillId="0" borderId="3" xfId="0" applyNumberFormat="1" applyFont="1" applyBorder="1" applyAlignment="1">
      <alignment horizontal="center" vertical="center" wrapText="1"/>
    </xf>
    <xf numFmtId="4" fontId="11" fillId="0" borderId="0" xfId="0" applyNumberFormat="1" applyFont="1" applyAlignment="1">
      <alignment horizontal="center" vertical="center"/>
    </xf>
    <xf numFmtId="4" fontId="4" fillId="0" borderId="3" xfId="0" applyNumberFormat="1" applyFont="1" applyBorder="1" applyAlignment="1">
      <alignment horizontal="center" vertical="center" wrapText="1"/>
    </xf>
    <xf numFmtId="4" fontId="4" fillId="2" borderId="3" xfId="0" applyNumberFormat="1" applyFont="1" applyFill="1" applyBorder="1" applyAlignment="1">
      <alignment horizontal="center" vertical="center" wrapText="1"/>
    </xf>
    <xf numFmtId="4" fontId="6" fillId="2" borderId="3" xfId="0" applyNumberFormat="1" applyFont="1" applyFill="1" applyBorder="1" applyAlignment="1">
      <alignment horizontal="center" vertical="center" wrapText="1"/>
    </xf>
    <xf numFmtId="2" fontId="4" fillId="0" borderId="30" xfId="0" applyNumberFormat="1" applyFont="1" applyBorder="1" applyAlignment="1">
      <alignment horizontal="center" vertical="center" wrapText="1"/>
    </xf>
    <xf numFmtId="0" fontId="43" fillId="0" borderId="3" xfId="0" applyFont="1" applyBorder="1" applyAlignment="1">
      <alignment wrapText="1"/>
    </xf>
    <xf numFmtId="2" fontId="33" fillId="0" borderId="3" xfId="0" applyNumberFormat="1" applyFont="1" applyBorder="1" applyAlignment="1">
      <alignment horizontal="center" vertical="center" wrapText="1"/>
    </xf>
    <xf numFmtId="4" fontId="4" fillId="6" borderId="3" xfId="0" applyNumberFormat="1" applyFont="1" applyFill="1" applyBorder="1" applyAlignment="1">
      <alignment horizontal="center" vertical="center" wrapText="1"/>
    </xf>
    <xf numFmtId="0" fontId="5" fillId="0" borderId="3" xfId="0" applyFont="1" applyBorder="1" applyAlignment="1">
      <alignment wrapText="1"/>
    </xf>
    <xf numFmtId="4" fontId="11" fillId="0" borderId="3" xfId="0" applyNumberFormat="1" applyFont="1" applyFill="1" applyBorder="1" applyAlignment="1">
      <alignment horizontal="center" wrapText="1"/>
    </xf>
    <xf numFmtId="0" fontId="40" fillId="0" borderId="3" xfId="0" applyFont="1" applyBorder="1" applyAlignment="1">
      <alignment wrapText="1"/>
    </xf>
    <xf numFmtId="2" fontId="4" fillId="0" borderId="3" xfId="0" applyNumberFormat="1" applyFont="1" applyBorder="1" applyAlignment="1">
      <alignment horizontal="center" vertical="center"/>
    </xf>
    <xf numFmtId="49" fontId="1" fillId="0" borderId="11" xfId="0" applyNumberFormat="1" applyFont="1" applyFill="1" applyBorder="1" applyAlignment="1">
      <alignment horizontal="center"/>
    </xf>
    <xf numFmtId="49" fontId="11" fillId="0" borderId="3" xfId="0" applyNumberFormat="1" applyFont="1" applyFill="1" applyBorder="1" applyAlignment="1">
      <alignment horizontal="center" vertical="center"/>
    </xf>
    <xf numFmtId="0" fontId="25" fillId="0" borderId="3" xfId="1" applyNumberFormat="1" applyFont="1" applyFill="1" applyBorder="1" applyAlignment="1" applyProtection="1">
      <alignment horizontal="center" vertical="top" wrapText="1"/>
    </xf>
    <xf numFmtId="49" fontId="12" fillId="0" borderId="3" xfId="0" applyNumberFormat="1" applyFont="1" applyFill="1" applyBorder="1" applyAlignment="1">
      <alignment horizontal="right" wrapText="1"/>
    </xf>
    <xf numFmtId="166" fontId="11" fillId="0" borderId="30" xfId="0" applyNumberFormat="1" applyFont="1" applyFill="1" applyBorder="1" applyAlignment="1">
      <alignment horizontal="right" vertical="center"/>
    </xf>
    <xf numFmtId="166" fontId="11" fillId="0" borderId="3" xfId="0" applyNumberFormat="1" applyFont="1" applyFill="1" applyBorder="1" applyAlignment="1">
      <alignment horizontal="right" vertical="center"/>
    </xf>
    <xf numFmtId="172" fontId="1" fillId="0" borderId="3" xfId="0" applyNumberFormat="1" applyFont="1" applyFill="1" applyBorder="1" applyAlignment="1">
      <alignment vertical="center"/>
    </xf>
    <xf numFmtId="0" fontId="7" fillId="0" borderId="0" xfId="0" applyFont="1" applyFill="1"/>
    <xf numFmtId="0" fontId="7" fillId="0" borderId="0" xfId="0" applyFont="1" applyFill="1" applyBorder="1"/>
    <xf numFmtId="0" fontId="5" fillId="0" borderId="3" xfId="0" applyFont="1" applyFill="1" applyBorder="1" applyAlignment="1">
      <alignment horizontal="center"/>
    </xf>
    <xf numFmtId="0" fontId="4" fillId="0" borderId="0" xfId="0" applyFont="1" applyFill="1"/>
    <xf numFmtId="0" fontId="5" fillId="0" borderId="3" xfId="0" applyFont="1" applyFill="1" applyBorder="1" applyAlignment="1">
      <alignment vertical="top" wrapText="1"/>
    </xf>
    <xf numFmtId="0" fontId="1" fillId="0" borderId="0" xfId="0" applyFont="1" applyAlignment="1">
      <alignment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0" fontId="4" fillId="0" borderId="3" xfId="0" applyFont="1" applyFill="1" applyBorder="1" applyAlignment="1">
      <alignment vertical="center" wrapText="1"/>
    </xf>
    <xf numFmtId="49" fontId="1" fillId="0" borderId="3" xfId="0" applyNumberFormat="1" applyFont="1" applyBorder="1" applyAlignment="1">
      <alignment horizontal="center" vertical="center" wrapText="1"/>
    </xf>
    <xf numFmtId="0" fontId="11" fillId="0" borderId="3" xfId="0" applyFont="1" applyBorder="1" applyAlignment="1">
      <alignment horizontal="center" vertical="center" wrapText="1"/>
    </xf>
    <xf numFmtId="49" fontId="11" fillId="0" borderId="3" xfId="0" applyNumberFormat="1" applyFont="1" applyBorder="1" applyAlignment="1">
      <alignment horizontal="center" vertical="center" wrapText="1"/>
    </xf>
    <xf numFmtId="0" fontId="4" fillId="0" borderId="13" xfId="0" applyFont="1" applyFill="1" applyBorder="1" applyAlignment="1">
      <alignment horizontal="center" vertical="center" wrapText="1"/>
    </xf>
    <xf numFmtId="0" fontId="11" fillId="0" borderId="3" xfId="0" applyFont="1" applyBorder="1" applyAlignment="1">
      <alignment horizontal="left" vertical="center" wrapText="1"/>
    </xf>
    <xf numFmtId="0" fontId="4" fillId="0" borderId="30" xfId="0" applyFont="1" applyFill="1" applyBorder="1" applyAlignment="1">
      <alignment horizontal="center" vertical="center" wrapText="1"/>
    </xf>
    <xf numFmtId="0" fontId="11" fillId="0" borderId="3" xfId="0" applyFont="1" applyBorder="1" applyAlignment="1">
      <alignment horizontal="center" vertical="center" wrapText="1"/>
    </xf>
    <xf numFmtId="0" fontId="1" fillId="0" borderId="3" xfId="0" applyFont="1" applyFill="1" applyBorder="1" applyAlignment="1">
      <alignment horizontal="left" vertical="top" wrapText="1"/>
    </xf>
    <xf numFmtId="49" fontId="1" fillId="0" borderId="3" xfId="0" applyNumberFormat="1" applyFont="1" applyBorder="1" applyAlignment="1">
      <alignment horizontal="center" vertical="center" wrapText="1"/>
    </xf>
    <xf numFmtId="0" fontId="0" fillId="0" borderId="3" xfId="0" applyBorder="1" applyAlignment="1">
      <alignment horizontal="center" vertical="center" wrapText="1"/>
    </xf>
    <xf numFmtId="0" fontId="6" fillId="0" borderId="3" xfId="0" applyFont="1" applyBorder="1" applyAlignment="1">
      <alignment horizontal="center" vertical="center" wrapText="1"/>
    </xf>
    <xf numFmtId="49" fontId="11" fillId="0" borderId="3" xfId="0" applyNumberFormat="1" applyFont="1" applyBorder="1" applyAlignment="1">
      <alignment horizontal="center" vertical="center" wrapText="1"/>
    </xf>
    <xf numFmtId="0" fontId="1" fillId="0" borderId="3" xfId="0" applyFont="1" applyBorder="1" applyAlignment="1">
      <alignment horizontal="center" vertical="center" wrapText="1"/>
    </xf>
    <xf numFmtId="4" fontId="1" fillId="3" borderId="67" xfId="0" applyNumberFormat="1" applyFont="1" applyFill="1" applyBorder="1" applyAlignment="1">
      <alignment vertical="center"/>
    </xf>
    <xf numFmtId="2" fontId="4" fillId="6" borderId="3" xfId="0" applyNumberFormat="1" applyFont="1" applyFill="1" applyBorder="1" applyAlignment="1">
      <alignment horizontal="center" vertical="center"/>
    </xf>
    <xf numFmtId="49" fontId="4" fillId="6" borderId="3" xfId="0" applyNumberFormat="1" applyFont="1" applyFill="1" applyBorder="1"/>
    <xf numFmtId="0" fontId="4" fillId="6" borderId="3" xfId="0" applyFont="1" applyFill="1" applyBorder="1" applyAlignment="1">
      <alignment horizontal="center" vertical="center" wrapText="1"/>
    </xf>
    <xf numFmtId="0" fontId="4" fillId="0" borderId="3" xfId="0" applyFont="1" applyFill="1" applyBorder="1" applyAlignment="1">
      <alignment horizontal="right"/>
    </xf>
    <xf numFmtId="2" fontId="4" fillId="6" borderId="30" xfId="0" applyNumberFormat="1" applyFont="1" applyFill="1" applyBorder="1" applyAlignment="1">
      <alignment horizontal="center" vertical="center" wrapText="1"/>
    </xf>
    <xf numFmtId="0" fontId="4" fillId="0" borderId="30" xfId="0" applyFont="1" applyFill="1" applyBorder="1" applyAlignment="1">
      <alignment vertical="center" wrapText="1"/>
    </xf>
    <xf numFmtId="0" fontId="4" fillId="0" borderId="11" xfId="0" applyFont="1" applyFill="1" applyBorder="1" applyAlignment="1">
      <alignment horizontal="center" vertical="center" wrapText="1"/>
    </xf>
    <xf numFmtId="0" fontId="4" fillId="7" borderId="3" xfId="0" applyFont="1" applyFill="1" applyBorder="1" applyAlignment="1">
      <alignment vertical="center" wrapText="1"/>
    </xf>
    <xf numFmtId="4" fontId="4" fillId="0" borderId="30" xfId="0" applyNumberFormat="1" applyFont="1" applyFill="1" applyBorder="1" applyAlignment="1">
      <alignment horizontal="right" vertical="center" wrapText="1"/>
    </xf>
    <xf numFmtId="4" fontId="4" fillId="0" borderId="31" xfId="0" applyNumberFormat="1" applyFont="1" applyFill="1" applyBorder="1" applyAlignment="1">
      <alignment horizontal="right" vertical="center" wrapText="1"/>
    </xf>
    <xf numFmtId="0" fontId="11" fillId="0" borderId="18" xfId="0" applyFont="1" applyFill="1" applyBorder="1" applyAlignment="1">
      <alignment vertical="top" wrapText="1"/>
    </xf>
    <xf numFmtId="4" fontId="6" fillId="0" borderId="13" xfId="0" applyNumberFormat="1" applyFont="1" applyFill="1" applyBorder="1" applyAlignment="1">
      <alignment horizontal="right" wrapText="1"/>
    </xf>
    <xf numFmtId="164" fontId="6" fillId="0" borderId="3" xfId="8" applyFont="1" applyFill="1" applyBorder="1" applyAlignment="1">
      <alignment horizontal="center" wrapText="1"/>
    </xf>
    <xf numFmtId="164" fontId="6" fillId="0" borderId="3" xfId="8" applyFont="1" applyFill="1" applyBorder="1" applyAlignment="1">
      <alignment horizontal="right" wrapText="1"/>
    </xf>
    <xf numFmtId="0" fontId="21" fillId="0" borderId="3" xfId="0" applyFont="1" applyBorder="1" applyAlignment="1">
      <alignment horizontal="center" vertical="center"/>
    </xf>
    <xf numFmtId="168" fontId="42" fillId="0" borderId="74" xfId="0" applyNumberFormat="1" applyFont="1" applyBorder="1" applyAlignment="1">
      <alignment horizontal="center" wrapText="1"/>
    </xf>
    <xf numFmtId="0" fontId="11" fillId="0" borderId="13" xfId="0"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1" fillId="0" borderId="13" xfId="0" applyFont="1" applyFill="1" applyBorder="1" applyAlignment="1">
      <alignment horizontal="left" vertical="top" wrapText="1"/>
    </xf>
    <xf numFmtId="0" fontId="1" fillId="0" borderId="3" xfId="0" applyFont="1" applyFill="1" applyBorder="1" applyAlignment="1">
      <alignment horizontal="left" vertical="top" wrapText="1"/>
    </xf>
    <xf numFmtId="0" fontId="5" fillId="0" borderId="3" xfId="0" applyFont="1" applyBorder="1" applyAlignment="1">
      <alignment horizontal="justify" vertical="center"/>
    </xf>
    <xf numFmtId="164" fontId="1" fillId="0" borderId="0" xfId="8" applyFont="1"/>
    <xf numFmtId="164" fontId="1" fillId="0" borderId="0" xfId="8" applyFont="1" applyAlignment="1">
      <alignment horizontal="center" vertical="center"/>
    </xf>
    <xf numFmtId="0" fontId="4" fillId="0" borderId="3" xfId="0" applyFont="1" applyBorder="1" applyAlignment="1">
      <alignment wrapText="1"/>
    </xf>
    <xf numFmtId="0" fontId="4" fillId="0" borderId="3" xfId="0" applyFont="1" applyBorder="1" applyAlignment="1">
      <alignment vertical="center" wrapText="1"/>
    </xf>
    <xf numFmtId="0" fontId="40" fillId="0" borderId="13" xfId="0" applyFont="1" applyFill="1" applyBorder="1" applyAlignment="1">
      <alignment horizontal="center" vertical="top" wrapText="1"/>
    </xf>
    <xf numFmtId="49" fontId="3" fillId="0" borderId="13" xfId="0" applyNumberFormat="1" applyFont="1" applyFill="1" applyBorder="1" applyAlignment="1">
      <alignment horizontal="center" vertical="center"/>
    </xf>
    <xf numFmtId="49" fontId="3" fillId="0" borderId="13" xfId="3" applyNumberFormat="1" applyFont="1" applyFill="1" applyBorder="1" applyAlignment="1" applyProtection="1">
      <alignment horizontal="center" vertical="center" shrinkToFit="1"/>
    </xf>
    <xf numFmtId="166" fontId="3" fillId="0" borderId="13" xfId="0" applyNumberFormat="1" applyFont="1" applyFill="1" applyBorder="1" applyAlignment="1">
      <alignment horizontal="right"/>
    </xf>
    <xf numFmtId="0" fontId="52" fillId="2" borderId="0" xfId="0" applyFont="1" applyFill="1"/>
    <xf numFmtId="49" fontId="1" fillId="0" borderId="3" xfId="0" applyNumberFormat="1" applyFont="1" applyBorder="1" applyAlignment="1">
      <alignment horizontal="center" vertical="center" wrapText="1"/>
    </xf>
    <xf numFmtId="0" fontId="11" fillId="0" borderId="3" xfId="0" applyFont="1" applyBorder="1" applyAlignment="1">
      <alignment horizontal="left" vertical="center" wrapText="1"/>
    </xf>
    <xf numFmtId="49" fontId="1" fillId="0" borderId="13" xfId="0" applyNumberFormat="1" applyFont="1" applyFill="1" applyBorder="1" applyAlignment="1">
      <alignment horizontal="center" vertical="center"/>
    </xf>
    <xf numFmtId="166" fontId="33" fillId="0" borderId="26" xfId="0" applyNumberFormat="1" applyFont="1" applyBorder="1" applyAlignment="1">
      <alignment vertical="center"/>
    </xf>
    <xf numFmtId="49" fontId="1" fillId="0" borderId="24" xfId="0" applyNumberFormat="1" applyFont="1" applyFill="1" applyBorder="1" applyAlignment="1"/>
    <xf numFmtId="166" fontId="33" fillId="0" borderId="13" xfId="0" applyNumberFormat="1" applyFont="1" applyBorder="1" applyAlignment="1">
      <alignment vertical="center"/>
    </xf>
    <xf numFmtId="0" fontId="1" fillId="0" borderId="3" xfId="0" applyFont="1" applyFill="1" applyBorder="1" applyAlignment="1">
      <alignment horizontal="center" vertical="top" wrapText="1"/>
    </xf>
    <xf numFmtId="0" fontId="1" fillId="0" borderId="3" xfId="0" applyFont="1" applyFill="1" applyBorder="1" applyAlignment="1">
      <alignment vertical="center" wrapText="1"/>
    </xf>
    <xf numFmtId="0" fontId="1" fillId="0" borderId="13" xfId="0" applyFont="1" applyFill="1" applyBorder="1" applyAlignment="1">
      <alignment vertical="center" wrapText="1"/>
    </xf>
    <xf numFmtId="0" fontId="1" fillId="0" borderId="3" xfId="0" applyFont="1" applyFill="1" applyBorder="1" applyAlignment="1">
      <alignment horizontal="left" vertical="top" wrapText="1"/>
    </xf>
    <xf numFmtId="0" fontId="1" fillId="2" borderId="13" xfId="0" applyFont="1" applyFill="1" applyBorder="1" applyAlignment="1">
      <alignment horizontal="left" vertical="top" wrapText="1"/>
    </xf>
    <xf numFmtId="0" fontId="1" fillId="0" borderId="6" xfId="0" applyFont="1" applyFill="1" applyBorder="1" applyAlignment="1">
      <alignment horizontal="left" vertical="top" wrapText="1"/>
    </xf>
    <xf numFmtId="0" fontId="47" fillId="0" borderId="47" xfId="0" applyFont="1" applyFill="1" applyBorder="1" applyAlignment="1">
      <alignment horizontal="center" wrapText="1"/>
    </xf>
    <xf numFmtId="0" fontId="1" fillId="0" borderId="17" xfId="0" applyFont="1" applyBorder="1" applyAlignment="1">
      <alignment horizontal="left" vertical="center" wrapText="1"/>
    </xf>
    <xf numFmtId="0" fontId="0" fillId="0" borderId="3" xfId="0" applyFill="1" applyBorder="1" applyAlignment="1">
      <alignment horizontal="right" vertical="center"/>
    </xf>
    <xf numFmtId="4" fontId="11" fillId="0" borderId="3" xfId="0" applyNumberFormat="1" applyFont="1" applyFill="1" applyBorder="1" applyAlignment="1">
      <alignment horizontal="right" vertical="center"/>
    </xf>
    <xf numFmtId="2" fontId="4" fillId="6" borderId="30"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xf>
    <xf numFmtId="0" fontId="4" fillId="0" borderId="3" xfId="0" applyFont="1" applyFill="1" applyBorder="1" applyAlignment="1">
      <alignment vertical="center" wrapText="1"/>
    </xf>
    <xf numFmtId="0" fontId="0" fillId="0" borderId="13" xfId="0" applyFill="1" applyBorder="1" applyAlignment="1">
      <alignment horizontal="center" vertical="top" wrapText="1"/>
    </xf>
    <xf numFmtId="0" fontId="49" fillId="0" borderId="13" xfId="0" applyFont="1" applyFill="1" applyBorder="1" applyAlignment="1">
      <alignment horizontal="center" vertical="top"/>
    </xf>
    <xf numFmtId="0" fontId="1" fillId="0" borderId="24" xfId="0" applyFont="1" applyFill="1" applyBorder="1" applyAlignment="1"/>
    <xf numFmtId="0" fontId="1" fillId="0" borderId="13" xfId="0" applyFont="1" applyBorder="1" applyAlignment="1">
      <alignment horizontal="left" vertical="top" wrapText="1"/>
    </xf>
    <xf numFmtId="0" fontId="1" fillId="0" borderId="3" xfId="0" applyFont="1" applyFill="1" applyBorder="1" applyAlignment="1">
      <alignment horizontal="left" vertical="center" wrapText="1"/>
    </xf>
    <xf numFmtId="49" fontId="33" fillId="0" borderId="6" xfId="0" applyNumberFormat="1" applyFont="1" applyBorder="1" applyAlignment="1">
      <alignment horizontal="center" vertical="center"/>
    </xf>
    <xf numFmtId="49" fontId="33" fillId="0" borderId="30" xfId="0" applyNumberFormat="1" applyFont="1" applyBorder="1" applyAlignment="1">
      <alignment horizontal="center" vertical="center"/>
    </xf>
    <xf numFmtId="49" fontId="1" fillId="0" borderId="3" xfId="0" applyNumberFormat="1" applyFont="1" applyBorder="1" applyAlignment="1">
      <alignment horizontal="center" vertical="center" wrapText="1"/>
    </xf>
    <xf numFmtId="4" fontId="1" fillId="0" borderId="3"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166" fontId="1" fillId="0" borderId="13" xfId="0" applyNumberFormat="1" applyFont="1" applyFill="1" applyBorder="1" applyAlignment="1">
      <alignment vertical="center"/>
    </xf>
    <xf numFmtId="166" fontId="1" fillId="0" borderId="3" xfId="0" applyNumberFormat="1" applyFont="1" applyFill="1" applyBorder="1" applyAlignment="1">
      <alignment vertical="center"/>
    </xf>
    <xf numFmtId="49" fontId="1" fillId="0" borderId="13" xfId="0" applyNumberFormat="1" applyFont="1" applyFill="1" applyBorder="1" applyAlignment="1">
      <alignment horizontal="center" vertical="center"/>
    </xf>
    <xf numFmtId="0" fontId="6" fillId="0" borderId="13" xfId="0" applyFont="1" applyFill="1" applyBorder="1" applyAlignment="1">
      <alignment horizontal="center" vertical="center" wrapText="1"/>
    </xf>
    <xf numFmtId="0" fontId="5" fillId="2" borderId="3" xfId="0" applyFont="1" applyFill="1" applyBorder="1" applyAlignment="1">
      <alignment horizontal="center" vertical="center" wrapText="1"/>
    </xf>
    <xf numFmtId="49" fontId="54" fillId="2" borderId="3" xfId="0" applyNumberFormat="1" applyFont="1" applyFill="1" applyBorder="1" applyAlignment="1">
      <alignment horizontal="center" vertical="center" wrapText="1"/>
    </xf>
    <xf numFmtId="0" fontId="54" fillId="2" borderId="3" xfId="0" applyFont="1" applyFill="1" applyBorder="1" applyAlignment="1">
      <alignment vertical="center" wrapText="1"/>
    </xf>
    <xf numFmtId="0" fontId="54" fillId="2" borderId="3" xfId="0" applyFont="1" applyFill="1" applyBorder="1" applyAlignment="1">
      <alignment horizontal="center" vertical="center"/>
    </xf>
    <xf numFmtId="166" fontId="54" fillId="6" borderId="3" xfId="0" applyNumberFormat="1" applyFont="1" applyFill="1" applyBorder="1" applyAlignment="1">
      <alignment horizontal="center" vertical="center"/>
    </xf>
    <xf numFmtId="0" fontId="54" fillId="2" borderId="3" xfId="0" applyFont="1" applyFill="1" applyBorder="1" applyAlignment="1">
      <alignment horizontal="center" vertical="center" wrapText="1"/>
    </xf>
    <xf numFmtId="0" fontId="54" fillId="2" borderId="3" xfId="0" applyFont="1" applyFill="1" applyBorder="1" applyAlignment="1">
      <alignment horizontal="center"/>
    </xf>
    <xf numFmtId="0" fontId="13" fillId="0" borderId="3" xfId="0" applyFont="1" applyBorder="1" applyAlignment="1">
      <alignment vertical="center" wrapText="1"/>
    </xf>
    <xf numFmtId="0" fontId="58" fillId="0" borderId="3" xfId="0" applyFont="1" applyBorder="1" applyAlignment="1">
      <alignment horizontal="center" vertical="center" wrapText="1"/>
    </xf>
    <xf numFmtId="0" fontId="4" fillId="6" borderId="0" xfId="0" applyFont="1" applyFill="1"/>
    <xf numFmtId="0" fontId="4" fillId="6" borderId="0" xfId="0" applyFont="1" applyFill="1" applyAlignment="1">
      <alignment horizontal="right"/>
    </xf>
    <xf numFmtId="0" fontId="4" fillId="6" borderId="3" xfId="0" applyFont="1" applyFill="1" applyBorder="1" applyAlignment="1">
      <alignment horizontal="center" vertical="top" wrapText="1"/>
    </xf>
    <xf numFmtId="0" fontId="4" fillId="6" borderId="6" xfId="0" applyFont="1" applyFill="1" applyBorder="1" applyAlignment="1">
      <alignment horizontal="center" vertical="center"/>
    </xf>
    <xf numFmtId="0" fontId="61" fillId="6" borderId="3" xfId="0" applyFont="1" applyFill="1" applyBorder="1" applyAlignment="1">
      <alignment vertical="center" wrapText="1"/>
    </xf>
    <xf numFmtId="9" fontId="4" fillId="6" borderId="3" xfId="0" applyNumberFormat="1" applyFont="1" applyFill="1" applyBorder="1" applyAlignment="1">
      <alignment horizontal="center" vertical="center" wrapText="1"/>
    </xf>
    <xf numFmtId="0" fontId="4" fillId="6" borderId="3" xfId="0" applyFont="1" applyFill="1" applyBorder="1" applyAlignment="1">
      <alignment wrapText="1"/>
    </xf>
    <xf numFmtId="1" fontId="3" fillId="0" borderId="30" xfId="3" applyNumberFormat="1" applyFont="1" applyFill="1" applyBorder="1" applyAlignment="1" applyProtection="1">
      <alignment horizontal="center" vertical="center" shrinkToFit="1"/>
    </xf>
    <xf numFmtId="166" fontId="3" fillId="0" borderId="30" xfId="5" applyNumberFormat="1" applyFont="1" applyFill="1" applyBorder="1" applyAlignment="1" applyProtection="1">
      <alignment vertical="center" shrinkToFit="1"/>
    </xf>
    <xf numFmtId="166" fontId="3" fillId="0" borderId="30" xfId="0" applyNumberFormat="1" applyFont="1" applyFill="1" applyBorder="1" applyAlignment="1">
      <alignment vertical="center"/>
    </xf>
    <xf numFmtId="166" fontId="3" fillId="0" borderId="31" xfId="0" applyNumberFormat="1" applyFont="1" applyFill="1" applyBorder="1" applyAlignment="1">
      <alignment vertical="center"/>
    </xf>
    <xf numFmtId="166" fontId="3" fillId="0" borderId="53" xfId="0" applyNumberFormat="1" applyFont="1" applyFill="1" applyBorder="1" applyAlignment="1">
      <alignment vertical="center"/>
    </xf>
    <xf numFmtId="0" fontId="40" fillId="0" borderId="3" xfId="0" applyFont="1" applyBorder="1" applyAlignment="1">
      <alignment vertical="center"/>
    </xf>
    <xf numFmtId="1" fontId="31" fillId="0" borderId="3" xfId="3" applyBorder="1" applyAlignment="1">
      <alignment horizontal="center" vertical="center" shrinkToFit="1"/>
    </xf>
    <xf numFmtId="1" fontId="3" fillId="0" borderId="2" xfId="3" applyNumberFormat="1" applyFont="1" applyFill="1" applyBorder="1" applyAlignment="1" applyProtection="1">
      <alignment horizontal="center" vertical="center" shrinkToFit="1"/>
    </xf>
    <xf numFmtId="0" fontId="1" fillId="0" borderId="13" xfId="0" applyFont="1" applyFill="1" applyBorder="1" applyAlignment="1">
      <alignment vertical="top" wrapText="1"/>
    </xf>
    <xf numFmtId="49" fontId="0" fillId="0" borderId="28" xfId="0" applyNumberFormat="1" applyBorder="1" applyAlignment="1"/>
    <xf numFmtId="49" fontId="0" fillId="0" borderId="3" xfId="0" applyNumberFormat="1" applyBorder="1" applyAlignment="1"/>
    <xf numFmtId="2" fontId="3" fillId="0" borderId="3" xfId="0" applyNumberFormat="1" applyFont="1" applyFill="1" applyBorder="1" applyAlignment="1">
      <alignment vertical="center"/>
    </xf>
    <xf numFmtId="2" fontId="1" fillId="0" borderId="3" xfId="0" applyNumberFormat="1" applyFont="1" applyBorder="1"/>
    <xf numFmtId="166" fontId="40" fillId="0" borderId="3" xfId="0" applyNumberFormat="1" applyFont="1" applyBorder="1" applyAlignment="1">
      <alignment vertical="center"/>
    </xf>
    <xf numFmtId="166" fontId="40" fillId="0" borderId="8" xfId="0" applyNumberFormat="1" applyFont="1" applyBorder="1" applyAlignment="1">
      <alignment vertical="center"/>
    </xf>
    <xf numFmtId="1" fontId="31" fillId="0" borderId="3" xfId="3" applyBorder="1">
      <alignment horizontal="center" vertical="top" shrinkToFit="1"/>
    </xf>
    <xf numFmtId="49" fontId="33" fillId="0" borderId="11" xfId="0" applyNumberFormat="1" applyFont="1" applyBorder="1" applyAlignment="1">
      <alignment horizontal="left" wrapText="1"/>
    </xf>
    <xf numFmtId="0" fontId="1" fillId="2" borderId="5" xfId="0" applyFont="1" applyFill="1" applyBorder="1" applyAlignment="1">
      <alignment horizontal="left" vertical="top" wrapText="1"/>
    </xf>
    <xf numFmtId="0" fontId="40" fillId="0" borderId="5" xfId="0" applyFont="1" applyBorder="1" applyAlignment="1">
      <alignment vertical="center"/>
    </xf>
    <xf numFmtId="1" fontId="31" fillId="0" borderId="5" xfId="3" applyBorder="1" applyAlignment="1">
      <alignment horizontal="center" vertical="center" shrinkToFit="1"/>
    </xf>
    <xf numFmtId="166" fontId="40" fillId="0" borderId="5" xfId="0" applyNumberFormat="1" applyFont="1" applyBorder="1" applyAlignment="1">
      <alignment vertical="center"/>
    </xf>
    <xf numFmtId="166" fontId="40" fillId="0" borderId="9" xfId="0" applyNumberFormat="1" applyFont="1" applyBorder="1" applyAlignment="1">
      <alignment vertical="center"/>
    </xf>
    <xf numFmtId="49" fontId="1" fillId="2" borderId="18" xfId="0" applyNumberFormat="1" applyFont="1" applyFill="1" applyBorder="1" applyAlignment="1">
      <alignment horizontal="center" vertical="center"/>
    </xf>
    <xf numFmtId="49" fontId="33" fillId="0" borderId="18" xfId="0" applyNumberFormat="1" applyFont="1" applyBorder="1" applyAlignment="1">
      <alignment horizontal="center" vertical="center"/>
    </xf>
    <xf numFmtId="166" fontId="33" fillId="0" borderId="18" xfId="0" applyNumberFormat="1" applyFont="1" applyBorder="1" applyAlignment="1">
      <alignment vertical="center"/>
    </xf>
    <xf numFmtId="166" fontId="33" fillId="0" borderId="19" xfId="0" applyNumberFormat="1" applyFont="1" applyBorder="1" applyAlignment="1">
      <alignment vertical="center"/>
    </xf>
    <xf numFmtId="49" fontId="1" fillId="0" borderId="29" xfId="0" applyNumberFormat="1" applyFont="1" applyBorder="1"/>
    <xf numFmtId="0" fontId="1" fillId="2" borderId="18" xfId="0" applyFont="1" applyFill="1" applyBorder="1" applyAlignment="1">
      <alignment horizontal="left" vertical="center" wrapText="1"/>
    </xf>
    <xf numFmtId="49" fontId="4" fillId="2" borderId="18" xfId="0" applyNumberFormat="1" applyFont="1" applyFill="1" applyBorder="1" applyAlignment="1">
      <alignment horizontal="center" vertical="center"/>
    </xf>
    <xf numFmtId="49" fontId="1" fillId="2" borderId="6" xfId="0" applyNumberFormat="1" applyFont="1" applyFill="1" applyBorder="1" applyAlignment="1">
      <alignment horizontal="center" vertical="center"/>
    </xf>
    <xf numFmtId="49" fontId="1" fillId="0" borderId="28" xfId="0" applyNumberFormat="1" applyFont="1" applyFill="1" applyBorder="1" applyAlignment="1">
      <alignment vertical="center"/>
    </xf>
    <xf numFmtId="49" fontId="1" fillId="0" borderId="32" xfId="0" applyNumberFormat="1" applyFont="1" applyBorder="1"/>
    <xf numFmtId="0" fontId="1" fillId="2" borderId="30" xfId="0" applyFont="1" applyFill="1" applyBorder="1" applyAlignment="1">
      <alignment horizontal="left" vertical="top" wrapText="1"/>
    </xf>
    <xf numFmtId="49" fontId="1" fillId="2" borderId="30" xfId="0" applyNumberFormat="1" applyFont="1" applyFill="1" applyBorder="1" applyAlignment="1">
      <alignment horizontal="center" vertical="center"/>
    </xf>
    <xf numFmtId="49" fontId="1" fillId="0" borderId="10" xfId="0" applyNumberFormat="1" applyFont="1" applyBorder="1" applyAlignment="1">
      <alignment horizontal="left" wrapText="1"/>
    </xf>
    <xf numFmtId="0" fontId="1" fillId="6" borderId="4" xfId="0" applyFont="1" applyFill="1" applyBorder="1" applyAlignment="1">
      <alignment horizontal="left" vertical="top" wrapText="1"/>
    </xf>
    <xf numFmtId="49" fontId="34" fillId="0" borderId="64" xfId="9" applyFont="1" applyAlignment="1">
      <alignment horizontal="center" vertical="center" wrapText="1"/>
    </xf>
    <xf numFmtId="49" fontId="1" fillId="0" borderId="53" xfId="0" applyNumberFormat="1" applyFont="1" applyFill="1" applyBorder="1" applyAlignment="1">
      <alignment horizontal="center" vertical="center"/>
    </xf>
    <xf numFmtId="49" fontId="1" fillId="0" borderId="11" xfId="0" applyNumberFormat="1" applyFont="1" applyBorder="1" applyAlignment="1">
      <alignment horizontal="left" wrapText="1"/>
    </xf>
    <xf numFmtId="49" fontId="1" fillId="0" borderId="32" xfId="0" applyNumberFormat="1" applyFont="1" applyBorder="1" applyAlignment="1">
      <alignment horizontal="left" wrapText="1"/>
    </xf>
    <xf numFmtId="0" fontId="1" fillId="2" borderId="6" xfId="0" applyFont="1" applyFill="1" applyBorder="1" applyAlignment="1">
      <alignment horizontal="left" vertical="top" wrapText="1"/>
    </xf>
    <xf numFmtId="49" fontId="1" fillId="0" borderId="12" xfId="0" applyNumberFormat="1" applyFont="1" applyBorder="1" applyAlignment="1">
      <alignment horizontal="left"/>
    </xf>
    <xf numFmtId="0" fontId="1" fillId="0" borderId="30" xfId="0" applyFont="1" applyBorder="1" applyAlignment="1">
      <alignment horizontal="left" vertical="top" wrapText="1"/>
    </xf>
    <xf numFmtId="0" fontId="1" fillId="0" borderId="6" xfId="0" applyFont="1" applyBorder="1" applyAlignment="1">
      <alignment horizontal="left" vertical="top" wrapText="1"/>
    </xf>
    <xf numFmtId="49" fontId="1" fillId="0" borderId="24" xfId="0" applyNumberFormat="1" applyFont="1" applyBorder="1"/>
    <xf numFmtId="0" fontId="1" fillId="6" borderId="13" xfId="0" applyFont="1" applyFill="1" applyBorder="1" applyAlignment="1">
      <alignment horizontal="left" vertical="top" wrapText="1"/>
    </xf>
    <xf numFmtId="166" fontId="33" fillId="0" borderId="45" xfId="0" applyNumberFormat="1" applyFont="1" applyBorder="1" applyAlignment="1">
      <alignment vertical="center"/>
    </xf>
    <xf numFmtId="0" fontId="1" fillId="6" borderId="30" xfId="0" applyFont="1" applyFill="1" applyBorder="1" applyAlignment="1">
      <alignment horizontal="left" vertical="top" wrapText="1"/>
    </xf>
    <xf numFmtId="0" fontId="1" fillId="2" borderId="3" xfId="0" applyFont="1" applyFill="1" applyBorder="1" applyAlignment="1">
      <alignment horizontal="left" vertical="center" wrapText="1"/>
    </xf>
    <xf numFmtId="49" fontId="1" fillId="0" borderId="24" xfId="0" applyNumberFormat="1" applyFont="1" applyBorder="1" applyAlignment="1">
      <alignment vertical="center" wrapText="1"/>
    </xf>
    <xf numFmtId="166" fontId="33" fillId="0" borderId="0" xfId="0" applyNumberFormat="1" applyFont="1" applyBorder="1" applyAlignment="1">
      <alignment vertical="center"/>
    </xf>
    <xf numFmtId="166" fontId="33" fillId="0" borderId="38" xfId="0" applyNumberFormat="1" applyFont="1" applyBorder="1" applyAlignment="1">
      <alignment vertical="center"/>
    </xf>
    <xf numFmtId="49" fontId="1" fillId="0" borderId="11" xfId="0" applyNumberFormat="1" applyFont="1" applyFill="1" applyBorder="1" applyAlignment="1">
      <alignment vertical="center"/>
    </xf>
    <xf numFmtId="49" fontId="1" fillId="0" borderId="11" xfId="0" applyNumberFormat="1" applyFont="1" applyFill="1" applyBorder="1" applyAlignment="1">
      <alignment horizontal="left" vertical="center"/>
    </xf>
    <xf numFmtId="4" fontId="1" fillId="0" borderId="62" xfId="0" applyNumberFormat="1" applyFont="1" applyFill="1" applyBorder="1" applyAlignment="1">
      <alignment horizontal="right" vertical="center"/>
    </xf>
    <xf numFmtId="0" fontId="1" fillId="0" borderId="0" xfId="0" applyFont="1"/>
    <xf numFmtId="49" fontId="1" fillId="0" borderId="3" xfId="0" applyNumberFormat="1" applyFont="1" applyBorder="1" applyAlignment="1">
      <alignment horizontal="center" vertical="center" wrapText="1"/>
    </xf>
    <xf numFmtId="0" fontId="1" fillId="0" borderId="3" xfId="0" applyFont="1" applyBorder="1" applyAlignment="1">
      <alignment horizontal="center" vertical="center" wrapText="1"/>
    </xf>
    <xf numFmtId="2" fontId="11" fillId="0" borderId="3" xfId="0" applyNumberFormat="1" applyFont="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xf>
    <xf numFmtId="0" fontId="1" fillId="0" borderId="3" xfId="0" applyFont="1" applyBorder="1" applyAlignment="1">
      <alignment wrapText="1"/>
    </xf>
    <xf numFmtId="0" fontId="12" fillId="0" borderId="38" xfId="0" applyFont="1" applyFill="1" applyBorder="1" applyAlignment="1">
      <alignment wrapText="1"/>
    </xf>
    <xf numFmtId="2" fontId="12" fillId="0" borderId="3" xfId="0" applyNumberFormat="1" applyFont="1" applyFill="1" applyBorder="1" applyAlignment="1">
      <alignment horizontal="center" vertical="center"/>
    </xf>
    <xf numFmtId="3" fontId="1" fillId="0" borderId="3" xfId="0" applyNumberFormat="1" applyFont="1" applyFill="1" applyBorder="1" applyAlignment="1">
      <alignment horizontal="center" vertical="center" wrapText="1"/>
    </xf>
    <xf numFmtId="2" fontId="1" fillId="0" borderId="3" xfId="0" applyNumberFormat="1" applyFont="1" applyFill="1" applyBorder="1" applyAlignment="1">
      <alignment horizontal="center" vertical="center"/>
    </xf>
    <xf numFmtId="49" fontId="3" fillId="0" borderId="11" xfId="0" applyNumberFormat="1" applyFont="1" applyFill="1" applyBorder="1" applyAlignment="1">
      <alignment horizontal="left"/>
    </xf>
    <xf numFmtId="2" fontId="34" fillId="0" borderId="3" xfId="0" applyNumberFormat="1" applyFont="1" applyBorder="1" applyAlignment="1">
      <alignment horizontal="center" vertical="center"/>
    </xf>
    <xf numFmtId="0" fontId="1" fillId="0" borderId="0" xfId="0" applyFont="1"/>
    <xf numFmtId="166" fontId="1" fillId="0" borderId="0" xfId="0" applyNumberFormat="1" applyFont="1"/>
    <xf numFmtId="166" fontId="1" fillId="0" borderId="0" xfId="0" applyNumberFormat="1" applyFont="1" applyAlignment="1">
      <alignment horizontal="center" vertical="center"/>
    </xf>
    <xf numFmtId="0" fontId="1" fillId="0" borderId="0" xfId="0" applyFont="1"/>
    <xf numFmtId="4" fontId="11" fillId="0" borderId="13" xfId="0" applyNumberFormat="1" applyFont="1" applyFill="1" applyBorder="1" applyAlignment="1">
      <alignment horizontal="center" vertical="center" wrapText="1"/>
    </xf>
    <xf numFmtId="2" fontId="4" fillId="0" borderId="3" xfId="0" applyNumberFormat="1" applyFont="1" applyFill="1" applyBorder="1" applyAlignment="1">
      <alignment horizontal="center" vertical="center"/>
    </xf>
    <xf numFmtId="2" fontId="4" fillId="0" borderId="30" xfId="0" applyNumberFormat="1" applyFont="1" applyFill="1" applyBorder="1" applyAlignment="1">
      <alignment horizontal="center" vertical="center" wrapText="1"/>
    </xf>
    <xf numFmtId="0" fontId="4" fillId="0" borderId="13" xfId="0" applyFont="1" applyFill="1" applyBorder="1" applyAlignment="1">
      <alignment vertical="center" wrapText="1"/>
    </xf>
    <xf numFmtId="2" fontId="4" fillId="0" borderId="3" xfId="0" applyNumberFormat="1" applyFont="1" applyBorder="1" applyAlignment="1">
      <alignment horizontal="center" vertical="center"/>
    </xf>
    <xf numFmtId="2" fontId="4" fillId="0" borderId="30" xfId="0" applyNumberFormat="1" applyFont="1" applyBorder="1" applyAlignment="1">
      <alignment horizontal="center" vertical="center" wrapText="1"/>
    </xf>
    <xf numFmtId="0" fontId="1" fillId="0" borderId="3" xfId="0" applyFont="1" applyFill="1" applyBorder="1" applyAlignment="1">
      <alignment vertical="center" wrapText="1"/>
    </xf>
    <xf numFmtId="49" fontId="1" fillId="0" borderId="3" xfId="0" applyNumberFormat="1" applyFont="1" applyFill="1" applyBorder="1" applyAlignment="1">
      <alignment horizontal="center" vertical="center" wrapText="1"/>
    </xf>
    <xf numFmtId="49" fontId="1" fillId="0" borderId="11" xfId="0" applyNumberFormat="1" applyFont="1" applyFill="1" applyBorder="1"/>
    <xf numFmtId="0" fontId="1" fillId="0" borderId="3" xfId="0" applyFont="1" applyFill="1" applyBorder="1" applyAlignment="1">
      <alignment horizontal="justify" vertical="top" wrapText="1"/>
    </xf>
    <xf numFmtId="2" fontId="41" fillId="0" borderId="5" xfId="0" applyNumberFormat="1" applyFont="1" applyBorder="1" applyAlignment="1">
      <alignment horizontal="center" wrapText="1"/>
    </xf>
    <xf numFmtId="2" fontId="4" fillId="0" borderId="3" xfId="0" applyNumberFormat="1" applyFont="1" applyBorder="1" applyAlignment="1">
      <alignment horizontal="center" wrapText="1"/>
    </xf>
    <xf numFmtId="2" fontId="41" fillId="0" borderId="30" xfId="0" applyNumberFormat="1" applyFont="1" applyBorder="1" applyAlignment="1">
      <alignment horizontal="center" wrapText="1"/>
    </xf>
    <xf numFmtId="2" fontId="41" fillId="0" borderId="3" xfId="0" applyNumberFormat="1" applyFont="1" applyBorder="1" applyAlignment="1">
      <alignment horizontal="center" wrapText="1"/>
    </xf>
    <xf numFmtId="2" fontId="41" fillId="0" borderId="13" xfId="0" applyNumberFormat="1" applyFont="1" applyBorder="1" applyAlignment="1">
      <alignment horizontal="center" wrapText="1"/>
    </xf>
    <xf numFmtId="2" fontId="41" fillId="0" borderId="15" xfId="0" applyNumberFormat="1" applyFont="1" applyBorder="1" applyAlignment="1">
      <alignment horizontal="center" wrapText="1"/>
    </xf>
    <xf numFmtId="0" fontId="33" fillId="0" borderId="3" xfId="0" applyFont="1" applyBorder="1" applyAlignment="1">
      <alignment wrapText="1"/>
    </xf>
    <xf numFmtId="49" fontId="4" fillId="0" borderId="3" xfId="0" applyNumberFormat="1" applyFont="1" applyFill="1" applyBorder="1" applyAlignment="1">
      <alignment horizontal="center" vertical="center"/>
    </xf>
    <xf numFmtId="0" fontId="1" fillId="0" borderId="1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6" borderId="3" xfId="0" applyFont="1" applyFill="1" applyBorder="1" applyAlignment="1">
      <alignment horizontal="center" vertical="center" wrapText="1"/>
    </xf>
    <xf numFmtId="0" fontId="4" fillId="6" borderId="3" xfId="0" applyFont="1" applyFill="1" applyBorder="1" applyAlignment="1">
      <alignment horizontal="center" vertical="top" wrapText="1"/>
    </xf>
    <xf numFmtId="49" fontId="1" fillId="0" borderId="36" xfId="0" applyNumberFormat="1" applyFont="1" applyFill="1" applyBorder="1" applyAlignment="1">
      <alignment horizontal="center" vertical="center" wrapText="1"/>
    </xf>
    <xf numFmtId="49" fontId="1" fillId="0" borderId="45" xfId="0" applyNumberFormat="1" applyFont="1" applyFill="1" applyBorder="1" applyAlignment="1">
      <alignment horizontal="center" vertical="center" wrapText="1"/>
    </xf>
    <xf numFmtId="4" fontId="11" fillId="0" borderId="3" xfId="0" applyNumberFormat="1" applyFont="1" applyFill="1" applyBorder="1" applyAlignment="1">
      <alignment horizontal="center" vertical="center" wrapText="1"/>
    </xf>
    <xf numFmtId="4" fontId="11" fillId="0" borderId="26" xfId="0" applyNumberFormat="1" applyFont="1" applyFill="1" applyBorder="1" applyAlignment="1">
      <alignment horizontal="center" vertical="center" wrapText="1"/>
    </xf>
    <xf numFmtId="0" fontId="11" fillId="0" borderId="3" xfId="0" applyFont="1" applyFill="1" applyBorder="1" applyAlignment="1">
      <alignment horizontal="center" wrapText="1"/>
    </xf>
    <xf numFmtId="49" fontId="11" fillId="0" borderId="3" xfId="0" applyNumberFormat="1" applyFont="1" applyFill="1" applyBorder="1" applyAlignment="1">
      <alignment horizontal="center" wrapText="1"/>
    </xf>
    <xf numFmtId="4" fontId="1" fillId="0" borderId="3" xfId="0" applyNumberFormat="1" applyFont="1" applyFill="1" applyBorder="1" applyAlignment="1">
      <alignment horizontal="right" wrapText="1"/>
    </xf>
    <xf numFmtId="4" fontId="1" fillId="0" borderId="8" xfId="0" applyNumberFormat="1" applyFont="1" applyFill="1" applyBorder="1" applyAlignment="1">
      <alignment horizontal="right" wrapText="1"/>
    </xf>
    <xf numFmtId="4" fontId="11" fillId="0" borderId="3" xfId="0" applyNumberFormat="1" applyFont="1" applyFill="1" applyBorder="1" applyAlignment="1">
      <alignment horizontal="right" wrapText="1"/>
    </xf>
    <xf numFmtId="4" fontId="11" fillId="0" borderId="3" xfId="0" applyNumberFormat="1" applyFont="1" applyFill="1" applyBorder="1" applyAlignment="1">
      <alignment horizontal="right" vertical="center" wrapText="1"/>
    </xf>
    <xf numFmtId="4" fontId="11" fillId="0" borderId="8" xfId="0" applyNumberFormat="1" applyFont="1" applyFill="1" applyBorder="1" applyAlignment="1">
      <alignment horizontal="right" wrapText="1"/>
    </xf>
    <xf numFmtId="0" fontId="33" fillId="0" borderId="3" xfId="0" applyFont="1" applyFill="1" applyBorder="1" applyAlignment="1">
      <alignment horizontal="left" wrapText="1"/>
    </xf>
    <xf numFmtId="2" fontId="35" fillId="0" borderId="56" xfId="0" applyNumberFormat="1" applyFont="1" applyBorder="1" applyAlignment="1">
      <alignment horizontal="center"/>
    </xf>
    <xf numFmtId="2" fontId="35" fillId="0" borderId="3" xfId="0" applyNumberFormat="1" applyFont="1" applyBorder="1" applyAlignment="1">
      <alignment horizontal="center"/>
    </xf>
    <xf numFmtId="2" fontId="4" fillId="0" borderId="30" xfId="0" applyNumberFormat="1" applyFont="1" applyBorder="1" applyAlignment="1">
      <alignment horizontal="center" wrapText="1"/>
    </xf>
    <xf numFmtId="2" fontId="41" fillId="0" borderId="6" xfId="0" applyNumberFormat="1" applyFont="1" applyBorder="1" applyAlignment="1">
      <alignment horizontal="center" wrapText="1"/>
    </xf>
    <xf numFmtId="2" fontId="35" fillId="0" borderId="57" xfId="0" applyNumberFormat="1" applyFont="1" applyBorder="1" applyAlignment="1">
      <alignment horizontal="center"/>
    </xf>
    <xf numFmtId="2" fontId="35" fillId="0" borderId="4" xfId="0" applyNumberFormat="1" applyFont="1" applyBorder="1" applyAlignment="1">
      <alignment horizontal="center"/>
    </xf>
    <xf numFmtId="2" fontId="4" fillId="0" borderId="13" xfId="0" applyNumberFormat="1" applyFont="1" applyBorder="1" applyAlignment="1">
      <alignment horizontal="center" wrapText="1"/>
    </xf>
    <xf numFmtId="4" fontId="42" fillId="8" borderId="3" xfId="0" applyNumberFormat="1" applyFont="1" applyFill="1" applyBorder="1" applyAlignment="1">
      <alignment horizontal="center" vertical="center" wrapText="1"/>
    </xf>
    <xf numFmtId="4" fontId="41" fillId="0" borderId="13" xfId="0" applyNumberFormat="1" applyFont="1" applyBorder="1" applyAlignment="1">
      <alignment horizontal="center" vertical="center" wrapText="1"/>
    </xf>
    <xf numFmtId="4" fontId="41" fillId="0" borderId="3"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0" fontId="36" fillId="0" borderId="3" xfId="0" applyFont="1" applyFill="1" applyBorder="1" applyAlignment="1">
      <alignment horizontal="center" vertical="center" wrapText="1"/>
    </xf>
    <xf numFmtId="49" fontId="4" fillId="6" borderId="3" xfId="0" applyNumberFormat="1" applyFont="1" applyFill="1" applyBorder="1" applyAlignment="1">
      <alignment horizontal="center" vertical="center"/>
    </xf>
    <xf numFmtId="0" fontId="4" fillId="6" borderId="13" xfId="0" applyFont="1" applyFill="1" applyBorder="1" applyAlignment="1">
      <alignment vertical="center" wrapText="1"/>
    </xf>
    <xf numFmtId="49" fontId="24" fillId="6" borderId="3" xfId="0" applyNumberFormat="1" applyFont="1" applyFill="1" applyBorder="1" applyAlignment="1">
      <alignment horizontal="center" vertical="center" wrapText="1"/>
    </xf>
    <xf numFmtId="49" fontId="4" fillId="6" borderId="13"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xf>
    <xf numFmtId="166" fontId="1" fillId="0" borderId="3" xfId="0" applyNumberFormat="1" applyFont="1" applyFill="1" applyBorder="1" applyAlignment="1">
      <alignment vertical="center"/>
    </xf>
    <xf numFmtId="0" fontId="0" fillId="0" borderId="3" xfId="0" applyBorder="1" applyAlignment="1">
      <alignment vertical="center" wrapText="1"/>
    </xf>
    <xf numFmtId="49" fontId="1" fillId="0" borderId="3" xfId="0" applyNumberFormat="1" applyFont="1" applyFill="1" applyBorder="1" applyAlignment="1">
      <alignment horizontal="center" vertical="center"/>
    </xf>
    <xf numFmtId="0" fontId="6" fillId="0" borderId="13" xfId="0" applyFont="1" applyFill="1" applyBorder="1" applyAlignment="1">
      <alignment horizontal="center" vertical="center" wrapText="1"/>
    </xf>
    <xf numFmtId="49" fontId="4" fillId="0" borderId="11"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0" fontId="4" fillId="0" borderId="13" xfId="0" applyFont="1" applyFill="1" applyBorder="1" applyAlignment="1">
      <alignment horizontal="left" vertical="top" wrapText="1"/>
    </xf>
    <xf numFmtId="49" fontId="6" fillId="0" borderId="24"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wrapText="1"/>
    </xf>
    <xf numFmtId="0" fontId="0" fillId="0" borderId="3" xfId="0" applyBorder="1" applyAlignment="1">
      <alignment wrapText="1"/>
    </xf>
    <xf numFmtId="0" fontId="0" fillId="0" borderId="3" xfId="0" applyBorder="1" applyAlignment="1">
      <alignment horizontal="center" wrapText="1"/>
    </xf>
    <xf numFmtId="4" fontId="33" fillId="0" borderId="3" xfId="0" applyNumberFormat="1" applyFont="1" applyBorder="1" applyAlignment="1">
      <alignment vertical="center" wrapText="1"/>
    </xf>
    <xf numFmtId="0" fontId="37" fillId="0" borderId="3" xfId="0" applyFont="1" applyBorder="1" applyAlignment="1">
      <alignment wrapText="1"/>
    </xf>
    <xf numFmtId="0" fontId="37" fillId="0" borderId="3" xfId="0" applyFont="1" applyBorder="1" applyAlignment="1">
      <alignment horizontal="center" wrapText="1"/>
    </xf>
    <xf numFmtId="0" fontId="37" fillId="0" borderId="3" xfId="0" applyFont="1" applyBorder="1" applyAlignment="1">
      <alignment vertical="center" wrapText="1"/>
    </xf>
    <xf numFmtId="4" fontId="32" fillId="0" borderId="3" xfId="0" applyNumberFormat="1" applyFont="1" applyBorder="1" applyAlignment="1">
      <alignment vertical="center" wrapText="1"/>
    </xf>
    <xf numFmtId="2" fontId="6" fillId="8" borderId="3" xfId="0" applyNumberFormat="1" applyFont="1" applyFill="1" applyBorder="1" applyAlignment="1">
      <alignment vertical="center"/>
    </xf>
    <xf numFmtId="0" fontId="25" fillId="0" borderId="13" xfId="1" applyNumberFormat="1" applyFont="1" applyFill="1" applyBorder="1" applyProtection="1">
      <alignment vertical="top" wrapText="1"/>
    </xf>
    <xf numFmtId="2" fontId="1" fillId="0" borderId="13" xfId="0" applyNumberFormat="1" applyFont="1" applyFill="1" applyBorder="1"/>
    <xf numFmtId="2" fontId="1" fillId="0" borderId="26" xfId="0" applyNumberFormat="1" applyFont="1" applyFill="1" applyBorder="1"/>
    <xf numFmtId="0" fontId="1" fillId="0" borderId="3" xfId="10" applyNumberFormat="1" applyFont="1" applyFill="1" applyBorder="1" applyProtection="1">
      <alignment vertical="top" wrapText="1"/>
    </xf>
    <xf numFmtId="0" fontId="11" fillId="0" borderId="3" xfId="0" applyFont="1" applyBorder="1" applyAlignment="1">
      <alignment horizontal="center" vertical="center" wrapText="1"/>
    </xf>
    <xf numFmtId="49" fontId="11" fillId="0" borderId="3" xfId="0" applyNumberFormat="1" applyFont="1" applyBorder="1" applyAlignment="1">
      <alignment horizontal="center" vertical="center" wrapText="1"/>
    </xf>
    <xf numFmtId="0" fontId="33" fillId="0" borderId="22" xfId="0" applyFont="1" applyBorder="1" applyAlignment="1">
      <alignment horizontal="justify" vertical="top" wrapText="1"/>
    </xf>
    <xf numFmtId="0" fontId="1" fillId="0" borderId="24" xfId="0" applyFont="1" applyBorder="1" applyAlignment="1">
      <alignment horizontal="left" vertical="center" wrapText="1"/>
    </xf>
    <xf numFmtId="164" fontId="4" fillId="0" borderId="13" xfId="8" applyFont="1" applyFill="1" applyBorder="1" applyAlignment="1">
      <alignment horizontal="right" wrapText="1"/>
    </xf>
    <xf numFmtId="49" fontId="1" fillId="0" borderId="11" xfId="0" applyNumberFormat="1" applyFont="1" applyBorder="1" applyAlignment="1">
      <alignment horizontal="center" vertical="center" wrapText="1"/>
    </xf>
    <xf numFmtId="0" fontId="33" fillId="0" borderId="3" xfId="0" applyFont="1" applyBorder="1" applyAlignment="1">
      <alignment horizontal="justify" vertical="top" wrapText="1"/>
    </xf>
    <xf numFmtId="0" fontId="1" fillId="0" borderId="3" xfId="0" applyFont="1" applyBorder="1" applyAlignment="1">
      <alignment horizontal="left" vertical="center" wrapText="1"/>
    </xf>
    <xf numFmtId="166" fontId="11" fillId="8" borderId="3" xfId="0" applyNumberFormat="1" applyFont="1" applyFill="1" applyBorder="1" applyAlignment="1">
      <alignment horizontal="right" vertical="center"/>
    </xf>
    <xf numFmtId="2" fontId="1" fillId="0" borderId="3" xfId="0" applyNumberFormat="1" applyFont="1" applyFill="1" applyBorder="1"/>
    <xf numFmtId="0" fontId="1" fillId="0" borderId="0" xfId="0" applyFont="1"/>
    <xf numFmtId="166" fontId="1" fillId="0" borderId="0" xfId="0" applyNumberFormat="1" applyFont="1"/>
    <xf numFmtId="0" fontId="21" fillId="0" borderId="30" xfId="0" applyFont="1" applyBorder="1" applyAlignment="1">
      <alignment horizontal="center" vertical="center" wrapText="1"/>
    </xf>
    <xf numFmtId="0" fontId="1" fillId="0" borderId="13" xfId="0" applyFont="1" applyBorder="1" applyAlignment="1">
      <alignment horizontal="center" vertical="center" wrapText="1"/>
    </xf>
    <xf numFmtId="49" fontId="1" fillId="0" borderId="3" xfId="0" applyNumberFormat="1" applyFont="1" applyBorder="1" applyAlignment="1">
      <alignment horizontal="center" vertical="center" wrapText="1"/>
    </xf>
    <xf numFmtId="0" fontId="1" fillId="0" borderId="3" xfId="0" applyFont="1" applyBorder="1" applyAlignment="1">
      <alignment horizontal="center" vertical="center" wrapText="1"/>
    </xf>
    <xf numFmtId="49" fontId="1" fillId="0" borderId="13" xfId="0" applyNumberFormat="1" applyFont="1" applyBorder="1" applyAlignment="1">
      <alignment horizontal="center" vertical="center" wrapText="1"/>
    </xf>
    <xf numFmtId="0" fontId="4" fillId="0" borderId="13" xfId="0" applyFont="1" applyBorder="1" applyAlignment="1">
      <alignment horizontal="center" vertical="center" wrapText="1"/>
    </xf>
    <xf numFmtId="0" fontId="22" fillId="0" borderId="30" xfId="0" applyFont="1" applyBorder="1" applyAlignment="1">
      <alignment horizontal="center" vertical="center" wrapText="1"/>
    </xf>
    <xf numFmtId="0" fontId="6" fillId="0" borderId="13" xfId="0" applyFont="1" applyBorder="1" applyAlignment="1">
      <alignment horizontal="center" vertical="center" wrapText="1"/>
    </xf>
    <xf numFmtId="0" fontId="4" fillId="0" borderId="3" xfId="0" applyFont="1" applyBorder="1" applyAlignment="1">
      <alignment horizontal="center" vertical="center"/>
    </xf>
    <xf numFmtId="49" fontId="4" fillId="0" borderId="3" xfId="0" applyNumberFormat="1" applyFont="1" applyBorder="1" applyAlignment="1">
      <alignment horizontal="center" vertical="center"/>
    </xf>
    <xf numFmtId="0" fontId="6" fillId="0" borderId="3" xfId="0" applyFont="1" applyBorder="1" applyAlignment="1">
      <alignment horizontal="center" vertical="center"/>
    </xf>
    <xf numFmtId="49" fontId="6" fillId="0" borderId="3" xfId="0" applyNumberFormat="1" applyFont="1" applyBorder="1" applyAlignment="1">
      <alignment horizontal="center" vertical="center"/>
    </xf>
    <xf numFmtId="49" fontId="4" fillId="0" borderId="30" xfId="0" applyNumberFormat="1" applyFont="1" applyBorder="1" applyAlignment="1">
      <alignment horizontal="center" vertical="center"/>
    </xf>
    <xf numFmtId="0" fontId="6" fillId="0" borderId="30" xfId="0" applyFont="1" applyBorder="1" applyAlignment="1">
      <alignment horizontal="center" vertical="center" wrapText="1"/>
    </xf>
    <xf numFmtId="2" fontId="6" fillId="0" borderId="30" xfId="0" applyNumberFormat="1" applyFont="1" applyBorder="1" applyAlignment="1">
      <alignment horizontal="center" vertical="center" wrapText="1"/>
    </xf>
    <xf numFmtId="2" fontId="4" fillId="0" borderId="3" xfId="0" applyNumberFormat="1" applyFont="1" applyBorder="1" applyAlignment="1">
      <alignment horizontal="center" vertical="center"/>
    </xf>
    <xf numFmtId="2" fontId="4" fillId="0" borderId="30" xfId="0" applyNumberFormat="1" applyFont="1" applyBorder="1" applyAlignment="1">
      <alignment horizontal="center" vertical="center" wrapText="1"/>
    </xf>
    <xf numFmtId="2" fontId="6" fillId="0" borderId="3" xfId="0" applyNumberFormat="1" applyFont="1" applyBorder="1" applyAlignment="1">
      <alignment horizontal="center" vertical="center"/>
    </xf>
    <xf numFmtId="0" fontId="6" fillId="9" borderId="3" xfId="0" applyFont="1" applyFill="1" applyBorder="1" applyAlignment="1">
      <alignment horizontal="center" vertical="center" wrapText="1"/>
    </xf>
    <xf numFmtId="0" fontId="4" fillId="9" borderId="3" xfId="0" applyFont="1" applyFill="1" applyBorder="1" applyAlignment="1">
      <alignment horizontal="center" vertical="center" wrapText="1"/>
    </xf>
    <xf numFmtId="49" fontId="6" fillId="0" borderId="30" xfId="0" applyNumberFormat="1" applyFont="1" applyBorder="1" applyAlignment="1">
      <alignment horizontal="center" vertical="center"/>
    </xf>
    <xf numFmtId="0" fontId="1" fillId="0" borderId="3" xfId="0" applyFont="1" applyFill="1" applyBorder="1" applyAlignment="1">
      <alignment horizontal="left" vertical="top" wrapText="1"/>
    </xf>
    <xf numFmtId="166" fontId="1" fillId="0" borderId="3" xfId="0" applyNumberFormat="1" applyFont="1" applyFill="1" applyBorder="1" applyAlignment="1">
      <alignment vertical="center"/>
    </xf>
    <xf numFmtId="49" fontId="1"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xf>
    <xf numFmtId="2" fontId="47" fillId="0" borderId="3" xfId="0" applyNumberFormat="1" applyFont="1" applyBorder="1" applyAlignment="1">
      <alignment horizontal="center" vertical="center"/>
    </xf>
    <xf numFmtId="49" fontId="4" fillId="9" borderId="53" xfId="0" applyNumberFormat="1" applyFont="1" applyFill="1" applyBorder="1" applyAlignment="1">
      <alignment horizontal="center" vertical="center" wrapText="1"/>
    </xf>
    <xf numFmtId="4" fontId="6" fillId="6" borderId="3" xfId="0" applyNumberFormat="1" applyFont="1" applyFill="1" applyBorder="1" applyAlignment="1">
      <alignment horizontal="center" vertical="center" wrapText="1"/>
    </xf>
    <xf numFmtId="168" fontId="11" fillId="0" borderId="3" xfId="0" applyNumberFormat="1" applyFont="1" applyFill="1" applyBorder="1" applyAlignment="1">
      <alignment vertical="center"/>
    </xf>
    <xf numFmtId="2" fontId="4" fillId="0" borderId="3" xfId="0" applyNumberFormat="1" applyFont="1" applyFill="1" applyBorder="1" applyAlignment="1">
      <alignment horizontal="right" vertical="center" wrapText="1"/>
    </xf>
    <xf numFmtId="49" fontId="11" fillId="0" borderId="3" xfId="0" applyNumberFormat="1" applyFont="1" applyBorder="1" applyAlignment="1">
      <alignment horizontal="center" vertical="center" wrapText="1"/>
    </xf>
    <xf numFmtId="0" fontId="11" fillId="0" borderId="3" xfId="0" applyFont="1" applyBorder="1" applyAlignment="1">
      <alignment horizontal="center" vertical="center" wrapText="1"/>
    </xf>
    <xf numFmtId="0" fontId="1" fillId="0" borderId="3" xfId="0" applyFont="1" applyBorder="1" applyAlignment="1">
      <alignment horizontal="center" vertical="center" wrapText="1"/>
    </xf>
    <xf numFmtId="49" fontId="1" fillId="0" borderId="3" xfId="0" applyNumberFormat="1" applyFont="1" applyBorder="1" applyAlignment="1">
      <alignment horizontal="center" vertical="center" wrapText="1"/>
    </xf>
    <xf numFmtId="0" fontId="1" fillId="0" borderId="3" xfId="1" applyNumberFormat="1" applyFont="1" applyFill="1" applyBorder="1" applyProtection="1">
      <alignment vertical="top" wrapText="1"/>
    </xf>
    <xf numFmtId="0" fontId="15" fillId="0" borderId="3" xfId="0" applyFont="1" applyBorder="1" applyAlignment="1">
      <alignment wrapText="1"/>
    </xf>
    <xf numFmtId="0" fontId="6" fillId="0" borderId="3" xfId="0" applyFont="1" applyBorder="1" applyAlignment="1">
      <alignment wrapText="1"/>
    </xf>
    <xf numFmtId="4" fontId="21" fillId="0" borderId="30" xfId="0" applyNumberFormat="1" applyFont="1" applyFill="1" applyBorder="1" applyAlignment="1">
      <alignment horizontal="center" vertical="center" wrapText="1"/>
    </xf>
    <xf numFmtId="49" fontId="21" fillId="0" borderId="37" xfId="0" applyNumberFormat="1" applyFont="1" applyFill="1" applyBorder="1" applyAlignment="1">
      <alignment horizontal="center" vertical="center" wrapText="1"/>
    </xf>
    <xf numFmtId="0" fontId="32" fillId="0" borderId="3" xfId="0" applyFont="1" applyFill="1" applyBorder="1" applyAlignment="1">
      <alignment wrapText="1"/>
    </xf>
    <xf numFmtId="4" fontId="6" fillId="0" borderId="3" xfId="0" applyNumberFormat="1" applyFont="1" applyFill="1" applyBorder="1" applyAlignment="1">
      <alignment horizontal="right" shrinkToFit="1"/>
    </xf>
    <xf numFmtId="4" fontId="6" fillId="0" borderId="30" xfId="0" applyNumberFormat="1" applyFont="1" applyFill="1" applyBorder="1" applyAlignment="1">
      <alignment horizontal="right" shrinkToFit="1"/>
    </xf>
    <xf numFmtId="0" fontId="32" fillId="0" borderId="13" xfId="0" applyFont="1" applyFill="1" applyBorder="1" applyAlignment="1">
      <alignment wrapText="1"/>
    </xf>
    <xf numFmtId="4" fontId="6" fillId="0" borderId="6" xfId="0" applyNumberFormat="1" applyFont="1" applyFill="1" applyBorder="1" applyAlignment="1">
      <alignment horizontal="right" shrinkToFit="1"/>
    </xf>
    <xf numFmtId="4" fontId="6" fillId="0" borderId="61" xfId="0" applyNumberFormat="1" applyFont="1" applyFill="1" applyBorder="1" applyAlignment="1">
      <alignment horizontal="right" shrinkToFit="1"/>
    </xf>
    <xf numFmtId="0" fontId="15" fillId="0" borderId="39" xfId="0" applyFont="1" applyFill="1" applyBorder="1" applyAlignment="1">
      <alignment horizontal="center" vertical="center" shrinkToFit="1"/>
    </xf>
    <xf numFmtId="0" fontId="15" fillId="0" borderId="35" xfId="0" applyFont="1" applyFill="1" applyBorder="1" applyAlignment="1">
      <alignment horizontal="center" vertical="center" shrinkToFit="1"/>
    </xf>
    <xf numFmtId="0" fontId="6" fillId="0" borderId="3" xfId="0" applyFont="1" applyFill="1" applyBorder="1" applyAlignment="1">
      <alignment horizontal="center" vertical="center" wrapText="1" shrinkToFit="1"/>
    </xf>
    <xf numFmtId="0" fontId="11" fillId="0" borderId="30" xfId="0" applyFont="1" applyFill="1" applyBorder="1" applyAlignment="1">
      <alignment horizontal="left" vertical="center"/>
    </xf>
    <xf numFmtId="0" fontId="11" fillId="0" borderId="11" xfId="0" applyFont="1" applyFill="1" applyBorder="1" applyAlignment="1">
      <alignment horizontal="center" vertical="center"/>
    </xf>
    <xf numFmtId="4" fontId="1" fillId="0" borderId="3" xfId="0" applyNumberFormat="1" applyFont="1" applyFill="1" applyBorder="1" applyAlignment="1">
      <alignment horizontal="right"/>
    </xf>
    <xf numFmtId="4" fontId="11" fillId="0" borderId="3" xfId="0" applyNumberFormat="1" applyFont="1" applyFill="1" applyBorder="1" applyAlignment="1">
      <alignment horizontal="right"/>
    </xf>
    <xf numFmtId="168" fontId="11" fillId="0" borderId="0" xfId="0" applyNumberFormat="1" applyFont="1" applyFill="1" applyBorder="1" applyAlignment="1">
      <alignment horizontal="center" vertical="center"/>
    </xf>
    <xf numFmtId="170" fontId="33" fillId="0" borderId="0" xfId="0" applyNumberFormat="1" applyFont="1" applyBorder="1" applyAlignment="1">
      <alignment horizontal="center" vertical="center" wrapText="1"/>
    </xf>
    <xf numFmtId="170" fontId="32" fillId="0" borderId="0" xfId="0" applyNumberFormat="1" applyFont="1" applyBorder="1" applyAlignment="1">
      <alignment horizontal="center" vertical="center" wrapText="1"/>
    </xf>
    <xf numFmtId="170" fontId="38" fillId="0" borderId="0" xfId="0" applyNumberFormat="1" applyFont="1" applyBorder="1" applyAlignment="1">
      <alignment horizontal="center" vertical="center" wrapText="1"/>
    </xf>
    <xf numFmtId="170" fontId="39" fillId="0" borderId="0" xfId="0" applyNumberFormat="1" applyFont="1" applyBorder="1" applyAlignment="1">
      <alignment horizontal="center" vertical="center" wrapText="1"/>
    </xf>
    <xf numFmtId="170" fontId="32" fillId="0" borderId="0" xfId="0" applyNumberFormat="1" applyFont="1" applyBorder="1" applyAlignment="1">
      <alignment horizontal="right" vertical="center" wrapText="1"/>
    </xf>
    <xf numFmtId="170" fontId="33" fillId="0" borderId="0" xfId="0" applyNumberFormat="1" applyFont="1" applyBorder="1" applyAlignment="1">
      <alignment horizontal="right" vertical="center" wrapText="1"/>
    </xf>
    <xf numFmtId="166" fontId="1" fillId="0" borderId="0" xfId="0" applyNumberFormat="1" applyFont="1" applyFill="1" applyBorder="1"/>
    <xf numFmtId="0" fontId="9" fillId="0" borderId="3" xfId="0" applyFont="1" applyFill="1" applyBorder="1" applyAlignment="1">
      <alignment horizontal="left" vertical="center"/>
    </xf>
    <xf numFmtId="0" fontId="11" fillId="0" borderId="13" xfId="0"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11" fillId="0" borderId="24" xfId="0" applyFont="1" applyFill="1" applyBorder="1" applyAlignment="1">
      <alignment horizontal="center" vertical="center" wrapText="1"/>
    </xf>
    <xf numFmtId="0" fontId="4" fillId="0" borderId="30" xfId="0" applyFont="1" applyFill="1" applyBorder="1" applyAlignment="1">
      <alignment horizontal="center" vertical="center" wrapText="1"/>
    </xf>
    <xf numFmtId="4" fontId="11" fillId="0" borderId="30" xfId="0" applyNumberFormat="1" applyFont="1" applyFill="1" applyBorder="1" applyAlignment="1">
      <alignment horizontal="right"/>
    </xf>
    <xf numFmtId="49" fontId="11" fillId="0" borderId="24" xfId="0" applyNumberFormat="1" applyFont="1" applyFill="1" applyBorder="1" applyAlignment="1">
      <alignment horizontal="center" vertical="center" wrapText="1"/>
    </xf>
    <xf numFmtId="49" fontId="4" fillId="0" borderId="46" xfId="0" applyNumberFormat="1" applyFont="1" applyFill="1" applyBorder="1" applyAlignment="1">
      <alignment horizontal="center"/>
    </xf>
    <xf numFmtId="4" fontId="41" fillId="0" borderId="3" xfId="0" applyNumberFormat="1" applyFont="1" applyFill="1" applyBorder="1" applyAlignment="1">
      <alignment horizontal="right"/>
    </xf>
    <xf numFmtId="0" fontId="6" fillId="0" borderId="56" xfId="0" applyFont="1" applyFill="1" applyBorder="1" applyAlignment="1">
      <alignment horizontal="center" vertical="center" wrapText="1"/>
    </xf>
    <xf numFmtId="0" fontId="6" fillId="0" borderId="5" xfId="0" applyFont="1" applyFill="1" applyBorder="1" applyAlignment="1">
      <alignment horizontal="center" vertical="center" wrapText="1"/>
    </xf>
    <xf numFmtId="4" fontId="15" fillId="0" borderId="4" xfId="0" applyNumberFormat="1" applyFont="1" applyFill="1" applyBorder="1" applyAlignment="1">
      <alignment horizontal="right" wrapText="1"/>
    </xf>
    <xf numFmtId="4" fontId="15" fillId="0" borderId="30" xfId="0" applyNumberFormat="1" applyFont="1" applyFill="1" applyBorder="1" applyAlignment="1">
      <alignment horizontal="right" wrapText="1"/>
    </xf>
    <xf numFmtId="4" fontId="15" fillId="0" borderId="62" xfId="0" applyNumberFormat="1" applyFont="1" applyFill="1" applyBorder="1" applyAlignment="1">
      <alignment horizontal="right" wrapText="1"/>
    </xf>
    <xf numFmtId="4" fontId="15" fillId="0" borderId="3" xfId="0" applyNumberFormat="1" applyFont="1" applyFill="1" applyBorder="1" applyAlignment="1">
      <alignment horizontal="right" wrapText="1"/>
    </xf>
    <xf numFmtId="4" fontId="15" fillId="0" borderId="5" xfId="0" applyNumberFormat="1" applyFont="1" applyFill="1" applyBorder="1" applyAlignment="1">
      <alignment horizontal="right" wrapText="1"/>
    </xf>
    <xf numFmtId="0" fontId="6" fillId="0" borderId="3" xfId="0" applyFont="1" applyFill="1" applyBorder="1" applyAlignment="1">
      <alignment horizontal="center" vertical="center"/>
    </xf>
    <xf numFmtId="0" fontId="1" fillId="0" borderId="0" xfId="0" applyFont="1"/>
    <xf numFmtId="166" fontId="1" fillId="0" borderId="0" xfId="0" applyNumberFormat="1" applyFont="1" applyAlignment="1">
      <alignment horizontal="center" vertical="center"/>
    </xf>
    <xf numFmtId="49" fontId="1" fillId="0" borderId="11"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center" vertical="center"/>
    </xf>
    <xf numFmtId="0" fontId="6" fillId="0" borderId="30" xfId="0" applyFont="1" applyFill="1" applyBorder="1" applyAlignment="1">
      <alignment horizontal="center" vertical="center" wrapText="1"/>
    </xf>
    <xf numFmtId="166" fontId="1" fillId="0" borderId="0" xfId="0" applyNumberFormat="1" applyFont="1" applyFill="1"/>
    <xf numFmtId="4" fontId="6" fillId="0" borderId="3" xfId="0" applyNumberFormat="1" applyFont="1" applyFill="1" applyBorder="1" applyAlignment="1">
      <alignment horizontal="right" vertical="center" wrapText="1"/>
    </xf>
    <xf numFmtId="0" fontId="6" fillId="0" borderId="3" xfId="0" applyFont="1" applyFill="1" applyBorder="1" applyAlignment="1">
      <alignment horizontal="center" vertical="center" wrapText="1"/>
    </xf>
    <xf numFmtId="4" fontId="4" fillId="0" borderId="3" xfId="0" applyNumberFormat="1" applyFont="1" applyFill="1" applyBorder="1" applyAlignment="1">
      <alignment horizontal="center" vertical="center" wrapText="1"/>
    </xf>
    <xf numFmtId="4" fontId="4" fillId="0" borderId="8" xfId="0" applyNumberFormat="1" applyFont="1" applyFill="1" applyBorder="1" applyAlignment="1">
      <alignment horizontal="center" vertical="center" wrapText="1"/>
    </xf>
    <xf numFmtId="4" fontId="6" fillId="0" borderId="3" xfId="0" applyNumberFormat="1" applyFont="1" applyFill="1" applyBorder="1" applyAlignment="1">
      <alignment horizontal="center" wrapText="1"/>
    </xf>
    <xf numFmtId="4" fontId="6" fillId="0" borderId="8" xfId="0" applyNumberFormat="1" applyFont="1" applyFill="1" applyBorder="1" applyAlignment="1">
      <alignment horizontal="center" wrapText="1"/>
    </xf>
    <xf numFmtId="4" fontId="6" fillId="0" borderId="31" xfId="0" applyNumberFormat="1" applyFont="1" applyFill="1" applyBorder="1" applyAlignment="1">
      <alignment horizontal="center" wrapText="1"/>
    </xf>
    <xf numFmtId="4" fontId="6" fillId="0" borderId="30" xfId="0" applyNumberFormat="1" applyFont="1" applyFill="1" applyBorder="1" applyAlignment="1">
      <alignment horizontal="center" wrapText="1"/>
    </xf>
    <xf numFmtId="4" fontId="4" fillId="0" borderId="8" xfId="0" applyNumberFormat="1" applyFont="1" applyFill="1" applyBorder="1" applyAlignment="1">
      <alignment horizontal="center" wrapText="1"/>
    </xf>
    <xf numFmtId="0" fontId="11" fillId="0" borderId="30" xfId="0" applyFont="1" applyFill="1" applyBorder="1" applyAlignment="1">
      <alignment horizontal="center" vertical="center"/>
    </xf>
    <xf numFmtId="0" fontId="11" fillId="0" borderId="31" xfId="0" applyFont="1" applyFill="1" applyBorder="1" applyAlignment="1">
      <alignment horizontal="center" vertical="center"/>
    </xf>
    <xf numFmtId="49" fontId="1" fillId="0" borderId="32" xfId="0" applyNumberFormat="1" applyFont="1" applyFill="1" applyBorder="1" applyAlignment="1">
      <alignment horizontal="center" vertical="center"/>
    </xf>
    <xf numFmtId="4" fontId="4" fillId="0" borderId="3" xfId="0" applyNumberFormat="1" applyFont="1" applyFill="1" applyBorder="1" applyAlignment="1">
      <alignment horizontal="center" vertical="center"/>
    </xf>
    <xf numFmtId="4" fontId="4" fillId="0" borderId="8" xfId="0" applyNumberFormat="1" applyFont="1" applyFill="1" applyBorder="1" applyAlignment="1">
      <alignment horizontal="center" vertical="center"/>
    </xf>
    <xf numFmtId="4" fontId="6" fillId="0" borderId="3" xfId="0" applyNumberFormat="1" applyFont="1" applyFill="1" applyBorder="1" applyAlignment="1">
      <alignment horizontal="right" vertical="center"/>
    </xf>
    <xf numFmtId="4" fontId="6" fillId="0" borderId="30" xfId="0" applyNumberFormat="1" applyFont="1" applyFill="1" applyBorder="1" applyAlignment="1">
      <alignment horizontal="right" vertical="center" wrapText="1"/>
    </xf>
    <xf numFmtId="4" fontId="4" fillId="0" borderId="3" xfId="0" applyNumberFormat="1" applyFont="1" applyFill="1" applyBorder="1" applyAlignment="1">
      <alignment horizontal="center" wrapText="1"/>
    </xf>
    <xf numFmtId="0" fontId="15" fillId="0" borderId="3" xfId="0" applyFont="1" applyFill="1" applyBorder="1" applyAlignment="1">
      <alignment horizontal="center" vertical="center" wrapText="1"/>
    </xf>
    <xf numFmtId="4" fontId="15" fillId="0" borderId="3" xfId="0" applyNumberFormat="1" applyFont="1" applyFill="1" applyBorder="1" applyAlignment="1">
      <alignment horizontal="center" wrapText="1"/>
    </xf>
    <xf numFmtId="4" fontId="4" fillId="0" borderId="13" xfId="0" applyNumberFormat="1" applyFont="1" applyFill="1" applyBorder="1" applyAlignment="1">
      <alignment horizontal="center" wrapText="1"/>
    </xf>
    <xf numFmtId="4" fontId="6" fillId="0" borderId="13" xfId="0" applyNumberFormat="1" applyFont="1" applyFill="1" applyBorder="1" applyAlignment="1">
      <alignment horizontal="center" wrapText="1"/>
    </xf>
    <xf numFmtId="4" fontId="4" fillId="0" borderId="30" xfId="0" applyNumberFormat="1" applyFont="1" applyFill="1" applyBorder="1" applyAlignment="1">
      <alignment horizontal="center" wrapText="1"/>
    </xf>
    <xf numFmtId="4" fontId="4" fillId="0" borderId="6" xfId="0" applyNumberFormat="1" applyFont="1" applyFill="1" applyBorder="1" applyAlignment="1">
      <alignment horizontal="center" wrapText="1"/>
    </xf>
    <xf numFmtId="0" fontId="1" fillId="0" borderId="13" xfId="0"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3" xfId="0" applyFont="1" applyFill="1" applyBorder="1" applyAlignment="1">
      <alignment horizontal="center" vertical="top" wrapText="1"/>
    </xf>
    <xf numFmtId="0" fontId="0" fillId="0" borderId="3" xfId="0" applyFill="1" applyBorder="1" applyAlignment="1">
      <alignment horizontal="center" vertical="top" wrapText="1"/>
    </xf>
    <xf numFmtId="0" fontId="0" fillId="0" borderId="30" xfId="0" applyBorder="1" applyAlignment="1">
      <alignment horizontal="center" vertical="top"/>
    </xf>
    <xf numFmtId="0" fontId="11" fillId="0" borderId="13" xfId="0" applyFont="1" applyFill="1" applyBorder="1" applyAlignment="1">
      <alignment horizontal="center" vertical="top" wrapText="1"/>
    </xf>
    <xf numFmtId="0" fontId="0" fillId="0" borderId="0" xfId="0" applyAlignment="1">
      <alignment wrapText="1"/>
    </xf>
    <xf numFmtId="0" fontId="12" fillId="0" borderId="30" xfId="0" applyFont="1" applyFill="1" applyBorder="1" applyAlignment="1">
      <alignment horizontal="center" vertical="center"/>
    </xf>
    <xf numFmtId="49" fontId="24" fillId="0" borderId="3" xfId="0" applyNumberFormat="1" applyFont="1" applyFill="1" applyBorder="1" applyAlignment="1">
      <alignment vertical="center" wrapText="1"/>
    </xf>
    <xf numFmtId="2" fontId="15" fillId="0" borderId="30" xfId="0" applyNumberFormat="1" applyFont="1" applyFill="1" applyBorder="1" applyAlignment="1">
      <alignment horizontal="center" vertical="center"/>
    </xf>
    <xf numFmtId="0" fontId="32" fillId="0" borderId="3" xfId="0" applyFont="1" applyBorder="1" applyAlignment="1">
      <alignment horizontal="left" wrapText="1"/>
    </xf>
    <xf numFmtId="166" fontId="1" fillId="0" borderId="3" xfId="0" applyNumberFormat="1" applyFont="1" applyFill="1" applyBorder="1" applyAlignment="1">
      <alignment horizontal="center" vertical="center"/>
    </xf>
    <xf numFmtId="4" fontId="4" fillId="0" borderId="30" xfId="0" applyNumberFormat="1" applyFont="1" applyFill="1" applyBorder="1" applyAlignment="1">
      <alignment horizontal="center" vertical="center" wrapText="1"/>
    </xf>
    <xf numFmtId="4" fontId="4" fillId="0" borderId="31" xfId="0" applyNumberFormat="1" applyFont="1" applyFill="1" applyBorder="1" applyAlignment="1">
      <alignment horizontal="center" vertical="center" wrapText="1"/>
    </xf>
    <xf numFmtId="166" fontId="1" fillId="0" borderId="13"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49" fontId="65" fillId="0" borderId="3" xfId="4" applyNumberFormat="1" applyFont="1" applyFill="1" applyBorder="1" applyAlignment="1" applyProtection="1">
      <alignment horizontal="center" vertical="center" shrinkToFit="1"/>
    </xf>
    <xf numFmtId="166" fontId="11" fillId="0" borderId="3" xfId="0" applyNumberFormat="1" applyFont="1" applyFill="1" applyBorder="1" applyAlignment="1">
      <alignment horizontal="center" vertical="center"/>
    </xf>
    <xf numFmtId="49" fontId="54" fillId="2" borderId="3" xfId="0" applyNumberFormat="1" applyFont="1" applyFill="1" applyBorder="1" applyAlignment="1">
      <alignment horizontal="center" vertical="center"/>
    </xf>
    <xf numFmtId="0" fontId="0" fillId="0" borderId="6" xfId="0" applyBorder="1" applyAlignment="1">
      <alignment horizontal="center" vertical="center" wrapText="1"/>
    </xf>
    <xf numFmtId="0" fontId="0" fillId="0" borderId="6" xfId="0" applyBorder="1" applyAlignment="1">
      <alignment vertical="top" wrapText="1"/>
    </xf>
    <xf numFmtId="0" fontId="11" fillId="0" borderId="3" xfId="0"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0" fontId="0" fillId="0" borderId="6" xfId="0" applyBorder="1" applyAlignment="1">
      <alignment vertical="center"/>
    </xf>
    <xf numFmtId="0" fontId="0" fillId="0" borderId="6" xfId="0" applyBorder="1" applyAlignment="1">
      <alignment wrapText="1"/>
    </xf>
    <xf numFmtId="0" fontId="0" fillId="0" borderId="3" xfId="0" applyBorder="1" applyAlignment="1">
      <alignment vertical="center" wrapText="1"/>
    </xf>
    <xf numFmtId="0" fontId="1" fillId="0" borderId="6" xfId="0" applyFont="1" applyFill="1" applyBorder="1" applyAlignment="1">
      <alignment horizontal="left" vertical="center" wrapText="1"/>
    </xf>
    <xf numFmtId="49" fontId="1" fillId="0" borderId="13" xfId="0" applyNumberFormat="1" applyFont="1" applyFill="1" applyBorder="1" applyAlignment="1">
      <alignment horizontal="center" vertical="center" wrapText="1"/>
    </xf>
    <xf numFmtId="166" fontId="1" fillId="0" borderId="13" xfId="0" applyNumberFormat="1" applyFont="1" applyFill="1" applyBorder="1" applyAlignment="1">
      <alignment vertical="center"/>
    </xf>
    <xf numFmtId="0" fontId="33" fillId="0" borderId="13" xfId="0" applyFont="1" applyBorder="1" applyAlignment="1">
      <alignment horizontal="left" vertical="center" wrapText="1"/>
    </xf>
    <xf numFmtId="0" fontId="0" fillId="0" borderId="3" xfId="0" applyBorder="1" applyAlignment="1">
      <alignment wrapText="1"/>
    </xf>
    <xf numFmtId="49" fontId="1" fillId="0" borderId="3" xfId="0" applyNumberFormat="1" applyFont="1" applyFill="1" applyBorder="1" applyAlignment="1">
      <alignment horizontal="center" vertical="center" wrapText="1"/>
    </xf>
    <xf numFmtId="0" fontId="33" fillId="0" borderId="13" xfId="0" applyFont="1" applyBorder="1" applyAlignment="1">
      <alignment horizontal="center" vertical="center" wrapText="1"/>
    </xf>
    <xf numFmtId="166" fontId="0" fillId="0" borderId="3" xfId="0" applyNumberFormat="1" applyFill="1" applyBorder="1" applyAlignment="1">
      <alignment horizontal="center" vertical="center" wrapText="1"/>
    </xf>
    <xf numFmtId="166" fontId="1" fillId="0" borderId="8" xfId="0" applyNumberFormat="1" applyFont="1" applyFill="1" applyBorder="1" applyAlignment="1">
      <alignment horizontal="center" vertical="center"/>
    </xf>
    <xf numFmtId="49" fontId="0" fillId="0" borderId="3" xfId="0" applyNumberFormat="1" applyFill="1" applyBorder="1" applyAlignment="1">
      <alignment horizontal="center" vertical="top" wrapText="1"/>
    </xf>
    <xf numFmtId="4" fontId="11" fillId="0" borderId="13" xfId="0" applyNumberFormat="1" applyFont="1" applyFill="1" applyBorder="1" applyAlignment="1">
      <alignment horizontal="center" wrapText="1"/>
    </xf>
    <xf numFmtId="4" fontId="11" fillId="0" borderId="26" xfId="0" applyNumberFormat="1" applyFont="1" applyFill="1" applyBorder="1" applyAlignment="1">
      <alignment horizontal="center" wrapText="1"/>
    </xf>
    <xf numFmtId="0" fontId="0" fillId="0" borderId="3" xfId="0" applyBorder="1" applyAlignment="1">
      <alignment horizontal="center" wrapText="1"/>
    </xf>
    <xf numFmtId="4" fontId="6" fillId="0" borderId="30" xfId="0" applyNumberFormat="1" applyFont="1" applyFill="1" applyBorder="1" applyAlignment="1">
      <alignment horizontal="right" wrapText="1"/>
    </xf>
    <xf numFmtId="0" fontId="1" fillId="0" borderId="3" xfId="0" applyFont="1" applyFill="1" applyBorder="1" applyAlignment="1">
      <alignment horizontal="left" vertical="top" wrapText="1"/>
    </xf>
    <xf numFmtId="166" fontId="11" fillId="0" borderId="30" xfId="0" applyNumberFormat="1" applyFont="1" applyFill="1" applyBorder="1" applyAlignment="1">
      <alignment vertical="center"/>
    </xf>
    <xf numFmtId="166" fontId="11" fillId="0" borderId="3" xfId="0" applyNumberFormat="1" applyFont="1" applyFill="1" applyBorder="1" applyAlignment="1">
      <alignment vertical="center"/>
    </xf>
    <xf numFmtId="166" fontId="11" fillId="0" borderId="8" xfId="0" applyNumberFormat="1" applyFont="1" applyFill="1" applyBorder="1" applyAlignment="1">
      <alignment vertical="center"/>
    </xf>
    <xf numFmtId="166" fontId="1" fillId="0" borderId="3" xfId="0" applyNumberFormat="1" applyFont="1" applyFill="1" applyBorder="1" applyAlignment="1">
      <alignment vertical="center"/>
    </xf>
    <xf numFmtId="49" fontId="1" fillId="0" borderId="11" xfId="0" applyNumberFormat="1" applyFont="1" applyFill="1" applyBorder="1"/>
    <xf numFmtId="0" fontId="4" fillId="0" borderId="3" xfId="0" applyFont="1" applyFill="1" applyBorder="1" applyAlignment="1">
      <alignment horizontal="left" vertical="top" wrapText="1"/>
    </xf>
    <xf numFmtId="2" fontId="1" fillId="0" borderId="3" xfId="0" applyNumberFormat="1" applyFont="1" applyFill="1" applyBorder="1"/>
    <xf numFmtId="2" fontId="1" fillId="0" borderId="8" xfId="0" applyNumberFormat="1" applyFont="1" applyFill="1" applyBorder="1"/>
    <xf numFmtId="49" fontId="6" fillId="0" borderId="11" xfId="0" applyNumberFormat="1" applyFont="1" applyFill="1" applyBorder="1"/>
    <xf numFmtId="49" fontId="4" fillId="0" borderId="11" xfId="0" applyNumberFormat="1" applyFont="1" applyFill="1" applyBorder="1" applyAlignment="1">
      <alignment vertical="center"/>
    </xf>
    <xf numFmtId="49" fontId="6" fillId="0" borderId="28" xfId="0" applyNumberFormat="1" applyFont="1" applyFill="1" applyBorder="1" applyAlignment="1">
      <alignment horizontal="left" vertical="center"/>
    </xf>
    <xf numFmtId="166" fontId="11" fillId="0" borderId="6" xfId="0" applyNumberFormat="1" applyFont="1" applyFill="1" applyBorder="1" applyAlignment="1">
      <alignment vertical="center" wrapText="1"/>
    </xf>
    <xf numFmtId="166" fontId="11" fillId="0" borderId="3" xfId="0" applyNumberFormat="1" applyFont="1" applyFill="1" applyBorder="1" applyAlignment="1">
      <alignment vertical="center" wrapText="1"/>
    </xf>
    <xf numFmtId="49" fontId="4" fillId="0" borderId="24" xfId="0" applyNumberFormat="1" applyFont="1" applyFill="1" applyBorder="1" applyAlignment="1">
      <alignment horizontal="left" vertical="center"/>
    </xf>
    <xf numFmtId="166" fontId="1" fillId="0" borderId="3" xfId="0" applyNumberFormat="1" applyFont="1" applyFill="1" applyBorder="1" applyAlignment="1">
      <alignment vertical="center" wrapText="1"/>
    </xf>
    <xf numFmtId="166" fontId="1" fillId="0" borderId="6" xfId="0" applyNumberFormat="1" applyFont="1" applyFill="1" applyBorder="1" applyAlignment="1">
      <alignment vertical="center" wrapText="1"/>
    </xf>
    <xf numFmtId="166" fontId="1" fillId="0" borderId="61" xfId="0" applyNumberFormat="1" applyFont="1" applyFill="1" applyBorder="1" applyAlignment="1">
      <alignment vertical="center" wrapText="1"/>
    </xf>
    <xf numFmtId="0" fontId="6" fillId="0" borderId="13" xfId="0" applyFont="1" applyFill="1" applyBorder="1" applyAlignment="1">
      <alignment horizontal="left" vertical="top" wrapText="1"/>
    </xf>
    <xf numFmtId="0" fontId="4" fillId="0" borderId="13" xfId="0" applyFont="1" applyFill="1" applyBorder="1" applyAlignment="1">
      <alignment horizontal="left" vertical="center" wrapText="1"/>
    </xf>
    <xf numFmtId="2" fontId="15" fillId="0" borderId="13" xfId="0" applyNumberFormat="1" applyFont="1" applyFill="1" applyBorder="1" applyAlignment="1">
      <alignment horizontal="right" vertical="top" wrapText="1"/>
    </xf>
    <xf numFmtId="49" fontId="1" fillId="0" borderId="3" xfId="0" applyNumberFormat="1" applyFont="1" applyFill="1" applyBorder="1" applyAlignment="1">
      <alignment horizontal="left" vertical="top" wrapText="1"/>
    </xf>
    <xf numFmtId="2" fontId="1" fillId="0" borderId="3" xfId="0" applyNumberFormat="1" applyFont="1" applyFill="1" applyBorder="1" applyAlignment="1">
      <alignment vertical="center"/>
    </xf>
    <xf numFmtId="2" fontId="1" fillId="0" borderId="8" xfId="0" applyNumberFormat="1" applyFont="1" applyFill="1" applyBorder="1" applyAlignment="1">
      <alignment vertical="center"/>
    </xf>
    <xf numFmtId="49" fontId="11" fillId="0" borderId="32" xfId="0" applyNumberFormat="1" applyFont="1" applyFill="1" applyBorder="1" applyAlignment="1">
      <alignment horizontal="left" vertical="top"/>
    </xf>
    <xf numFmtId="49" fontId="11" fillId="0" borderId="11" xfId="0" applyNumberFormat="1" applyFont="1" applyFill="1" applyBorder="1" applyAlignment="1">
      <alignment horizontal="left" vertical="center"/>
    </xf>
    <xf numFmtId="2" fontId="11" fillId="0" borderId="3" xfId="0" applyNumberFormat="1" applyFont="1" applyFill="1" applyBorder="1"/>
    <xf numFmtId="0" fontId="11" fillId="0" borderId="3" xfId="1" applyNumberFormat="1" applyFont="1" applyFill="1" applyBorder="1" applyProtection="1">
      <alignment vertical="top" wrapText="1"/>
    </xf>
    <xf numFmtId="49" fontId="11" fillId="0" borderId="3" xfId="0" applyNumberFormat="1" applyFont="1" applyFill="1" applyBorder="1"/>
    <xf numFmtId="2" fontId="11" fillId="0" borderId="13" xfId="0" applyNumberFormat="1" applyFont="1" applyFill="1" applyBorder="1"/>
    <xf numFmtId="4" fontId="33" fillId="0" borderId="3" xfId="0" applyNumberFormat="1" applyFont="1" applyBorder="1" applyAlignment="1">
      <alignment vertical="center"/>
    </xf>
    <xf numFmtId="49" fontId="4" fillId="0" borderId="24" xfId="0" applyNumberFormat="1" applyFont="1" applyFill="1" applyBorder="1" applyAlignment="1">
      <alignment horizontal="center" vertical="center"/>
    </xf>
    <xf numFmtId="4" fontId="33" fillId="0" borderId="45" xfId="0" applyNumberFormat="1" applyFont="1" applyBorder="1" applyAlignment="1">
      <alignment vertical="center" wrapText="1"/>
    </xf>
    <xf numFmtId="4" fontId="33" fillId="0" borderId="0" xfId="0" applyNumberFormat="1" applyFont="1" applyBorder="1" applyAlignment="1">
      <alignment vertical="center" wrapText="1"/>
    </xf>
    <xf numFmtId="0" fontId="1" fillId="0" borderId="0" xfId="0" applyFont="1" applyBorder="1"/>
    <xf numFmtId="4" fontId="1" fillId="0" borderId="3" xfId="0" applyNumberFormat="1" applyFont="1" applyFill="1" applyBorder="1" applyAlignment="1">
      <alignment vertical="center"/>
    </xf>
    <xf numFmtId="0" fontId="1" fillId="0" borderId="45" xfId="0" applyFont="1" applyBorder="1"/>
    <xf numFmtId="4" fontId="12" fillId="0" borderId="3" xfId="0" applyNumberFormat="1" applyFont="1" applyFill="1" applyBorder="1" applyAlignment="1">
      <alignment horizontal="right" wrapText="1"/>
    </xf>
    <xf numFmtId="0" fontId="1" fillId="0" borderId="30" xfId="0" applyFont="1" applyFill="1" applyBorder="1" applyAlignment="1">
      <alignment horizontal="center" wrapText="1"/>
    </xf>
    <xf numFmtId="0" fontId="1" fillId="0" borderId="13" xfId="0" applyFont="1" applyFill="1" applyBorder="1" applyAlignment="1">
      <alignment horizontal="center" wrapText="1"/>
    </xf>
    <xf numFmtId="0" fontId="1" fillId="0" borderId="5" xfId="0" applyFont="1" applyFill="1" applyBorder="1" applyAlignment="1">
      <alignment horizontal="center" wrapText="1"/>
    </xf>
    <xf numFmtId="0" fontId="11" fillId="0" borderId="13" xfId="0" applyFont="1" applyFill="1" applyBorder="1" applyAlignment="1">
      <alignment horizontal="center" wrapText="1"/>
    </xf>
    <xf numFmtId="0" fontId="11" fillId="0" borderId="30" xfId="0" applyFont="1" applyFill="1" applyBorder="1" applyAlignment="1">
      <alignment horizontal="center" wrapText="1"/>
    </xf>
    <xf numFmtId="0" fontId="11" fillId="0" borderId="11" xfId="0" applyFont="1" applyFill="1" applyBorder="1" applyAlignment="1">
      <alignment horizontal="left" vertical="center" wrapText="1"/>
    </xf>
    <xf numFmtId="2" fontId="11" fillId="0" borderId="3" xfId="0" applyNumberFormat="1" applyFont="1" applyFill="1" applyBorder="1" applyAlignment="1">
      <alignment horizontal="center" vertical="center" wrapText="1"/>
    </xf>
    <xf numFmtId="2" fontId="43" fillId="0" borderId="3" xfId="0" applyNumberFormat="1" applyFont="1" applyFill="1" applyBorder="1" applyAlignment="1">
      <alignment horizontal="center" vertical="center"/>
    </xf>
    <xf numFmtId="164" fontId="6" fillId="0" borderId="3" xfId="8" applyFont="1" applyFill="1" applyBorder="1" applyAlignment="1">
      <alignment horizontal="right" vertical="center" wrapText="1"/>
    </xf>
    <xf numFmtId="164" fontId="4" fillId="0" borderId="3" xfId="8" applyFont="1" applyFill="1" applyBorder="1" applyAlignment="1">
      <alignment horizontal="right" vertical="center" wrapText="1"/>
    </xf>
    <xf numFmtId="4" fontId="11" fillId="0" borderId="30" xfId="0" applyNumberFormat="1" applyFont="1" applyFill="1" applyBorder="1" applyAlignment="1">
      <alignment horizontal="right" vertical="center" wrapText="1"/>
    </xf>
    <xf numFmtId="2" fontId="11" fillId="0" borderId="3" xfId="0" applyNumberFormat="1" applyFont="1" applyFill="1" applyBorder="1" applyAlignment="1">
      <alignment horizontal="right" vertical="top" wrapText="1"/>
    </xf>
    <xf numFmtId="2" fontId="6" fillId="0" borderId="3" xfId="0" applyNumberFormat="1" applyFont="1" applyFill="1" applyBorder="1" applyAlignment="1">
      <alignment horizontal="right" vertical="center" wrapText="1"/>
    </xf>
    <xf numFmtId="4" fontId="4" fillId="0" borderId="3" xfId="0" applyNumberFormat="1" applyFont="1" applyFill="1" applyBorder="1" applyAlignment="1">
      <alignment horizontal="right"/>
    </xf>
    <xf numFmtId="4" fontId="6" fillId="0" borderId="3" xfId="0" applyNumberFormat="1" applyFont="1" applyFill="1" applyBorder="1" applyAlignment="1">
      <alignment horizontal="right"/>
    </xf>
    <xf numFmtId="49" fontId="1" fillId="0" borderId="34" xfId="0" applyNumberFormat="1" applyFont="1" applyFill="1" applyBorder="1" applyAlignment="1">
      <alignment horizontal="left" vertical="center" wrapText="1"/>
    </xf>
    <xf numFmtId="0" fontId="1" fillId="0" borderId="38" xfId="0" applyFont="1" applyFill="1" applyBorder="1" applyAlignment="1">
      <alignment horizontal="justify" vertical="top" wrapText="1"/>
    </xf>
    <xf numFmtId="0" fontId="33" fillId="0" borderId="3" xfId="0" applyFont="1" applyFill="1" applyBorder="1" applyAlignment="1">
      <alignment horizontal="justify" vertical="top" wrapText="1"/>
    </xf>
    <xf numFmtId="49" fontId="1" fillId="0" borderId="34" xfId="0" applyNumberFormat="1" applyFont="1" applyBorder="1" applyAlignment="1">
      <alignment vertical="center" wrapText="1"/>
    </xf>
    <xf numFmtId="49" fontId="3" fillId="0" borderId="34" xfId="0" applyNumberFormat="1" applyFont="1" applyBorder="1" applyAlignment="1">
      <alignment vertical="center" wrapText="1"/>
    </xf>
    <xf numFmtId="0" fontId="1" fillId="0" borderId="38" xfId="0" applyFont="1" applyBorder="1" applyAlignment="1">
      <alignment horizontal="justify" vertical="top" wrapText="1"/>
    </xf>
    <xf numFmtId="0" fontId="33" fillId="6" borderId="3" xfId="0" applyFont="1" applyFill="1" applyBorder="1" applyAlignment="1">
      <alignment horizontal="justify" vertical="top" wrapText="1"/>
    </xf>
    <xf numFmtId="49" fontId="3" fillId="0" borderId="3" xfId="0" applyNumberFormat="1" applyFont="1" applyFill="1" applyBorder="1" applyAlignment="1">
      <alignment horizontal="left"/>
    </xf>
    <xf numFmtId="4" fontId="6" fillId="0" borderId="45" xfId="0" applyNumberFormat="1" applyFont="1" applyFill="1" applyBorder="1" applyAlignment="1">
      <alignment horizontal="center" wrapText="1"/>
    </xf>
    <xf numFmtId="4" fontId="4" fillId="0" borderId="45" xfId="0" applyNumberFormat="1" applyFont="1" applyFill="1" applyBorder="1" applyAlignment="1">
      <alignment horizontal="center" wrapText="1"/>
    </xf>
    <xf numFmtId="2" fontId="4" fillId="0" borderId="0" xfId="0" applyNumberFormat="1" applyFont="1" applyBorder="1" applyAlignment="1">
      <alignment horizontal="center" vertical="center" wrapText="1"/>
    </xf>
    <xf numFmtId="2" fontId="22" fillId="0" borderId="0" xfId="0" applyNumberFormat="1" applyFont="1" applyBorder="1" applyAlignment="1">
      <alignment horizontal="center" vertical="center" wrapText="1"/>
    </xf>
    <xf numFmtId="166" fontId="1" fillId="0" borderId="0" xfId="0" applyNumberFormat="1" applyFont="1" applyBorder="1"/>
    <xf numFmtId="166" fontId="1" fillId="0" borderId="0" xfId="0" applyNumberFormat="1" applyFont="1" applyBorder="1" applyAlignment="1">
      <alignment horizontal="center" vertical="center"/>
    </xf>
    <xf numFmtId="2" fontId="6" fillId="0" borderId="0" xfId="0" applyNumberFormat="1" applyFont="1" applyBorder="1" applyAlignment="1">
      <alignment horizontal="center" vertical="center" wrapText="1"/>
    </xf>
    <xf numFmtId="0" fontId="6" fillId="0" borderId="3" xfId="0" applyFont="1" applyFill="1" applyBorder="1" applyAlignment="1">
      <alignment horizontal="left" vertical="center" wrapText="1"/>
    </xf>
    <xf numFmtId="49" fontId="1" fillId="0" borderId="3" xfId="0" applyNumberFormat="1" applyFont="1" applyFill="1" applyBorder="1" applyAlignment="1">
      <alignment horizontal="center" vertical="center" wrapText="1"/>
    </xf>
    <xf numFmtId="0" fontId="4" fillId="0" borderId="3" xfId="0" applyFont="1" applyFill="1" applyBorder="1" applyAlignment="1">
      <alignment horizontal="left" vertical="center" wrapText="1"/>
    </xf>
    <xf numFmtId="9" fontId="0" fillId="0" borderId="0" xfId="13" applyFont="1"/>
    <xf numFmtId="49" fontId="11" fillId="0" borderId="11" xfId="0" applyNumberFormat="1" applyFont="1" applyFill="1" applyBorder="1" applyAlignment="1">
      <alignment horizontal="center" vertical="center"/>
    </xf>
    <xf numFmtId="166" fontId="1" fillId="0" borderId="8" xfId="0" applyNumberFormat="1" applyFont="1" applyFill="1" applyBorder="1" applyAlignment="1">
      <alignment vertical="center"/>
    </xf>
    <xf numFmtId="49" fontId="3" fillId="0" borderId="3" xfId="0" applyNumberFormat="1" applyFont="1" applyFill="1" applyBorder="1" applyAlignment="1">
      <alignment horizontal="justify" vertical="top" wrapText="1"/>
    </xf>
    <xf numFmtId="49" fontId="3" fillId="0" borderId="3" xfId="0" applyNumberFormat="1" applyFont="1" applyFill="1" applyBorder="1" applyAlignment="1">
      <alignment vertical="top" wrapText="1"/>
    </xf>
    <xf numFmtId="0" fontId="5" fillId="0" borderId="3" xfId="0" applyFont="1" applyFill="1" applyBorder="1" applyAlignment="1">
      <alignment horizontal="center" wrapText="1"/>
    </xf>
    <xf numFmtId="0" fontId="3" fillId="0" borderId="30" xfId="0" applyFont="1" applyFill="1" applyBorder="1" applyAlignment="1">
      <alignment vertical="top" wrapText="1"/>
    </xf>
    <xf numFmtId="0" fontId="5" fillId="0" borderId="45" xfId="0" applyFont="1" applyFill="1" applyBorder="1" applyAlignment="1">
      <alignment horizontal="center"/>
    </xf>
    <xf numFmtId="0" fontId="5" fillId="0" borderId="52" xfId="0" applyFont="1" applyFill="1" applyBorder="1" applyAlignment="1">
      <alignment horizontal="center"/>
    </xf>
    <xf numFmtId="0" fontId="5" fillId="0" borderId="38" xfId="0" applyFont="1" applyFill="1" applyBorder="1" applyAlignment="1">
      <alignment horizontal="center"/>
    </xf>
    <xf numFmtId="0" fontId="3" fillId="0" borderId="13" xfId="0" applyFont="1" applyFill="1" applyBorder="1" applyAlignment="1">
      <alignment horizontal="center" vertical="center" wrapText="1"/>
    </xf>
    <xf numFmtId="0" fontId="3" fillId="0" borderId="30" xfId="0" applyFont="1" applyFill="1" applyBorder="1" applyAlignment="1">
      <alignment horizontal="center" vertical="top" wrapText="1"/>
    </xf>
    <xf numFmtId="0" fontId="11" fillId="0" borderId="13" xfId="0" applyFont="1" applyFill="1" applyBorder="1" applyAlignment="1">
      <alignment horizontal="center" vertical="center" wrapText="1"/>
    </xf>
    <xf numFmtId="0" fontId="3" fillId="0" borderId="13" xfId="0" applyFont="1" applyFill="1" applyBorder="1" applyAlignment="1">
      <alignment wrapText="1"/>
    </xf>
    <xf numFmtId="0" fontId="1" fillId="0" borderId="24" xfId="0" applyFont="1" applyFill="1" applyBorder="1" applyAlignment="1">
      <alignment horizontal="center" vertical="center" wrapText="1"/>
    </xf>
    <xf numFmtId="0" fontId="4" fillId="0" borderId="3" xfId="0" applyFont="1" applyFill="1" applyBorder="1" applyAlignment="1">
      <alignment vertical="center" wrapText="1"/>
    </xf>
    <xf numFmtId="0" fontId="4" fillId="0" borderId="13" xfId="0" applyFont="1" applyFill="1" applyBorder="1" applyAlignment="1">
      <alignment horizontal="center" vertical="center"/>
    </xf>
    <xf numFmtId="166" fontId="11" fillId="0" borderId="13" xfId="0" applyNumberFormat="1" applyFont="1" applyFill="1" applyBorder="1" applyAlignment="1">
      <alignment vertical="center"/>
    </xf>
    <xf numFmtId="0" fontId="11" fillId="0" borderId="6"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32"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3" xfId="0" applyFont="1" applyFill="1" applyBorder="1" applyAlignment="1">
      <alignment horizontal="center" vertical="top" wrapText="1"/>
    </xf>
    <xf numFmtId="0" fontId="1" fillId="0" borderId="3" xfId="0" applyFont="1" applyFill="1" applyBorder="1" applyAlignment="1">
      <alignment vertical="top" wrapText="1"/>
    </xf>
    <xf numFmtId="0" fontId="0" fillId="0" borderId="3" xfId="0" applyFill="1" applyBorder="1" applyAlignment="1">
      <alignment vertical="top" wrapText="1"/>
    </xf>
    <xf numFmtId="0" fontId="1" fillId="0" borderId="17" xfId="0" applyFont="1" applyFill="1" applyBorder="1" applyAlignment="1">
      <alignment horizontal="center" vertical="top" wrapText="1"/>
    </xf>
    <xf numFmtId="0" fontId="1" fillId="0" borderId="6" xfId="0" applyFont="1" applyFill="1" applyBorder="1" applyAlignment="1">
      <alignment horizontal="center" vertical="top" wrapText="1"/>
    </xf>
    <xf numFmtId="49" fontId="4" fillId="0" borderId="24" xfId="0" applyNumberFormat="1" applyFont="1" applyFill="1" applyBorder="1" applyAlignment="1">
      <alignment horizontal="center" vertical="center" wrapText="1"/>
    </xf>
    <xf numFmtId="2" fontId="11" fillId="0" borderId="30" xfId="0" applyNumberFormat="1" applyFont="1" applyFill="1" applyBorder="1" applyAlignment="1">
      <alignment horizontal="right" wrapText="1"/>
    </xf>
    <xf numFmtId="0" fontId="11" fillId="0" borderId="3" xfId="0"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49" fontId="11" fillId="0" borderId="30" xfId="0" applyNumberFormat="1" applyFont="1" applyFill="1" applyBorder="1" applyAlignment="1">
      <alignment horizontal="center" vertical="center" wrapText="1"/>
    </xf>
    <xf numFmtId="0" fontId="1" fillId="0" borderId="13" xfId="0" applyFont="1" applyFill="1" applyBorder="1" applyAlignment="1">
      <alignment horizontal="left" vertical="top" wrapText="1"/>
    </xf>
    <xf numFmtId="0" fontId="1" fillId="2" borderId="17" xfId="0" applyFont="1" applyFill="1" applyBorder="1" applyAlignment="1">
      <alignment horizontal="left" vertical="top" wrapText="1"/>
    </xf>
    <xf numFmtId="0" fontId="1" fillId="0" borderId="13" xfId="0" applyFont="1" applyFill="1" applyBorder="1" applyAlignment="1">
      <alignment horizontal="center" vertical="top" wrapText="1"/>
    </xf>
    <xf numFmtId="0" fontId="1" fillId="0" borderId="3" xfId="0" applyFont="1" applyFill="1" applyBorder="1" applyAlignment="1">
      <alignment vertical="center" wrapText="1"/>
    </xf>
    <xf numFmtId="0" fontId="11" fillId="0" borderId="3" xfId="0" applyFont="1" applyFill="1" applyBorder="1" applyAlignment="1">
      <alignment horizontal="left" vertical="top" wrapText="1"/>
    </xf>
    <xf numFmtId="0" fontId="6" fillId="0" borderId="13" xfId="0" applyFont="1" applyFill="1" applyBorder="1" applyAlignment="1">
      <alignment horizontal="center" vertical="center" wrapText="1"/>
    </xf>
    <xf numFmtId="4" fontId="11" fillId="0" borderId="3" xfId="0" applyNumberFormat="1" applyFont="1" applyFill="1" applyBorder="1" applyAlignment="1">
      <alignment horizontal="right" vertical="center"/>
    </xf>
    <xf numFmtId="0" fontId="11" fillId="0" borderId="13" xfId="0" applyFont="1" applyFill="1" applyBorder="1" applyAlignment="1">
      <alignment horizontal="left" vertical="top" wrapText="1"/>
    </xf>
    <xf numFmtId="0" fontId="11" fillId="0" borderId="13" xfId="0" applyFont="1" applyFill="1" applyBorder="1" applyAlignment="1">
      <alignment vertical="top" wrapText="1"/>
    </xf>
    <xf numFmtId="0" fontId="4" fillId="0" borderId="13" xfId="0" applyFont="1" applyFill="1" applyBorder="1" applyAlignment="1">
      <alignment horizontal="center" vertical="center" wrapText="1"/>
    </xf>
    <xf numFmtId="49" fontId="36" fillId="0" borderId="13" xfId="0" applyNumberFormat="1" applyFont="1" applyFill="1" applyBorder="1" applyAlignment="1">
      <alignment horizontal="center" vertical="center" wrapText="1"/>
    </xf>
    <xf numFmtId="0" fontId="36" fillId="0" borderId="13" xfId="0" applyFont="1" applyFill="1" applyBorder="1" applyAlignment="1">
      <alignment horizontal="center" vertical="center" wrapText="1"/>
    </xf>
    <xf numFmtId="0" fontId="4" fillId="0" borderId="24" xfId="0"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0" fontId="11" fillId="0" borderId="3" xfId="0" applyFont="1" applyFill="1" applyBorder="1" applyAlignment="1">
      <alignment horizontal="center" wrapText="1"/>
    </xf>
    <xf numFmtId="166" fontId="11" fillId="0" borderId="6" xfId="0" applyNumberFormat="1" applyFont="1" applyFill="1" applyBorder="1" applyAlignment="1">
      <alignment vertical="center"/>
    </xf>
    <xf numFmtId="166" fontId="11" fillId="0" borderId="30" xfId="0" applyNumberFormat="1" applyFont="1" applyFill="1" applyBorder="1" applyAlignment="1">
      <alignment vertical="center"/>
    </xf>
    <xf numFmtId="49" fontId="1" fillId="0" borderId="24" xfId="0" applyNumberFormat="1" applyFont="1" applyFill="1" applyBorder="1" applyAlignment="1">
      <alignment horizontal="center" vertical="center"/>
    </xf>
    <xf numFmtId="0" fontId="1" fillId="0" borderId="3"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6" fillId="0" borderId="13" xfId="0" applyFont="1" applyFill="1" applyBorder="1" applyAlignment="1">
      <alignment vertical="center" wrapText="1"/>
    </xf>
    <xf numFmtId="0" fontId="11" fillId="0" borderId="3"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30" xfId="0" applyFont="1" applyFill="1" applyBorder="1" applyAlignment="1">
      <alignment horizontal="left" vertical="center" wrapText="1"/>
    </xf>
    <xf numFmtId="0" fontId="11" fillId="0" borderId="30" xfId="0" applyFont="1" applyFill="1" applyBorder="1" applyAlignment="1">
      <alignment horizontal="left" vertical="center" wrapText="1"/>
    </xf>
    <xf numFmtId="0" fontId="11" fillId="0" borderId="6" xfId="0" applyFont="1" applyFill="1" applyBorder="1" applyAlignment="1">
      <alignment horizontal="left" vertical="top" wrapText="1"/>
    </xf>
    <xf numFmtId="0" fontId="11" fillId="0" borderId="30" xfId="0" applyFont="1" applyFill="1" applyBorder="1" applyAlignment="1">
      <alignment horizontal="left" vertical="top" wrapText="1"/>
    </xf>
    <xf numFmtId="0" fontId="4" fillId="0" borderId="3"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5" fillId="2" borderId="0" xfId="0" applyFont="1" applyFill="1" applyBorder="1" applyAlignment="1">
      <alignment horizontal="right" wrapText="1"/>
    </xf>
    <xf numFmtId="0" fontId="6" fillId="2" borderId="0" xfId="0" applyFont="1" applyFill="1" applyBorder="1" applyAlignment="1">
      <alignment horizontal="center" vertical="center" wrapText="1"/>
    </xf>
    <xf numFmtId="0" fontId="8" fillId="2" borderId="63" xfId="0" applyFont="1" applyFill="1" applyBorder="1" applyAlignment="1">
      <alignment horizontal="center" vertical="center" wrapText="1"/>
    </xf>
    <xf numFmtId="0" fontId="5" fillId="0" borderId="13" xfId="0" applyFont="1" applyFill="1" applyBorder="1" applyAlignment="1">
      <alignment horizontal="center"/>
    </xf>
    <xf numFmtId="0" fontId="5" fillId="0" borderId="30" xfId="0" applyFont="1" applyFill="1" applyBorder="1" applyAlignment="1">
      <alignment horizontal="center"/>
    </xf>
    <xf numFmtId="0" fontId="3" fillId="0" borderId="13" xfId="0" applyFont="1" applyFill="1" applyBorder="1" applyAlignment="1">
      <alignment horizontal="center" wrapText="1"/>
    </xf>
    <xf numFmtId="0" fontId="3" fillId="0" borderId="30" xfId="0" applyFont="1" applyFill="1" applyBorder="1" applyAlignment="1">
      <alignment horizontal="center" wrapText="1"/>
    </xf>
    <xf numFmtId="0" fontId="3" fillId="0" borderId="13"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30" xfId="0" applyFont="1" applyFill="1" applyBorder="1" applyAlignment="1">
      <alignment horizontal="center" vertical="top" wrapText="1"/>
    </xf>
    <xf numFmtId="0" fontId="3" fillId="0" borderId="13"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13" xfId="0" applyFont="1" applyFill="1" applyBorder="1" applyAlignment="1">
      <alignment vertical="top" wrapText="1"/>
    </xf>
    <xf numFmtId="0" fontId="3" fillId="0" borderId="30" xfId="0" applyFont="1" applyFill="1" applyBorder="1" applyAlignment="1">
      <alignment vertical="top" wrapText="1"/>
    </xf>
    <xf numFmtId="0" fontId="5" fillId="0" borderId="45" xfId="0" applyFont="1" applyFill="1" applyBorder="1" applyAlignment="1">
      <alignment horizontal="center" wrapText="1"/>
    </xf>
    <xf numFmtId="0" fontId="5" fillId="0" borderId="52" xfId="0" applyFont="1" applyFill="1" applyBorder="1" applyAlignment="1">
      <alignment horizontal="center" wrapText="1"/>
    </xf>
    <xf numFmtId="0" fontId="5" fillId="0" borderId="38" xfId="0" applyFont="1" applyFill="1" applyBorder="1" applyAlignment="1">
      <alignment horizontal="center" wrapText="1"/>
    </xf>
    <xf numFmtId="0" fontId="0" fillId="0" borderId="30" xfId="0" applyFill="1" applyBorder="1" applyAlignment="1">
      <alignment vertical="top" wrapText="1"/>
    </xf>
    <xf numFmtId="0" fontId="3" fillId="0" borderId="6" xfId="0" applyFont="1" applyFill="1" applyBorder="1" applyAlignment="1">
      <alignment horizontal="center" vertical="center" wrapText="1"/>
    </xf>
    <xf numFmtId="0" fontId="15" fillId="0" borderId="45" xfId="0" applyFont="1" applyFill="1" applyBorder="1" applyAlignment="1">
      <alignment horizontal="center" wrapText="1"/>
    </xf>
    <xf numFmtId="0" fontId="15" fillId="0" borderId="52" xfId="0" applyFont="1" applyFill="1" applyBorder="1" applyAlignment="1">
      <alignment horizontal="center" wrapText="1"/>
    </xf>
    <xf numFmtId="0" fontId="15" fillId="0" borderId="38" xfId="0" applyFont="1" applyFill="1" applyBorder="1" applyAlignment="1">
      <alignment horizontal="center" wrapText="1"/>
    </xf>
    <xf numFmtId="49" fontId="3" fillId="0" borderId="13" xfId="0" applyNumberFormat="1" applyFont="1" applyFill="1" applyBorder="1" applyAlignment="1">
      <alignment vertical="top" wrapText="1"/>
    </xf>
    <xf numFmtId="49" fontId="3" fillId="0" borderId="30" xfId="0" applyNumberFormat="1" applyFont="1" applyFill="1" applyBorder="1" applyAlignment="1">
      <alignment vertical="top" wrapText="1"/>
    </xf>
    <xf numFmtId="0" fontId="5" fillId="0" borderId="45" xfId="0" applyFont="1" applyFill="1" applyBorder="1" applyAlignment="1">
      <alignment horizontal="center"/>
    </xf>
    <xf numFmtId="0" fontId="5" fillId="0" borderId="52" xfId="0" applyFont="1" applyFill="1" applyBorder="1" applyAlignment="1">
      <alignment horizontal="center"/>
    </xf>
    <xf numFmtId="0" fontId="5" fillId="0" borderId="38" xfId="0" applyFont="1" applyFill="1" applyBorder="1" applyAlignment="1">
      <alignment horizontal="center"/>
    </xf>
    <xf numFmtId="49" fontId="24" fillId="6" borderId="13" xfId="0" applyNumberFormat="1" applyFont="1" applyFill="1" applyBorder="1" applyAlignment="1">
      <alignment horizontal="center" vertical="center" wrapText="1"/>
    </xf>
    <xf numFmtId="49" fontId="24" fillId="6" borderId="30"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30" xfId="0" applyFont="1" applyBorder="1" applyAlignment="1">
      <alignment horizontal="center" vertical="center" wrapText="1"/>
    </xf>
    <xf numFmtId="49" fontId="36" fillId="0" borderId="13" xfId="0" applyNumberFormat="1"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30" xfId="0" applyFill="1" applyBorder="1" applyAlignment="1">
      <alignment horizontal="center" vertical="center" wrapText="1"/>
    </xf>
    <xf numFmtId="0" fontId="36" fillId="0" borderId="13" xfId="0" applyFont="1" applyFill="1" applyBorder="1" applyAlignment="1">
      <alignment horizontal="center" vertical="center" wrapText="1"/>
    </xf>
    <xf numFmtId="0" fontId="4" fillId="7" borderId="13" xfId="0" applyFont="1" applyFill="1" applyBorder="1" applyAlignment="1">
      <alignment vertical="center" wrapText="1"/>
    </xf>
    <xf numFmtId="0" fontId="0" fillId="0" borderId="6" xfId="0" applyBorder="1" applyAlignment="1">
      <alignment vertical="center" wrapText="1"/>
    </xf>
    <xf numFmtId="0" fontId="0" fillId="0" borderId="30" xfId="0" applyBorder="1" applyAlignment="1">
      <alignment vertical="center" wrapText="1"/>
    </xf>
    <xf numFmtId="0" fontId="4" fillId="0" borderId="24"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49" fontId="4" fillId="0" borderId="24" xfId="0" applyNumberFormat="1" applyFont="1" applyFill="1" applyBorder="1" applyAlignment="1">
      <alignment horizontal="center" vertical="center" wrapText="1"/>
    </xf>
    <xf numFmtId="49" fontId="0" fillId="0" borderId="28" xfId="0" applyNumberFormat="1" applyFill="1" applyBorder="1" applyAlignment="1">
      <alignment horizontal="center" vertical="center" wrapText="1"/>
    </xf>
    <xf numFmtId="49" fontId="0" fillId="0" borderId="32" xfId="0" applyNumberFormat="1" applyFill="1" applyBorder="1" applyAlignment="1">
      <alignment horizontal="center" vertical="center" wrapText="1"/>
    </xf>
    <xf numFmtId="0" fontId="1" fillId="0" borderId="30" xfId="0" applyFont="1" applyFill="1" applyBorder="1" applyAlignment="1">
      <alignment horizontal="center" vertical="top" wrapText="1"/>
    </xf>
    <xf numFmtId="0" fontId="1" fillId="0" borderId="31" xfId="0" applyFont="1" applyFill="1" applyBorder="1" applyAlignment="1">
      <alignment horizontal="center" vertical="top" wrapText="1"/>
    </xf>
    <xf numFmtId="0" fontId="1" fillId="0" borderId="3" xfId="0" applyFont="1" applyFill="1" applyBorder="1" applyAlignment="1">
      <alignment vertical="top" wrapText="1"/>
    </xf>
    <xf numFmtId="0" fontId="0" fillId="0" borderId="3" xfId="0" applyFill="1" applyBorder="1" applyAlignment="1">
      <alignment vertical="top" wrapText="1"/>
    </xf>
    <xf numFmtId="0" fontId="1" fillId="0" borderId="8" xfId="0" applyFont="1" applyFill="1" applyBorder="1" applyAlignment="1">
      <alignment vertical="top" wrapText="1"/>
    </xf>
    <xf numFmtId="0" fontId="0" fillId="0" borderId="8" xfId="0" applyFill="1" applyBorder="1" applyAlignment="1">
      <alignment vertical="top" wrapText="1"/>
    </xf>
    <xf numFmtId="0" fontId="4" fillId="6" borderId="13" xfId="0" applyFont="1" applyFill="1" applyBorder="1" applyAlignment="1">
      <alignment horizontal="center" vertical="center" wrapText="1"/>
    </xf>
    <xf numFmtId="0" fontId="4" fillId="6" borderId="30"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0" fillId="0" borderId="3" xfId="0" applyBorder="1" applyAlignment="1">
      <alignment horizontal="left" vertical="center" wrapText="1"/>
    </xf>
    <xf numFmtId="0" fontId="11" fillId="0" borderId="13" xfId="0" applyFont="1" applyFill="1" applyBorder="1" applyAlignment="1">
      <alignment vertical="top" wrapText="1"/>
    </xf>
    <xf numFmtId="0" fontId="0" fillId="0" borderId="6" xfId="0" applyBorder="1" applyAlignment="1">
      <alignment vertical="top" wrapText="1"/>
    </xf>
    <xf numFmtId="0" fontId="0" fillId="0" borderId="30" xfId="0" applyBorder="1" applyAlignment="1">
      <alignment vertical="top" wrapText="1"/>
    </xf>
    <xf numFmtId="0" fontId="1" fillId="0" borderId="24" xfId="0" applyFont="1" applyFill="1" applyBorder="1" applyAlignment="1">
      <alignment vertical="center" wrapText="1"/>
    </xf>
    <xf numFmtId="0" fontId="0" fillId="0" borderId="28" xfId="0" applyBorder="1" applyAlignment="1">
      <alignment vertical="center" wrapText="1"/>
    </xf>
    <xf numFmtId="0" fontId="0" fillId="0" borderId="32" xfId="0" applyBorder="1" applyAlignment="1">
      <alignment vertical="center" wrapText="1"/>
    </xf>
    <xf numFmtId="49" fontId="1" fillId="0" borderId="28" xfId="0" applyNumberFormat="1" applyFont="1" applyBorder="1" applyAlignment="1">
      <alignment horizontal="left" vertical="center" wrapText="1"/>
    </xf>
    <xf numFmtId="0" fontId="0" fillId="0" borderId="28" xfId="0" applyBorder="1" applyAlignment="1">
      <alignment horizontal="left" vertical="center" wrapText="1"/>
    </xf>
    <xf numFmtId="0" fontId="0" fillId="0" borderId="32" xfId="0" applyBorder="1" applyAlignment="1">
      <alignment horizontal="left" vertical="center" wrapText="1"/>
    </xf>
    <xf numFmtId="0" fontId="0" fillId="0" borderId="14" xfId="0" applyBorder="1" applyAlignment="1">
      <alignment horizontal="left" vertical="center" wrapText="1"/>
    </xf>
    <xf numFmtId="0" fontId="0" fillId="0" borderId="6" xfId="0" applyBorder="1" applyAlignment="1">
      <alignment horizontal="left" vertical="center" wrapText="1"/>
    </xf>
    <xf numFmtId="49" fontId="1" fillId="0" borderId="28" xfId="0" applyNumberFormat="1" applyFont="1" applyBorder="1" applyAlignment="1">
      <alignment wrapText="1"/>
    </xf>
    <xf numFmtId="0" fontId="0" fillId="0" borderId="14" xfId="0" applyBorder="1" applyAlignment="1">
      <alignment wrapText="1"/>
    </xf>
    <xf numFmtId="49" fontId="1" fillId="0" borderId="24" xfId="0" applyNumberFormat="1" applyFont="1" applyBorder="1" applyAlignment="1">
      <alignment wrapText="1"/>
    </xf>
    <xf numFmtId="0" fontId="0" fillId="0" borderId="32" xfId="0" applyBorder="1" applyAlignment="1">
      <alignment wrapText="1"/>
    </xf>
    <xf numFmtId="0" fontId="1" fillId="0" borderId="6" xfId="0" applyFont="1" applyBorder="1" applyAlignment="1">
      <alignment horizontal="left" vertical="top" wrapText="1"/>
    </xf>
    <xf numFmtId="0" fontId="0" fillId="0" borderId="30" xfId="0" applyBorder="1" applyAlignment="1">
      <alignment horizontal="left" vertical="top" wrapText="1"/>
    </xf>
    <xf numFmtId="0" fontId="1" fillId="0" borderId="13" xfId="0" applyFont="1" applyBorder="1" applyAlignment="1">
      <alignment horizontal="left" vertical="top" wrapText="1"/>
    </xf>
    <xf numFmtId="0" fontId="0" fillId="0" borderId="15" xfId="0" applyBorder="1" applyAlignment="1">
      <alignment horizontal="left" vertical="top" wrapText="1"/>
    </xf>
    <xf numFmtId="0" fontId="0" fillId="0" borderId="6" xfId="0" applyBorder="1" applyAlignment="1">
      <alignment horizontal="left" vertical="top" wrapText="1"/>
    </xf>
    <xf numFmtId="0" fontId="1" fillId="0" borderId="3" xfId="0" applyFont="1" applyFill="1" applyBorder="1" applyAlignment="1">
      <alignment horizontal="center" vertical="top" wrapText="1"/>
    </xf>
    <xf numFmtId="0" fontId="1" fillId="0" borderId="3" xfId="0" applyFont="1" applyFill="1" applyBorder="1" applyAlignment="1">
      <alignment horizontal="center" vertical="top"/>
    </xf>
    <xf numFmtId="0" fontId="11" fillId="0" borderId="3" xfId="0" applyFont="1" applyBorder="1" applyAlignment="1">
      <alignment horizontal="center" vertical="center" wrapText="1"/>
    </xf>
    <xf numFmtId="164" fontId="4" fillId="0" borderId="13" xfId="8" applyFont="1" applyFill="1" applyBorder="1" applyAlignment="1">
      <alignment vertical="center" wrapText="1"/>
    </xf>
    <xf numFmtId="164" fontId="4" fillId="0" borderId="26" xfId="8" applyFont="1" applyFill="1" applyBorder="1" applyAlignment="1">
      <alignment vertical="center" wrapText="1"/>
    </xf>
    <xf numFmtId="0" fontId="0" fillId="0" borderId="31" xfId="0" applyBorder="1" applyAlignment="1">
      <alignment vertical="center" wrapText="1"/>
    </xf>
    <xf numFmtId="0" fontId="1" fillId="0" borderId="13" xfId="0" applyFont="1" applyBorder="1" applyAlignment="1">
      <alignment horizontal="center" vertical="center" wrapText="1"/>
    </xf>
    <xf numFmtId="0" fontId="0" fillId="0" borderId="30" xfId="0"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24"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0" fillId="0" borderId="6" xfId="0" applyBorder="1" applyAlignment="1">
      <alignment horizontal="center" vertical="center" wrapText="1"/>
    </xf>
    <xf numFmtId="49" fontId="6" fillId="0" borderId="49" xfId="0" applyNumberFormat="1" applyFont="1" applyFill="1" applyBorder="1" applyAlignment="1">
      <alignment horizontal="center" vertical="center" wrapText="1"/>
    </xf>
    <xf numFmtId="0" fontId="0" fillId="0" borderId="60" xfId="0" applyBorder="1" applyAlignment="1">
      <alignment horizontal="center" vertical="center" wrapText="1"/>
    </xf>
    <xf numFmtId="0" fontId="0" fillId="0" borderId="37" xfId="0" applyBorder="1" applyAlignment="1">
      <alignment horizontal="center" vertical="center" wrapText="1"/>
    </xf>
    <xf numFmtId="49" fontId="1" fillId="0" borderId="13" xfId="0" applyNumberFormat="1" applyFont="1" applyFill="1" applyBorder="1" applyAlignment="1">
      <alignment horizontal="left" vertical="top" wrapText="1"/>
    </xf>
    <xf numFmtId="0" fontId="1" fillId="0" borderId="13" xfId="0" applyFont="1" applyBorder="1" applyAlignment="1">
      <alignment horizontal="left" vertical="center" wrapText="1"/>
    </xf>
    <xf numFmtId="0" fontId="0" fillId="0" borderId="30" xfId="0" applyBorder="1" applyAlignment="1">
      <alignment horizontal="left" vertical="center" wrapText="1"/>
    </xf>
    <xf numFmtId="0" fontId="1" fillId="0" borderId="13" xfId="0" applyFont="1" applyFill="1" applyBorder="1" applyAlignment="1">
      <alignment horizontal="left" vertical="top" wrapText="1"/>
    </xf>
    <xf numFmtId="49" fontId="1" fillId="0" borderId="11" xfId="0" applyNumberFormat="1" applyFont="1" applyBorder="1"/>
    <xf numFmtId="0" fontId="0" fillId="0" borderId="11" xfId="0" applyBorder="1"/>
    <xf numFmtId="0" fontId="1" fillId="2" borderId="3" xfId="0" applyFont="1" applyFill="1" applyBorder="1" applyAlignment="1">
      <alignment horizontal="left" vertical="top" wrapText="1"/>
    </xf>
    <xf numFmtId="0" fontId="0" fillId="0" borderId="3" xfId="0" applyBorder="1" applyAlignment="1">
      <alignment horizontal="left" vertical="top" wrapText="1"/>
    </xf>
    <xf numFmtId="0" fontId="1" fillId="2" borderId="13" xfId="0" applyFont="1" applyFill="1" applyBorder="1" applyAlignment="1">
      <alignment horizontal="left" vertical="top" wrapText="1"/>
    </xf>
    <xf numFmtId="0" fontId="1" fillId="2" borderId="6" xfId="0" applyFont="1" applyFill="1" applyBorder="1" applyAlignment="1">
      <alignment horizontal="left" vertical="top" wrapText="1"/>
    </xf>
    <xf numFmtId="49" fontId="1" fillId="0" borderId="24" xfId="0" applyNumberFormat="1" applyFont="1" applyBorder="1" applyAlignment="1">
      <alignment horizontal="left" vertical="center" wrapText="1"/>
    </xf>
    <xf numFmtId="49" fontId="1" fillId="0" borderId="24" xfId="0" applyNumberFormat="1" applyFont="1" applyFill="1" applyBorder="1" applyAlignment="1"/>
    <xf numFmtId="0" fontId="0" fillId="0" borderId="32" xfId="0" applyBorder="1" applyAlignment="1"/>
    <xf numFmtId="0" fontId="12" fillId="0" borderId="11"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37" fillId="0" borderId="32" xfId="0" applyFont="1" applyBorder="1" applyAlignment="1">
      <alignment horizontal="center" vertical="center" wrapText="1"/>
    </xf>
    <xf numFmtId="49" fontId="3" fillId="0" borderId="24" xfId="0" applyNumberFormat="1" applyFont="1" applyFill="1" applyBorder="1" applyAlignment="1">
      <alignment horizontal="center" vertical="center" wrapText="1"/>
    </xf>
    <xf numFmtId="49" fontId="3" fillId="0" borderId="28" xfId="0" applyNumberFormat="1" applyFont="1" applyFill="1" applyBorder="1" applyAlignment="1">
      <alignment horizontal="center" vertical="center" wrapText="1"/>
    </xf>
    <xf numFmtId="4" fontId="11" fillId="0" borderId="3" xfId="0" applyNumberFormat="1" applyFont="1" applyFill="1" applyBorder="1" applyAlignment="1">
      <alignment horizontal="right" vertical="center"/>
    </xf>
    <xf numFmtId="0" fontId="0" fillId="0" borderId="3" xfId="0" applyFont="1" applyFill="1" applyBorder="1" applyAlignment="1">
      <alignment horizontal="right" vertical="center"/>
    </xf>
    <xf numFmtId="0" fontId="0" fillId="0" borderId="3" xfId="0" applyFill="1" applyBorder="1" applyAlignment="1">
      <alignment horizontal="center" vertical="top" wrapText="1"/>
    </xf>
    <xf numFmtId="0" fontId="1" fillId="0" borderId="17" xfId="0" applyFont="1" applyFill="1" applyBorder="1" applyAlignment="1">
      <alignment horizontal="center" vertical="top" wrapText="1"/>
    </xf>
    <xf numFmtId="0" fontId="0" fillId="0" borderId="6" xfId="0" applyBorder="1" applyAlignment="1">
      <alignment horizontal="center" vertical="top"/>
    </xf>
    <xf numFmtId="0" fontId="0" fillId="0" borderId="30" xfId="0" applyBorder="1" applyAlignment="1">
      <alignment horizontal="center" vertical="top"/>
    </xf>
    <xf numFmtId="0" fontId="11" fillId="0" borderId="13" xfId="0" applyFont="1" applyFill="1" applyBorder="1" applyAlignment="1">
      <alignment horizontal="left" vertical="top" wrapText="1"/>
    </xf>
    <xf numFmtId="49" fontId="11" fillId="0" borderId="24" xfId="0" applyNumberFormat="1" applyFont="1" applyFill="1" applyBorder="1" applyAlignment="1">
      <alignment vertical="center"/>
    </xf>
    <xf numFmtId="0" fontId="0" fillId="0" borderId="28" xfId="0" applyBorder="1" applyAlignment="1">
      <alignment vertical="center"/>
    </xf>
    <xf numFmtId="0" fontId="0" fillId="0" borderId="32" xfId="0" applyBorder="1" applyAlignment="1">
      <alignment vertical="center"/>
    </xf>
    <xf numFmtId="0" fontId="1" fillId="0" borderId="13" xfId="0" applyFont="1" applyFill="1" applyBorder="1" applyAlignment="1">
      <alignment vertical="top" wrapText="1"/>
    </xf>
    <xf numFmtId="49" fontId="1" fillId="0" borderId="28" xfId="0" applyNumberFormat="1" applyFont="1" applyBorder="1" applyAlignment="1">
      <alignment horizontal="left" wrapText="1"/>
    </xf>
    <xf numFmtId="0" fontId="0" fillId="0" borderId="32" xfId="0" applyBorder="1" applyAlignment="1">
      <alignment horizontal="left" wrapText="1"/>
    </xf>
    <xf numFmtId="0" fontId="1" fillId="2" borderId="6" xfId="0" applyFont="1" applyFill="1" applyBorder="1" applyAlignment="1">
      <alignment horizontal="left" vertical="center" wrapText="1"/>
    </xf>
    <xf numFmtId="49" fontId="1" fillId="0" borderId="24" xfId="0" applyNumberFormat="1" applyFont="1" applyBorder="1" applyAlignment="1">
      <alignment horizontal="left" wrapText="1"/>
    </xf>
    <xf numFmtId="49" fontId="1" fillId="0" borderId="24" xfId="0" applyNumberFormat="1" applyFont="1" applyBorder="1" applyAlignment="1">
      <alignment horizontal="left"/>
    </xf>
    <xf numFmtId="0" fontId="0" fillId="0" borderId="32" xfId="0" applyBorder="1" applyAlignment="1">
      <alignment horizontal="left"/>
    </xf>
    <xf numFmtId="0" fontId="0" fillId="0" borderId="14" xfId="0" applyBorder="1" applyAlignment="1">
      <alignment vertical="center" wrapText="1"/>
    </xf>
    <xf numFmtId="0" fontId="12" fillId="0" borderId="32" xfId="0" applyFont="1" applyFill="1" applyBorder="1" applyAlignment="1">
      <alignment horizontal="center" vertical="center" wrapText="1"/>
    </xf>
    <xf numFmtId="49" fontId="4" fillId="0" borderId="49" xfId="0" applyNumberFormat="1" applyFont="1" applyFill="1" applyBorder="1" applyAlignment="1">
      <alignment horizontal="center" vertical="center" wrapText="1"/>
    </xf>
    <xf numFmtId="0" fontId="0" fillId="0" borderId="60" xfId="0" applyFont="1" applyBorder="1" applyAlignment="1">
      <alignment horizontal="center" vertical="center" wrapText="1"/>
    </xf>
    <xf numFmtId="0" fontId="0" fillId="0" borderId="37" xfId="0" applyFont="1" applyBorder="1" applyAlignment="1">
      <alignment horizontal="center" vertical="center" wrapText="1"/>
    </xf>
    <xf numFmtId="0" fontId="1" fillId="0" borderId="30" xfId="0" applyFont="1" applyFill="1" applyBorder="1" applyAlignment="1">
      <alignment vertical="top" wrapText="1"/>
    </xf>
    <xf numFmtId="0" fontId="2" fillId="0" borderId="3" xfId="0" applyFont="1" applyFill="1" applyBorder="1" applyAlignment="1">
      <alignment horizontal="center" vertical="center" wrapText="1"/>
    </xf>
    <xf numFmtId="0" fontId="1" fillId="0" borderId="45" xfId="0" applyFont="1" applyFill="1" applyBorder="1" applyAlignment="1">
      <alignment horizontal="center" vertical="top" wrapText="1"/>
    </xf>
    <xf numFmtId="0" fontId="1" fillId="0" borderId="52" xfId="0" applyFont="1" applyFill="1" applyBorder="1" applyAlignment="1">
      <alignment horizontal="center" vertical="top" wrapText="1"/>
    </xf>
    <xf numFmtId="0" fontId="1" fillId="0" borderId="38" xfId="0"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6" xfId="0" applyFont="1" applyFill="1" applyBorder="1" applyAlignment="1">
      <alignment horizontal="center" vertical="top" wrapText="1"/>
    </xf>
    <xf numFmtId="0" fontId="48" fillId="0" borderId="45" xfId="0" applyFont="1" applyFill="1" applyBorder="1" applyAlignment="1">
      <alignment horizontal="center"/>
    </xf>
    <xf numFmtId="0" fontId="48" fillId="0" borderId="52" xfId="0" applyFont="1" applyFill="1" applyBorder="1" applyAlignment="1">
      <alignment horizontal="center"/>
    </xf>
    <xf numFmtId="0" fontId="48" fillId="0" borderId="38" xfId="0" applyFont="1" applyFill="1" applyBorder="1" applyAlignment="1">
      <alignment horizontal="center"/>
    </xf>
    <xf numFmtId="0" fontId="1" fillId="0" borderId="3" xfId="0" applyFont="1" applyFill="1" applyBorder="1" applyAlignment="1">
      <alignment vertical="center" wrapText="1"/>
    </xf>
    <xf numFmtId="0" fontId="0" fillId="0" borderId="3" xfId="0" applyFill="1" applyBorder="1" applyAlignment="1">
      <alignment vertical="center" wrapText="1"/>
    </xf>
    <xf numFmtId="0" fontId="33" fillId="0" borderId="21" xfId="0" applyFont="1" applyBorder="1" applyAlignment="1">
      <alignment horizontal="left" vertical="center" wrapText="1"/>
    </xf>
    <xf numFmtId="0" fontId="11" fillId="0" borderId="3" xfId="0" applyFont="1" applyFill="1" applyBorder="1" applyAlignment="1">
      <alignment horizontal="left" vertical="top" wrapText="1"/>
    </xf>
    <xf numFmtId="0" fontId="0" fillId="0" borderId="3" xfId="0" applyFill="1" applyBorder="1" applyAlignment="1">
      <alignment horizontal="left" vertical="top" wrapText="1"/>
    </xf>
    <xf numFmtId="0" fontId="1" fillId="0" borderId="13"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30" xfId="0" applyFont="1" applyFill="1" applyBorder="1" applyAlignment="1">
      <alignment horizontal="center" vertical="center"/>
    </xf>
    <xf numFmtId="49" fontId="1" fillId="0" borderId="21" xfId="0" applyNumberFormat="1" applyFont="1" applyFill="1" applyBorder="1" applyAlignment="1">
      <alignment wrapText="1"/>
    </xf>
    <xf numFmtId="0" fontId="1" fillId="2" borderId="17" xfId="0" applyFont="1" applyFill="1" applyBorder="1" applyAlignment="1">
      <alignment horizontal="left" vertical="top" wrapText="1"/>
    </xf>
    <xf numFmtId="49" fontId="1" fillId="0" borderId="28" xfId="0" applyNumberFormat="1" applyFont="1" applyFill="1" applyBorder="1" applyAlignment="1"/>
    <xf numFmtId="0" fontId="0" fillId="0" borderId="28" xfId="0" applyBorder="1" applyAlignment="1"/>
    <xf numFmtId="0" fontId="0" fillId="0" borderId="6" xfId="0" applyFill="1" applyBorder="1" applyAlignment="1"/>
    <xf numFmtId="0" fontId="0" fillId="0" borderId="6" xfId="0" applyBorder="1" applyAlignment="1"/>
    <xf numFmtId="49" fontId="11" fillId="0" borderId="21" xfId="0" applyNumberFormat="1" applyFont="1" applyFill="1" applyBorder="1" applyAlignment="1">
      <alignment vertical="center" wrapText="1"/>
    </xf>
    <xf numFmtId="0" fontId="0" fillId="0" borderId="28" xfId="0" applyFill="1" applyBorder="1" applyAlignment="1">
      <alignment vertical="center" wrapText="1"/>
    </xf>
    <xf numFmtId="0" fontId="1" fillId="0" borderId="17" xfId="0" applyFont="1" applyFill="1" applyBorder="1" applyAlignment="1">
      <alignment horizontal="left" vertical="center" wrapText="1"/>
    </xf>
    <xf numFmtId="0" fontId="0" fillId="0" borderId="6" xfId="0" applyFill="1" applyBorder="1" applyAlignment="1">
      <alignment horizontal="left" wrapText="1"/>
    </xf>
    <xf numFmtId="0" fontId="0" fillId="0" borderId="15" xfId="0" applyBorder="1" applyAlignment="1">
      <alignment horizontal="left" wrapText="1"/>
    </xf>
    <xf numFmtId="2" fontId="11" fillId="0" borderId="13" xfId="0" applyNumberFormat="1" applyFont="1" applyFill="1" applyBorder="1" applyAlignment="1">
      <alignment horizontal="right" wrapText="1"/>
    </xf>
    <xf numFmtId="2" fontId="11" fillId="0" borderId="30" xfId="0" applyNumberFormat="1" applyFont="1" applyFill="1" applyBorder="1" applyAlignment="1">
      <alignment horizontal="right" wrapText="1"/>
    </xf>
    <xf numFmtId="0" fontId="11" fillId="0" borderId="33"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1" fillId="0" borderId="3" xfId="0"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49" fontId="11" fillId="0" borderId="30" xfId="0" applyNumberFormat="1" applyFont="1" applyFill="1" applyBorder="1" applyAlignment="1">
      <alignment horizontal="center" vertical="center" wrapText="1"/>
    </xf>
    <xf numFmtId="0" fontId="36" fillId="0" borderId="3" xfId="0" applyFont="1" applyBorder="1" applyAlignment="1">
      <alignment horizontal="center" vertical="center" wrapText="1"/>
    </xf>
    <xf numFmtId="0" fontId="36" fillId="0" borderId="13" xfId="0" applyFont="1" applyBorder="1" applyAlignment="1">
      <alignment horizontal="center" vertical="center" wrapText="1"/>
    </xf>
    <xf numFmtId="49" fontId="1" fillId="0" borderId="28" xfId="0" applyNumberFormat="1" applyFont="1" applyFill="1" applyBorder="1" applyAlignment="1">
      <alignment horizontal="center" vertical="center" wrapText="1"/>
    </xf>
    <xf numFmtId="0" fontId="1" fillId="0" borderId="13" xfId="0" applyFont="1" applyFill="1" applyBorder="1" applyAlignment="1">
      <alignment vertical="center" wrapText="1"/>
    </xf>
    <xf numFmtId="49" fontId="3" fillId="0" borderId="11" xfId="0" applyNumberFormat="1" applyFont="1" applyFill="1" applyBorder="1" applyAlignment="1">
      <alignment horizontal="center" vertical="center" wrapText="1"/>
    </xf>
    <xf numFmtId="0" fontId="1" fillId="0" borderId="32"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1" xfId="0" applyFont="1" applyFill="1" applyBorder="1" applyAlignment="1"/>
    <xf numFmtId="49" fontId="11" fillId="0" borderId="3" xfId="0" applyNumberFormat="1" applyFont="1" applyFill="1" applyBorder="1" applyAlignment="1">
      <alignment horizontal="right" vertical="center"/>
    </xf>
    <xf numFmtId="0" fontId="0" fillId="0" borderId="3" xfId="0" applyFill="1" applyBorder="1" applyAlignment="1">
      <alignment horizontal="right" vertical="center"/>
    </xf>
    <xf numFmtId="49" fontId="11" fillId="0" borderId="24" xfId="0" applyNumberFormat="1" applyFont="1" applyFill="1" applyBorder="1" applyAlignment="1"/>
    <xf numFmtId="0" fontId="3" fillId="0" borderId="13" xfId="0" applyFont="1" applyFill="1" applyBorder="1" applyAlignment="1">
      <alignment wrapText="1"/>
    </xf>
    <xf numFmtId="0" fontId="0" fillId="0" borderId="30" xfId="0" applyBorder="1" applyAlignment="1">
      <alignment wrapText="1"/>
    </xf>
    <xf numFmtId="0" fontId="3" fillId="0" borderId="45" xfId="0" applyFont="1" applyFill="1" applyBorder="1" applyAlignment="1">
      <alignment horizontal="center" vertical="center"/>
    </xf>
    <xf numFmtId="0" fontId="0" fillId="0" borderId="52" xfId="0" applyBorder="1" applyAlignment="1">
      <alignment horizontal="center" vertical="center"/>
    </xf>
    <xf numFmtId="0" fontId="0" fillId="0" borderId="38" xfId="0" applyBorder="1" applyAlignment="1">
      <alignment horizontal="center" vertical="center"/>
    </xf>
    <xf numFmtId="49" fontId="36" fillId="0" borderId="3" xfId="0" applyNumberFormat="1" applyFont="1" applyBorder="1" applyAlignment="1">
      <alignment horizontal="center" vertical="center" wrapText="1"/>
    </xf>
    <xf numFmtId="0" fontId="11" fillId="0" borderId="13"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30" xfId="0" applyFont="1" applyFill="1" applyBorder="1" applyAlignment="1">
      <alignment horizontal="center" vertical="center" wrapText="1"/>
    </xf>
    <xf numFmtId="166" fontId="11" fillId="0" borderId="13" xfId="0" applyNumberFormat="1" applyFont="1" applyFill="1" applyBorder="1" applyAlignment="1">
      <alignment vertical="center"/>
    </xf>
    <xf numFmtId="0" fontId="0" fillId="0" borderId="6" xfId="0" applyBorder="1" applyAlignment="1">
      <alignment vertical="center"/>
    </xf>
    <xf numFmtId="0" fontId="0" fillId="0" borderId="30" xfId="0" applyBorder="1" applyAlignment="1">
      <alignment vertical="center"/>
    </xf>
    <xf numFmtId="0" fontId="1" fillId="0" borderId="1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 fillId="0" borderId="13" xfId="0" applyFont="1" applyFill="1" applyBorder="1" applyAlignment="1">
      <alignment vertical="center"/>
    </xf>
    <xf numFmtId="0" fontId="1" fillId="0" borderId="45" xfId="0" applyFont="1" applyFill="1" applyBorder="1" applyAlignment="1">
      <alignment horizontal="right"/>
    </xf>
    <xf numFmtId="0" fontId="0" fillId="0" borderId="52" xfId="0" applyBorder="1" applyAlignment="1">
      <alignment horizontal="right"/>
    </xf>
    <xf numFmtId="0" fontId="0" fillId="0" borderId="38" xfId="0" applyBorder="1" applyAlignment="1">
      <alignment horizontal="right"/>
    </xf>
    <xf numFmtId="2" fontId="4" fillId="0" borderId="13" xfId="0" applyNumberFormat="1" applyFont="1" applyFill="1" applyBorder="1" applyAlignment="1">
      <alignment horizontal="center" vertical="center"/>
    </xf>
    <xf numFmtId="0" fontId="46" fillId="0" borderId="6" xfId="0" applyFont="1" applyFill="1" applyBorder="1" applyAlignment="1">
      <alignment horizontal="center" vertical="center"/>
    </xf>
    <xf numFmtId="0" fontId="46" fillId="0" borderId="30" xfId="0" applyFont="1" applyFill="1" applyBorder="1" applyAlignment="1">
      <alignment horizontal="center" vertical="center"/>
    </xf>
    <xf numFmtId="0" fontId="4" fillId="0" borderId="3" xfId="0" applyFont="1" applyFill="1" applyBorder="1" applyAlignment="1">
      <alignment vertical="center" wrapText="1"/>
    </xf>
    <xf numFmtId="0" fontId="4" fillId="0" borderId="3" xfId="0" applyFont="1" applyFill="1" applyBorder="1" applyAlignment="1">
      <alignment vertical="center"/>
    </xf>
    <xf numFmtId="0" fontId="4" fillId="0" borderId="13" xfId="0" applyFont="1" applyFill="1" applyBorder="1"/>
    <xf numFmtId="0" fontId="46" fillId="0" borderId="6" xfId="0" applyFont="1" applyFill="1" applyBorder="1"/>
    <xf numFmtId="0" fontId="46" fillId="0" borderId="30" xfId="0" applyFont="1" applyFill="1" applyBorder="1"/>
    <xf numFmtId="0" fontId="4" fillId="0" borderId="13" xfId="0" applyFont="1" applyFill="1" applyBorder="1" applyAlignment="1">
      <alignment horizontal="center" vertical="center"/>
    </xf>
    <xf numFmtId="49" fontId="4" fillId="0" borderId="13" xfId="0" applyNumberFormat="1" applyFont="1" applyFill="1" applyBorder="1" applyAlignment="1">
      <alignment horizontal="center" vertical="center"/>
    </xf>
    <xf numFmtId="1" fontId="4" fillId="0" borderId="13" xfId="0" applyNumberFormat="1" applyFont="1" applyFill="1" applyBorder="1" applyAlignment="1">
      <alignment horizontal="center" vertical="center"/>
    </xf>
    <xf numFmtId="49" fontId="1" fillId="0" borderId="24" xfId="0" applyNumberFormat="1" applyFont="1" applyBorder="1" applyAlignment="1">
      <alignment horizontal="center" vertical="center" wrapText="1"/>
    </xf>
    <xf numFmtId="0" fontId="0" fillId="0" borderId="6" xfId="0" applyBorder="1" applyAlignment="1">
      <alignment wrapText="1"/>
    </xf>
    <xf numFmtId="0" fontId="20" fillId="0" borderId="13" xfId="0" applyFont="1" applyFill="1" applyBorder="1" applyAlignment="1">
      <alignment vertical="top" wrapText="1"/>
    </xf>
    <xf numFmtId="0" fontId="13" fillId="0" borderId="13" xfId="0" applyFont="1" applyFill="1" applyBorder="1" applyAlignment="1">
      <alignment wrapText="1"/>
    </xf>
    <xf numFmtId="0" fontId="1" fillId="0" borderId="24"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32" xfId="0" applyFont="1" applyFill="1" applyBorder="1" applyAlignment="1">
      <alignment horizontal="center" vertical="center" wrapText="1"/>
    </xf>
    <xf numFmtId="49" fontId="12" fillId="0" borderId="24" xfId="0" applyNumberFormat="1" applyFont="1" applyFill="1" applyBorder="1" applyAlignment="1">
      <alignment horizontal="center" wrapText="1"/>
    </xf>
    <xf numFmtId="49" fontId="12" fillId="0" borderId="28" xfId="0" applyNumberFormat="1" applyFont="1" applyFill="1" applyBorder="1" applyAlignment="1">
      <alignment horizontal="center" wrapText="1"/>
    </xf>
    <xf numFmtId="49" fontId="4" fillId="0" borderId="13" xfId="0" applyNumberFormat="1" applyFont="1" applyFill="1" applyBorder="1" applyAlignment="1"/>
    <xf numFmtId="49" fontId="46" fillId="0" borderId="6" xfId="0" applyNumberFormat="1" applyFont="1" applyFill="1" applyBorder="1" applyAlignment="1"/>
    <xf numFmtId="0" fontId="0" fillId="0" borderId="30" xfId="0" applyBorder="1" applyAlignment="1"/>
    <xf numFmtId="0" fontId="6" fillId="0" borderId="13" xfId="0" applyFont="1" applyFill="1" applyBorder="1" applyAlignment="1">
      <alignment horizontal="left" vertical="center" wrapText="1"/>
    </xf>
    <xf numFmtId="49" fontId="6" fillId="0" borderId="24" xfId="0" applyNumberFormat="1" applyFont="1" applyFill="1" applyBorder="1" applyAlignment="1">
      <alignment horizontal="left" vertical="center" wrapText="1"/>
    </xf>
    <xf numFmtId="0" fontId="37" fillId="0" borderId="3" xfId="0" applyFont="1" applyFill="1" applyBorder="1" applyAlignment="1">
      <alignment horizontal="center" vertical="center" wrapText="1"/>
    </xf>
    <xf numFmtId="0" fontId="4" fillId="0" borderId="6" xfId="0" applyFont="1" applyFill="1" applyBorder="1" applyAlignment="1">
      <alignment horizontal="left" vertical="center" wrapText="1"/>
    </xf>
    <xf numFmtId="49" fontId="4" fillId="0" borderId="60" xfId="0" applyNumberFormat="1" applyFont="1" applyFill="1" applyBorder="1" applyAlignment="1">
      <alignment horizontal="left" vertical="center" wrapText="1"/>
    </xf>
    <xf numFmtId="49" fontId="6" fillId="0" borderId="60" xfId="0" applyNumberFormat="1" applyFont="1" applyFill="1" applyBorder="1" applyAlignment="1">
      <alignment horizontal="left" vertical="center" wrapText="1"/>
    </xf>
    <xf numFmtId="0" fontId="11" fillId="0" borderId="45" xfId="0" applyFont="1" applyFill="1" applyBorder="1" applyAlignment="1">
      <alignment horizontal="center" vertical="center" wrapText="1"/>
    </xf>
    <xf numFmtId="0" fontId="37" fillId="0" borderId="38" xfId="0" applyFont="1" applyFill="1" applyBorder="1" applyAlignment="1">
      <alignment horizontal="center" vertical="center" wrapText="1"/>
    </xf>
    <xf numFmtId="0" fontId="4" fillId="0" borderId="3" xfId="0" applyFont="1" applyFill="1" applyBorder="1" applyAlignment="1">
      <alignment horizontal="left" vertical="center" wrapText="1"/>
    </xf>
    <xf numFmtId="49" fontId="4" fillId="0" borderId="3" xfId="0" applyNumberFormat="1" applyFont="1" applyFill="1" applyBorder="1" applyAlignment="1">
      <alignment horizontal="left" vertical="center" wrapText="1"/>
    </xf>
    <xf numFmtId="0" fontId="6" fillId="0" borderId="3" xfId="0" applyFont="1" applyFill="1" applyBorder="1" applyAlignment="1">
      <alignment horizontal="left" vertical="center" wrapText="1"/>
    </xf>
    <xf numFmtId="0" fontId="12" fillId="0" borderId="3" xfId="0" applyFont="1" applyFill="1" applyBorder="1" applyAlignment="1">
      <alignment horizontal="center" vertical="center" wrapText="1"/>
    </xf>
    <xf numFmtId="0" fontId="0" fillId="0" borderId="3" xfId="0" applyBorder="1" applyAlignment="1">
      <alignment horizontal="center" vertical="center" wrapText="1"/>
    </xf>
    <xf numFmtId="0" fontId="24" fillId="0" borderId="13" xfId="0" applyFont="1" applyFill="1" applyBorder="1" applyAlignment="1">
      <alignment vertical="center" wrapText="1"/>
    </xf>
    <xf numFmtId="0" fontId="23" fillId="0" borderId="13" xfId="0" applyFont="1" applyFill="1" applyBorder="1" applyAlignment="1">
      <alignment vertical="center" wrapText="1"/>
    </xf>
    <xf numFmtId="49" fontId="1" fillId="0" borderId="24" xfId="0" applyNumberFormat="1" applyFont="1" applyFill="1" applyBorder="1" applyAlignment="1">
      <alignment horizontal="left" vertical="center" wrapText="1"/>
    </xf>
    <xf numFmtId="49" fontId="1" fillId="0" borderId="28" xfId="0" applyNumberFormat="1" applyFont="1" applyFill="1" applyBorder="1" applyAlignment="1">
      <alignment horizontal="left" vertical="center" wrapText="1"/>
    </xf>
    <xf numFmtId="49" fontId="1" fillId="0" borderId="32" xfId="0" applyNumberFormat="1" applyFont="1" applyFill="1" applyBorder="1" applyAlignment="1">
      <alignment horizontal="left" vertical="center" wrapText="1"/>
    </xf>
    <xf numFmtId="0" fontId="11" fillId="0" borderId="6" xfId="0" applyFont="1" applyFill="1" applyBorder="1" applyAlignment="1">
      <alignment horizontal="left" vertical="top" wrapText="1"/>
    </xf>
    <xf numFmtId="0" fontId="11" fillId="0" borderId="30" xfId="0" applyFont="1" applyFill="1" applyBorder="1" applyAlignment="1">
      <alignment horizontal="left" vertical="top" wrapText="1"/>
    </xf>
    <xf numFmtId="0" fontId="11" fillId="0" borderId="24"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32" xfId="0" applyFont="1" applyFill="1" applyBorder="1" applyAlignment="1">
      <alignment horizontal="center" vertical="center"/>
    </xf>
    <xf numFmtId="0" fontId="37" fillId="0" borderId="49" xfId="0" applyFont="1" applyFill="1" applyBorder="1" applyAlignment="1">
      <alignment horizontal="center" vertical="center" wrapText="1"/>
    </xf>
    <xf numFmtId="0" fontId="37" fillId="0" borderId="35" xfId="0" applyFont="1" applyFill="1" applyBorder="1" applyAlignment="1">
      <alignment horizontal="center" vertical="center" wrapText="1"/>
    </xf>
    <xf numFmtId="0" fontId="37" fillId="0" borderId="60" xfId="0" applyFont="1" applyFill="1" applyBorder="1" applyAlignment="1">
      <alignment horizontal="center" vertical="center" wrapText="1"/>
    </xf>
    <xf numFmtId="0" fontId="37" fillId="0" borderId="36" xfId="0" applyFont="1" applyFill="1" applyBorder="1" applyAlignment="1">
      <alignment horizontal="center" vertical="center" wrapText="1"/>
    </xf>
    <xf numFmtId="0" fontId="37" fillId="0" borderId="37" xfId="0" applyFont="1" applyFill="1" applyBorder="1" applyAlignment="1">
      <alignment horizontal="center" vertical="center" wrapText="1"/>
    </xf>
    <xf numFmtId="0" fontId="23" fillId="0" borderId="28" xfId="0" applyFont="1" applyFill="1" applyBorder="1" applyAlignment="1">
      <alignment horizontal="center" vertical="center" wrapText="1"/>
    </xf>
    <xf numFmtId="0" fontId="23" fillId="0" borderId="32" xfId="0" applyFont="1" applyFill="1" applyBorder="1" applyAlignment="1">
      <alignment horizontal="center" vertical="center" wrapText="1"/>
    </xf>
    <xf numFmtId="0" fontId="0" fillId="0" borderId="3" xfId="0" applyBorder="1" applyAlignment="1">
      <alignment wrapText="1"/>
    </xf>
    <xf numFmtId="0" fontId="3" fillId="0" borderId="0" xfId="0" applyFont="1" applyFill="1" applyAlignment="1">
      <alignment horizontal="left" wrapText="1"/>
    </xf>
    <xf numFmtId="0" fontId="1" fillId="0" borderId="21"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top"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1" fillId="0" borderId="13"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47" fillId="0" borderId="46" xfId="0" applyFont="1" applyFill="1" applyBorder="1" applyAlignment="1">
      <alignment horizontal="center"/>
    </xf>
    <xf numFmtId="0" fontId="47" fillId="0" borderId="47" xfId="0" applyFont="1" applyFill="1" applyBorder="1" applyAlignment="1">
      <alignment horizontal="center"/>
    </xf>
    <xf numFmtId="0" fontId="47" fillId="0" borderId="41" xfId="0" applyFont="1" applyFill="1" applyBorder="1" applyAlignment="1">
      <alignment horizontal="center"/>
    </xf>
    <xf numFmtId="0" fontId="1" fillId="0" borderId="24" xfId="0" applyFont="1" applyFill="1" applyBorder="1" applyAlignment="1">
      <alignment wrapText="1"/>
    </xf>
    <xf numFmtId="0" fontId="1" fillId="0" borderId="28" xfId="0" applyFont="1" applyFill="1" applyBorder="1" applyAlignment="1">
      <alignment wrapText="1"/>
    </xf>
    <xf numFmtId="0" fontId="1" fillId="0" borderId="32" xfId="0" applyFont="1" applyFill="1" applyBorder="1" applyAlignment="1">
      <alignment wrapText="1"/>
    </xf>
    <xf numFmtId="0" fontId="11" fillId="0" borderId="13"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30"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28" xfId="0" applyFont="1" applyFill="1" applyBorder="1" applyAlignment="1">
      <alignment horizontal="left" vertical="center" wrapText="1"/>
    </xf>
    <xf numFmtId="0" fontId="1" fillId="0" borderId="32" xfId="0" applyFont="1" applyFill="1" applyBorder="1" applyAlignment="1">
      <alignment horizontal="left" vertical="center" wrapText="1"/>
    </xf>
    <xf numFmtId="49" fontId="1" fillId="0" borderId="24" xfId="0" applyNumberFormat="1" applyFont="1" applyFill="1" applyBorder="1" applyAlignment="1">
      <alignment vertical="center" wrapText="1"/>
    </xf>
    <xf numFmtId="49" fontId="1" fillId="0" borderId="28" xfId="0" applyNumberFormat="1" applyFont="1" applyFill="1" applyBorder="1" applyAlignment="1">
      <alignment vertical="center" wrapText="1"/>
    </xf>
    <xf numFmtId="49" fontId="1" fillId="0" borderId="32" xfId="0" applyNumberFormat="1" applyFont="1" applyFill="1" applyBorder="1" applyAlignment="1">
      <alignment vertical="center" wrapText="1"/>
    </xf>
    <xf numFmtId="0" fontId="1" fillId="0" borderId="30"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31" xfId="0" applyFont="1" applyFill="1" applyBorder="1" applyAlignment="1">
      <alignment horizontal="center" vertical="center" wrapText="1"/>
    </xf>
    <xf numFmtId="0" fontId="1" fillId="0" borderId="8" xfId="0" applyFont="1" applyFill="1" applyBorder="1" applyAlignment="1">
      <alignment horizontal="center" vertical="center" wrapText="1"/>
    </xf>
    <xf numFmtId="49" fontId="11" fillId="0" borderId="24"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49" fontId="11" fillId="0" borderId="24" xfId="0" applyNumberFormat="1" applyFont="1" applyFill="1" applyBorder="1" applyAlignment="1">
      <alignment vertical="center" wrapText="1"/>
    </xf>
    <xf numFmtId="49" fontId="11" fillId="0" borderId="28" xfId="0" applyNumberFormat="1" applyFont="1" applyFill="1" applyBorder="1" applyAlignment="1">
      <alignment vertical="center" wrapText="1"/>
    </xf>
    <xf numFmtId="49" fontId="24" fillId="0" borderId="33" xfId="0" applyNumberFormat="1" applyFont="1" applyFill="1" applyBorder="1" applyAlignment="1">
      <alignment horizontal="center" vertical="center" wrapText="1"/>
    </xf>
    <xf numFmtId="49" fontId="24" fillId="0" borderId="35" xfId="0" applyNumberFormat="1" applyFont="1" applyFill="1" applyBorder="1" applyAlignment="1">
      <alignment horizontal="center" vertical="center" wrapText="1"/>
    </xf>
    <xf numFmtId="49" fontId="24" fillId="0" borderId="36" xfId="0" applyNumberFormat="1" applyFont="1" applyFill="1" applyBorder="1" applyAlignment="1">
      <alignment horizontal="center" vertical="center" wrapText="1"/>
    </xf>
    <xf numFmtId="49" fontId="6" fillId="0" borderId="33" xfId="0" applyNumberFormat="1" applyFont="1" applyFill="1" applyBorder="1" applyAlignment="1">
      <alignment horizontal="center" vertical="center" wrapText="1"/>
    </xf>
    <xf numFmtId="49" fontId="6" fillId="0" borderId="35" xfId="0" applyNumberFormat="1" applyFont="1" applyFill="1" applyBorder="1" applyAlignment="1">
      <alignment horizontal="center" vertical="center" wrapText="1"/>
    </xf>
    <xf numFmtId="49" fontId="6" fillId="0" borderId="36" xfId="0" applyNumberFormat="1" applyFont="1" applyFill="1" applyBorder="1" applyAlignment="1">
      <alignment horizontal="center" vertical="center" wrapText="1"/>
    </xf>
    <xf numFmtId="49" fontId="23" fillId="0" borderId="33" xfId="0" applyNumberFormat="1" applyFont="1" applyFill="1" applyBorder="1" applyAlignment="1">
      <alignment horizontal="center" vertical="center" wrapText="1"/>
    </xf>
    <xf numFmtId="49" fontId="23" fillId="0" borderId="35" xfId="0" applyNumberFormat="1" applyFont="1" applyFill="1" applyBorder="1" applyAlignment="1">
      <alignment horizontal="center" vertical="center" wrapText="1"/>
    </xf>
    <xf numFmtId="49" fontId="23" fillId="0" borderId="36" xfId="0" applyNumberFormat="1" applyFont="1" applyFill="1" applyBorder="1" applyAlignment="1">
      <alignment horizontal="center" vertical="center" wrapText="1"/>
    </xf>
    <xf numFmtId="49" fontId="24" fillId="0" borderId="24" xfId="0" applyNumberFormat="1" applyFont="1" applyFill="1" applyBorder="1" applyAlignment="1">
      <alignment horizontal="center" vertical="center" wrapText="1"/>
    </xf>
    <xf numFmtId="49" fontId="24" fillId="0" borderId="28"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11" fillId="0" borderId="3" xfId="0" applyFont="1" applyFill="1" applyBorder="1" applyAlignment="1">
      <alignment horizontal="center" vertical="center"/>
    </xf>
    <xf numFmtId="2" fontId="4" fillId="0" borderId="13" xfId="0" applyNumberFormat="1" applyFont="1" applyFill="1" applyBorder="1" applyAlignment="1">
      <alignment horizontal="right" wrapText="1"/>
    </xf>
    <xf numFmtId="2" fontId="4" fillId="0" borderId="26" xfId="0" applyNumberFormat="1" applyFont="1" applyFill="1" applyBorder="1" applyAlignment="1">
      <alignment horizontal="right" wrapText="1"/>
    </xf>
    <xf numFmtId="0" fontId="6" fillId="0" borderId="13" xfId="0" applyFont="1" applyFill="1" applyBorder="1" applyAlignment="1">
      <alignment vertical="center" wrapText="1"/>
    </xf>
    <xf numFmtId="0" fontId="9" fillId="0" borderId="24" xfId="0" applyFont="1" applyFill="1" applyBorder="1" applyAlignment="1">
      <alignment horizontal="center" vertical="center"/>
    </xf>
    <xf numFmtId="0" fontId="9" fillId="0" borderId="28" xfId="0" applyFont="1" applyFill="1" applyBorder="1" applyAlignment="1">
      <alignment horizontal="center" vertical="center"/>
    </xf>
    <xf numFmtId="0" fontId="47" fillId="0" borderId="13" xfId="0" applyFont="1" applyFill="1" applyBorder="1" applyAlignment="1">
      <alignment horizontal="center" wrapText="1" shrinkToFit="1"/>
    </xf>
    <xf numFmtId="0" fontId="47" fillId="0" borderId="6" xfId="0" applyFont="1" applyFill="1" applyBorder="1" applyAlignment="1">
      <alignment horizontal="center" wrapText="1" shrinkToFit="1"/>
    </xf>
    <xf numFmtId="49" fontId="1" fillId="0" borderId="24" xfId="0" applyNumberFormat="1" applyFont="1" applyFill="1" applyBorder="1" applyAlignment="1">
      <alignment horizontal="center" vertical="center"/>
    </xf>
    <xf numFmtId="49" fontId="6" fillId="0" borderId="48"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0" fontId="11" fillId="0" borderId="3" xfId="0" applyFont="1" applyFill="1" applyBorder="1" applyAlignment="1">
      <alignment horizontal="center" wrapText="1"/>
    </xf>
    <xf numFmtId="166" fontId="11" fillId="0" borderId="6" xfId="0" applyNumberFormat="1" applyFont="1" applyFill="1" applyBorder="1" applyAlignment="1">
      <alignment vertical="center"/>
    </xf>
    <xf numFmtId="166" fontId="11" fillId="0" borderId="30" xfId="0" applyNumberFormat="1" applyFont="1" applyFill="1" applyBorder="1" applyAlignment="1">
      <alignment vertical="center"/>
    </xf>
    <xf numFmtId="0" fontId="11" fillId="0" borderId="24" xfId="0" applyFont="1" applyFill="1" applyBorder="1" applyAlignment="1">
      <alignment horizontal="left" vertical="center" wrapText="1"/>
    </xf>
    <xf numFmtId="0" fontId="11" fillId="0" borderId="28" xfId="0" applyFont="1" applyFill="1" applyBorder="1" applyAlignment="1">
      <alignment horizontal="left" vertical="center" wrapText="1"/>
    </xf>
    <xf numFmtId="0" fontId="11" fillId="0" borderId="32" xfId="0" applyFont="1" applyFill="1" applyBorder="1" applyAlignment="1">
      <alignment horizontal="left" vertical="center" wrapText="1"/>
    </xf>
    <xf numFmtId="0" fontId="1" fillId="0" borderId="3" xfId="0" applyFont="1" applyBorder="1" applyAlignment="1">
      <alignment horizontal="center" vertical="center" wrapText="1"/>
    </xf>
    <xf numFmtId="49" fontId="1" fillId="0" borderId="3" xfId="0" applyNumberFormat="1" applyFont="1" applyBorder="1" applyAlignment="1">
      <alignment horizontal="center" vertical="center" wrapText="1"/>
    </xf>
    <xf numFmtId="0" fontId="55" fillId="8" borderId="45" xfId="0" applyFont="1" applyFill="1" applyBorder="1" applyAlignment="1">
      <alignment horizontal="center"/>
    </xf>
    <xf numFmtId="0" fontId="57" fillId="8" borderId="52" xfId="0" applyFont="1" applyFill="1" applyBorder="1" applyAlignment="1">
      <alignment horizontal="center"/>
    </xf>
    <xf numFmtId="0" fontId="57" fillId="8" borderId="38" xfId="0" applyFont="1" applyFill="1" applyBorder="1" applyAlignment="1">
      <alignment horizontal="center"/>
    </xf>
    <xf numFmtId="0" fontId="55" fillId="2" borderId="45" xfId="0" applyFont="1" applyFill="1" applyBorder="1" applyAlignment="1"/>
    <xf numFmtId="0" fontId="59" fillId="0" borderId="52" xfId="0" applyFont="1" applyBorder="1" applyAlignment="1"/>
    <xf numFmtId="0" fontId="59" fillId="0" borderId="38" xfId="0" applyFont="1" applyBorder="1" applyAlignment="1"/>
    <xf numFmtId="0" fontId="5" fillId="2" borderId="45" xfId="0" applyFont="1" applyFill="1" applyBorder="1" applyAlignment="1">
      <alignment horizontal="center"/>
    </xf>
    <xf numFmtId="0" fontId="53" fillId="0" borderId="52" xfId="0" applyFont="1" applyBorder="1" applyAlignment="1">
      <alignment horizontal="center"/>
    </xf>
    <xf numFmtId="0" fontId="53" fillId="0" borderId="38" xfId="0" applyFont="1" applyBorder="1" applyAlignment="1">
      <alignment horizontal="center"/>
    </xf>
    <xf numFmtId="49" fontId="55" fillId="8" borderId="45" xfId="0" applyNumberFormat="1" applyFont="1" applyFill="1" applyBorder="1" applyAlignment="1">
      <alignment horizontal="center" vertical="center" wrapText="1"/>
    </xf>
    <xf numFmtId="0" fontId="56" fillId="8" borderId="52" xfId="0" applyFont="1" applyFill="1" applyBorder="1" applyAlignment="1"/>
    <xf numFmtId="0" fontId="56" fillId="8" borderId="38" xfId="0" applyFont="1" applyFill="1" applyBorder="1" applyAlignment="1"/>
    <xf numFmtId="0" fontId="4" fillId="2" borderId="0" xfId="0" applyFont="1" applyFill="1" applyAlignment="1">
      <alignment horizontal="right" wrapText="1"/>
    </xf>
    <xf numFmtId="0" fontId="0" fillId="0" borderId="0" xfId="0" applyAlignment="1">
      <alignment wrapText="1"/>
    </xf>
    <xf numFmtId="0" fontId="15" fillId="2" borderId="0" xfId="0" applyFont="1" applyFill="1" applyAlignment="1">
      <alignment horizontal="center" wrapText="1"/>
    </xf>
    <xf numFmtId="0" fontId="17" fillId="0" borderId="0" xfId="0" applyFont="1" applyAlignment="1">
      <alignment horizontal="center" wrapText="1"/>
    </xf>
    <xf numFmtId="0" fontId="16" fillId="8" borderId="63" xfId="0" applyFont="1" applyFill="1" applyBorder="1" applyAlignment="1">
      <alignment horizontal="center" vertical="top" wrapText="1"/>
    </xf>
    <xf numFmtId="0" fontId="18" fillId="8" borderId="63" xfId="0" applyFont="1" applyFill="1" applyBorder="1" applyAlignment="1">
      <alignment horizontal="center" vertical="top" wrapText="1"/>
    </xf>
    <xf numFmtId="0" fontId="5" fillId="2" borderId="45" xfId="0" applyFont="1" applyFill="1" applyBorder="1" applyAlignment="1">
      <alignment horizontal="center" vertical="top" wrapText="1"/>
    </xf>
    <xf numFmtId="0" fontId="53" fillId="0" borderId="52" xfId="0" applyFont="1" applyBorder="1" applyAlignment="1">
      <alignment horizontal="center" vertical="top" wrapText="1"/>
    </xf>
    <xf numFmtId="0" fontId="53" fillId="0" borderId="38" xfId="0" applyFont="1" applyBorder="1" applyAlignment="1">
      <alignment horizontal="center" vertical="top" wrapText="1"/>
    </xf>
    <xf numFmtId="0" fontId="5" fillId="2" borderId="13" xfId="0" applyFont="1" applyFill="1" applyBorder="1" applyAlignment="1">
      <alignment vertical="center" wrapText="1"/>
    </xf>
    <xf numFmtId="0" fontId="5" fillId="2" borderId="30" xfId="0" applyFont="1" applyFill="1" applyBorder="1" applyAlignment="1">
      <alignment vertical="center" wrapText="1"/>
    </xf>
    <xf numFmtId="0" fontId="5" fillId="2" borderId="13"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8" xfId="0" applyFont="1" applyFill="1" applyBorder="1" applyAlignment="1">
      <alignment horizontal="center" vertical="top" wrapText="1"/>
    </xf>
    <xf numFmtId="4" fontId="54" fillId="2" borderId="13" xfId="0" applyNumberFormat="1" applyFont="1" applyFill="1" applyBorder="1" applyAlignment="1">
      <alignment horizontal="center" vertical="center" wrapText="1"/>
    </xf>
    <xf numFmtId="4" fontId="0" fillId="0" borderId="30" xfId="0" applyNumberFormat="1" applyBorder="1" applyAlignment="1">
      <alignment horizontal="center" vertical="center" wrapText="1"/>
    </xf>
    <xf numFmtId="0" fontId="50" fillId="2" borderId="0" xfId="0" applyFont="1" applyFill="1" applyBorder="1" applyAlignment="1">
      <alignment horizontal="center" vertical="center" wrapText="1"/>
    </xf>
    <xf numFmtId="0" fontId="58" fillId="8" borderId="48" xfId="0" applyFont="1" applyFill="1" applyBorder="1" applyAlignment="1">
      <alignment horizontal="center" vertical="center" wrapText="1"/>
    </xf>
    <xf numFmtId="0" fontId="30" fillId="0" borderId="0" xfId="0" applyFont="1" applyBorder="1" applyAlignment="1">
      <alignment horizontal="center" vertical="top" wrapText="1"/>
    </xf>
    <xf numFmtId="0" fontId="13" fillId="0" borderId="0" xfId="0" applyFont="1" applyBorder="1" applyAlignment="1">
      <alignment vertical="top" wrapText="1"/>
    </xf>
    <xf numFmtId="0" fontId="3" fillId="0" borderId="0" xfId="0" applyFont="1" applyBorder="1" applyAlignment="1">
      <alignment horizontal="center" wrapText="1"/>
    </xf>
    <xf numFmtId="0" fontId="3" fillId="0" borderId="0" xfId="0" applyFont="1" applyBorder="1" applyAlignment="1">
      <alignment vertical="top" wrapText="1"/>
    </xf>
    <xf numFmtId="0" fontId="13" fillId="0" borderId="0" xfId="0" applyFont="1" applyBorder="1" applyAlignment="1">
      <alignment horizontal="justify" vertical="top" wrapText="1"/>
    </xf>
    <xf numFmtId="0" fontId="8" fillId="6" borderId="0" xfId="0" applyFont="1" applyFill="1" applyAlignment="1">
      <alignment horizontal="center" vertical="center" wrapText="1"/>
    </xf>
    <xf numFmtId="0" fontId="60" fillId="8" borderId="0" xfId="0" applyFont="1" applyFill="1" applyAlignment="1">
      <alignment horizontal="center" vertical="center" wrapText="1"/>
    </xf>
    <xf numFmtId="0" fontId="22" fillId="0" borderId="3" xfId="0" applyFont="1" applyBorder="1" applyAlignment="1">
      <alignment horizontal="center" vertical="center"/>
    </xf>
    <xf numFmtId="0" fontId="32" fillId="0" borderId="18" xfId="0" applyFont="1" applyFill="1" applyBorder="1" applyAlignment="1">
      <alignment horizontal="justify" vertical="top"/>
    </xf>
    <xf numFmtId="0" fontId="32" fillId="0" borderId="18" xfId="0" applyFont="1" applyFill="1" applyBorder="1" applyAlignment="1">
      <alignment vertical="top"/>
    </xf>
    <xf numFmtId="4" fontId="32" fillId="0" borderId="18" xfId="0" applyNumberFormat="1" applyFont="1" applyFill="1" applyBorder="1" applyAlignment="1">
      <alignment vertical="center"/>
    </xf>
    <xf numFmtId="0" fontId="33" fillId="0" borderId="4" xfId="0" applyFont="1" applyFill="1" applyBorder="1" applyAlignment="1">
      <alignment horizontal="justify" vertical="top" wrapText="1"/>
    </xf>
    <xf numFmtId="0" fontId="33" fillId="0" borderId="4" xfId="0" applyFont="1" applyFill="1" applyBorder="1" applyAlignment="1">
      <alignment horizontal="justify" vertical="top"/>
    </xf>
    <xf numFmtId="4" fontId="33" fillId="0" borderId="4" xfId="0" applyNumberFormat="1" applyFont="1" applyFill="1" applyBorder="1" applyAlignment="1">
      <alignment vertical="center"/>
    </xf>
    <xf numFmtId="0" fontId="33" fillId="0" borderId="3" xfId="0" applyFont="1" applyFill="1" applyBorder="1" applyAlignment="1">
      <alignment horizontal="justify" vertical="top"/>
    </xf>
    <xf numFmtId="4" fontId="33" fillId="0" borderId="3" xfId="0" applyNumberFormat="1" applyFont="1" applyFill="1" applyBorder="1" applyAlignment="1">
      <alignment vertical="center"/>
    </xf>
    <xf numFmtId="0" fontId="33" fillId="0" borderId="5" xfId="0" applyFont="1" applyFill="1" applyBorder="1" applyAlignment="1">
      <alignment horizontal="justify" vertical="top"/>
    </xf>
    <xf numFmtId="4" fontId="33" fillId="0" borderId="5" xfId="0" applyNumberFormat="1" applyFont="1" applyFill="1" applyBorder="1" applyAlignment="1">
      <alignment vertical="center"/>
    </xf>
    <xf numFmtId="0" fontId="32" fillId="0" borderId="17" xfId="0" applyFont="1" applyFill="1" applyBorder="1" applyAlignment="1">
      <alignment horizontal="left" vertical="top" wrapText="1"/>
    </xf>
    <xf numFmtId="0" fontId="32" fillId="0" borderId="6" xfId="0" applyFont="1" applyFill="1" applyBorder="1" applyAlignment="1">
      <alignment horizontal="justify" vertical="top"/>
    </xf>
    <xf numFmtId="0" fontId="32" fillId="0" borderId="6" xfId="0" applyFont="1" applyFill="1" applyBorder="1" applyAlignment="1">
      <alignment vertical="top"/>
    </xf>
    <xf numFmtId="4" fontId="32" fillId="0" borderId="6" xfId="0" applyNumberFormat="1" applyFont="1" applyFill="1" applyBorder="1" applyAlignment="1">
      <alignment vertical="center"/>
    </xf>
    <xf numFmtId="0" fontId="0" fillId="0" borderId="6" xfId="0" applyFill="1" applyBorder="1" applyAlignment="1">
      <alignment horizontal="left" vertical="top" wrapText="1"/>
    </xf>
    <xf numFmtId="0" fontId="0" fillId="0" borderId="15" xfId="0" applyFill="1" applyBorder="1" applyAlignment="1">
      <alignment horizontal="left" vertical="top" wrapText="1"/>
    </xf>
    <xf numFmtId="0" fontId="11" fillId="0" borderId="17" xfId="0" applyFont="1" applyFill="1" applyBorder="1" applyAlignment="1">
      <alignment horizontal="left" vertical="top" wrapText="1"/>
    </xf>
    <xf numFmtId="0" fontId="11" fillId="0" borderId="61" xfId="0" applyFont="1" applyFill="1" applyBorder="1" applyAlignment="1">
      <alignment horizontal="left" vertical="top" wrapText="1"/>
    </xf>
    <xf numFmtId="0" fontId="11" fillId="0" borderId="61" xfId="0" applyFont="1" applyFill="1" applyBorder="1" applyAlignment="1">
      <alignment horizontal="left" vertical="top" wrapText="1"/>
    </xf>
    <xf numFmtId="0" fontId="0" fillId="0" borderId="0" xfId="0" applyFill="1" applyBorder="1" applyAlignment="1">
      <alignment wrapText="1"/>
    </xf>
    <xf numFmtId="0" fontId="0" fillId="0" borderId="60" xfId="0" applyFill="1" applyBorder="1" applyAlignment="1">
      <alignment wrapText="1"/>
    </xf>
    <xf numFmtId="4" fontId="11" fillId="0" borderId="6" xfId="0" applyNumberFormat="1" applyFont="1" applyFill="1" applyBorder="1" applyAlignment="1">
      <alignment vertical="center"/>
    </xf>
    <xf numFmtId="0" fontId="3" fillId="0" borderId="30" xfId="0" applyFont="1" applyFill="1" applyBorder="1" applyAlignment="1">
      <alignment vertical="center"/>
    </xf>
    <xf numFmtId="0" fontId="0" fillId="0" borderId="3" xfId="0" applyFill="1" applyBorder="1" applyAlignment="1"/>
    <xf numFmtId="4" fontId="12" fillId="0" borderId="3" xfId="0" applyNumberFormat="1" applyFont="1" applyFill="1" applyBorder="1" applyAlignment="1">
      <alignment vertical="center"/>
    </xf>
    <xf numFmtId="2" fontId="1" fillId="0" borderId="45" xfId="0" applyNumberFormat="1" applyFont="1" applyBorder="1"/>
    <xf numFmtId="2" fontId="1" fillId="0" borderId="0" xfId="0" applyNumberFormat="1" applyFont="1" applyBorder="1" applyAlignment="1">
      <alignment vertical="center"/>
    </xf>
    <xf numFmtId="49" fontId="11" fillId="0" borderId="28" xfId="0" applyNumberFormat="1" applyFont="1" applyFill="1" applyBorder="1"/>
    <xf numFmtId="0" fontId="11" fillId="0" borderId="6" xfId="0" applyFont="1" applyFill="1" applyBorder="1" applyAlignment="1">
      <alignment vertical="top" wrapText="1"/>
    </xf>
    <xf numFmtId="49" fontId="11" fillId="0" borderId="61" xfId="0" applyNumberFormat="1" applyFont="1" applyFill="1" applyBorder="1" applyAlignment="1">
      <alignment horizontal="center" vertical="center" wrapText="1"/>
    </xf>
    <xf numFmtId="0" fontId="0" fillId="0" borderId="0" xfId="0" applyFill="1" applyAlignment="1">
      <alignment horizontal="center" vertical="center" wrapText="1"/>
    </xf>
    <xf numFmtId="0" fontId="0" fillId="0" borderId="60" xfId="0" applyFill="1" applyBorder="1" applyAlignment="1">
      <alignment horizontal="center" vertical="center" wrapText="1"/>
    </xf>
    <xf numFmtId="49" fontId="33" fillId="0" borderId="18" xfId="0" applyNumberFormat="1" applyFont="1" applyFill="1" applyBorder="1" applyAlignment="1">
      <alignment horizontal="center" vertical="center"/>
    </xf>
    <xf numFmtId="166" fontId="33" fillId="0" borderId="18" xfId="0" applyNumberFormat="1" applyFont="1" applyFill="1" applyBorder="1" applyAlignment="1">
      <alignment vertical="center"/>
    </xf>
    <xf numFmtId="166" fontId="33" fillId="0" borderId="19" xfId="0" applyNumberFormat="1" applyFont="1" applyFill="1" applyBorder="1" applyAlignment="1">
      <alignment vertical="center"/>
    </xf>
    <xf numFmtId="49" fontId="11" fillId="0" borderId="28" xfId="0" applyNumberFormat="1" applyFont="1" applyFill="1" applyBorder="1" applyAlignment="1">
      <alignment vertical="center"/>
    </xf>
    <xf numFmtId="4" fontId="11" fillId="0" borderId="58" xfId="0" applyNumberFormat="1" applyFont="1" applyFill="1" applyBorder="1" applyAlignment="1">
      <alignment horizontal="right" vertical="center"/>
    </xf>
    <xf numFmtId="0" fontId="0" fillId="0" borderId="47" xfId="0" applyFill="1" applyBorder="1" applyAlignment="1">
      <alignment horizontal="right" vertical="center"/>
    </xf>
    <xf numFmtId="0" fontId="0" fillId="0" borderId="59" xfId="0" applyFill="1" applyBorder="1" applyAlignment="1">
      <alignment horizontal="right" vertical="center"/>
    </xf>
    <xf numFmtId="4" fontId="11" fillId="0" borderId="20" xfId="0" applyNumberFormat="1" applyFont="1" applyFill="1" applyBorder="1" applyAlignment="1">
      <alignment vertical="center"/>
    </xf>
    <xf numFmtId="49" fontId="11" fillId="0" borderId="29" xfId="0" applyNumberFormat="1" applyFont="1" applyFill="1" applyBorder="1" applyAlignment="1">
      <alignment vertical="center"/>
    </xf>
    <xf numFmtId="0" fontId="11" fillId="0" borderId="18" xfId="0" applyFont="1" applyFill="1" applyBorder="1" applyAlignment="1">
      <alignment horizontal="left" vertical="top" wrapText="1"/>
    </xf>
    <xf numFmtId="49" fontId="11" fillId="0" borderId="58" xfId="0" applyNumberFormat="1" applyFont="1" applyFill="1" applyBorder="1" applyAlignment="1">
      <alignment horizontal="right" vertical="center"/>
    </xf>
    <xf numFmtId="166" fontId="11" fillId="0" borderId="18" xfId="0" applyNumberFormat="1" applyFont="1" applyFill="1" applyBorder="1" applyAlignment="1">
      <alignment vertical="center"/>
    </xf>
    <xf numFmtId="166" fontId="11" fillId="0" borderId="19" xfId="0" applyNumberFormat="1" applyFont="1" applyFill="1" applyBorder="1" applyAlignment="1">
      <alignment vertical="center"/>
    </xf>
    <xf numFmtId="49" fontId="11" fillId="0" borderId="10" xfId="0" applyNumberFormat="1" applyFont="1" applyFill="1" applyBorder="1" applyAlignment="1">
      <alignment horizontal="left" vertical="center"/>
    </xf>
    <xf numFmtId="0" fontId="11" fillId="0" borderId="4" xfId="0" applyFont="1" applyFill="1" applyBorder="1" applyAlignment="1">
      <alignment horizontal="left" vertical="center" wrapText="1"/>
    </xf>
    <xf numFmtId="0" fontId="11" fillId="0" borderId="29" xfId="0" applyFont="1" applyFill="1" applyBorder="1" applyAlignment="1">
      <alignment horizontal="center" vertical="center" wrapText="1"/>
    </xf>
    <xf numFmtId="4" fontId="11" fillId="0" borderId="18" xfId="0" applyNumberFormat="1" applyFont="1" applyFill="1" applyBorder="1" applyAlignment="1">
      <alignment horizontal="right" vertical="center"/>
    </xf>
    <xf numFmtId="4" fontId="11" fillId="0" borderId="18" xfId="0" applyNumberFormat="1" applyFont="1" applyFill="1" applyBorder="1" applyAlignment="1">
      <alignment vertical="center"/>
    </xf>
    <xf numFmtId="4" fontId="11" fillId="0" borderId="19" xfId="0" applyNumberFormat="1" applyFont="1" applyFill="1" applyBorder="1" applyAlignment="1">
      <alignment vertical="center"/>
    </xf>
    <xf numFmtId="0" fontId="9" fillId="0" borderId="11" xfId="0" applyFont="1" applyFill="1" applyBorder="1" applyAlignment="1">
      <alignment horizontal="left" vertical="center"/>
    </xf>
    <xf numFmtId="0" fontId="0" fillId="0" borderId="3" xfId="0" applyFill="1" applyBorder="1" applyAlignment="1">
      <alignment horizontal="left" vertical="center" wrapText="1"/>
    </xf>
    <xf numFmtId="4" fontId="1" fillId="0" borderId="30" xfId="0" applyNumberFormat="1" applyFont="1" applyFill="1" applyBorder="1" applyAlignment="1">
      <alignment vertical="center"/>
    </xf>
    <xf numFmtId="0" fontId="9" fillId="0" borderId="24" xfId="0" applyFont="1" applyFill="1" applyBorder="1" applyAlignment="1">
      <alignment horizontal="left" vertical="center"/>
    </xf>
    <xf numFmtId="0" fontId="0" fillId="0" borderId="13" xfId="0" applyFill="1" applyBorder="1" applyAlignment="1">
      <alignment horizontal="left" vertical="center" wrapText="1"/>
    </xf>
    <xf numFmtId="4" fontId="1" fillId="0" borderId="13" xfId="0" applyNumberFormat="1" applyFont="1" applyFill="1" applyBorder="1" applyAlignment="1">
      <alignment horizontal="right" vertical="center"/>
    </xf>
    <xf numFmtId="4" fontId="1" fillId="0" borderId="5" xfId="0" applyNumberFormat="1" applyFont="1" applyFill="1" applyBorder="1" applyAlignment="1">
      <alignment vertical="center"/>
    </xf>
    <xf numFmtId="49" fontId="11" fillId="0" borderId="3" xfId="0" applyNumberFormat="1" applyFont="1" applyFill="1" applyBorder="1" applyAlignment="1">
      <alignment vertical="center"/>
    </xf>
    <xf numFmtId="49" fontId="11" fillId="0" borderId="29" xfId="0" applyNumberFormat="1" applyFont="1" applyFill="1" applyBorder="1"/>
    <xf numFmtId="0" fontId="11" fillId="0" borderId="58" xfId="0" applyFont="1" applyFill="1" applyBorder="1" applyAlignment="1">
      <alignment horizontal="left" vertical="top" wrapText="1"/>
    </xf>
    <xf numFmtId="49" fontId="11" fillId="0" borderId="58" xfId="0" applyNumberFormat="1" applyFont="1" applyFill="1" applyBorder="1" applyAlignment="1">
      <alignment horizontal="center" vertical="center"/>
    </xf>
    <xf numFmtId="0" fontId="0" fillId="0" borderId="47" xfId="0" applyFill="1" applyBorder="1" applyAlignment="1">
      <alignment horizontal="center" vertical="center"/>
    </xf>
    <xf numFmtId="0" fontId="0" fillId="0" borderId="59" xfId="0" applyFill="1" applyBorder="1" applyAlignment="1">
      <alignment horizontal="center" vertical="center"/>
    </xf>
    <xf numFmtId="0" fontId="11" fillId="0" borderId="61" xfId="0" applyFont="1" applyFill="1" applyBorder="1" applyAlignment="1">
      <alignment vertical="top" wrapText="1"/>
    </xf>
    <xf numFmtId="49" fontId="11" fillId="0" borderId="54" xfId="0" applyNumberFormat="1" applyFont="1" applyFill="1" applyBorder="1" applyAlignment="1">
      <alignment horizontal="center" vertical="center"/>
    </xf>
    <xf numFmtId="0" fontId="0" fillId="0" borderId="51" xfId="0" applyFill="1" applyBorder="1" applyAlignment="1">
      <alignment horizontal="center" vertical="center"/>
    </xf>
    <xf numFmtId="0" fontId="0" fillId="0" borderId="55" xfId="0" applyFill="1" applyBorder="1" applyAlignment="1">
      <alignment horizontal="center" vertical="center"/>
    </xf>
    <xf numFmtId="166" fontId="33" fillId="0" borderId="3" xfId="0" applyNumberFormat="1" applyFont="1" applyFill="1" applyBorder="1" applyAlignment="1">
      <alignment vertical="center"/>
    </xf>
    <xf numFmtId="49" fontId="11" fillId="0" borderId="54" xfId="0" applyNumberFormat="1" applyFont="1" applyFill="1" applyBorder="1" applyAlignment="1">
      <alignment horizontal="center" vertical="center" wrapText="1"/>
    </xf>
    <xf numFmtId="0" fontId="0" fillId="0" borderId="51" xfId="0" applyFill="1" applyBorder="1" applyAlignment="1">
      <alignment horizontal="center" vertical="center" wrapText="1"/>
    </xf>
    <xf numFmtId="0" fontId="0" fillId="0" borderId="55" xfId="0" applyFill="1" applyBorder="1" applyAlignment="1">
      <alignment horizontal="center" vertical="center" wrapText="1"/>
    </xf>
    <xf numFmtId="166" fontId="33" fillId="0" borderId="4" xfId="0" applyNumberFormat="1" applyFont="1" applyFill="1" applyBorder="1" applyAlignment="1">
      <alignment vertical="center"/>
    </xf>
    <xf numFmtId="166" fontId="33" fillId="0" borderId="7" xfId="0" applyNumberFormat="1" applyFont="1" applyFill="1" applyBorder="1" applyAlignment="1">
      <alignment vertical="center"/>
    </xf>
    <xf numFmtId="49" fontId="11" fillId="0" borderId="13" xfId="0" applyNumberFormat="1" applyFont="1" applyFill="1" applyBorder="1"/>
    <xf numFmtId="0" fontId="0" fillId="0" borderId="13" xfId="0" applyFill="1" applyBorder="1" applyAlignment="1">
      <alignment horizontal="center" vertical="center" wrapText="1"/>
    </xf>
    <xf numFmtId="49" fontId="33" fillId="0" borderId="3"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xf>
    <xf numFmtId="0" fontId="0" fillId="0" borderId="3" xfId="0" applyFill="1" applyBorder="1" applyAlignment="1">
      <alignment horizontal="center" vertical="center"/>
    </xf>
    <xf numFmtId="49" fontId="1" fillId="0" borderId="32" xfId="0" applyNumberFormat="1" applyFont="1" applyFill="1" applyBorder="1"/>
    <xf numFmtId="49" fontId="33" fillId="0" borderId="30" xfId="0" applyNumberFormat="1" applyFont="1" applyFill="1" applyBorder="1" applyAlignment="1">
      <alignment horizontal="center" vertical="center"/>
    </xf>
    <xf numFmtId="166" fontId="33" fillId="0" borderId="30" xfId="0" applyNumberFormat="1" applyFont="1" applyFill="1" applyBorder="1" applyAlignment="1">
      <alignment vertical="center"/>
    </xf>
    <xf numFmtId="166" fontId="33" fillId="0" borderId="31" xfId="0" applyNumberFormat="1" applyFont="1" applyFill="1" applyBorder="1" applyAlignment="1">
      <alignment vertical="center"/>
    </xf>
    <xf numFmtId="49" fontId="33" fillId="0" borderId="13" xfId="0" applyNumberFormat="1" applyFont="1" applyFill="1" applyBorder="1" applyAlignment="1">
      <alignment horizontal="center" vertical="center"/>
    </xf>
    <xf numFmtId="166" fontId="33" fillId="0" borderId="13" xfId="0" applyNumberFormat="1" applyFont="1" applyFill="1" applyBorder="1" applyAlignment="1">
      <alignment vertical="center"/>
    </xf>
    <xf numFmtId="166" fontId="33" fillId="0" borderId="26" xfId="0" applyNumberFormat="1" applyFont="1" applyFill="1" applyBorder="1" applyAlignment="1">
      <alignment vertical="center"/>
    </xf>
    <xf numFmtId="49" fontId="11" fillId="0" borderId="58" xfId="0" applyNumberFormat="1" applyFont="1" applyFill="1" applyBorder="1" applyAlignment="1">
      <alignment horizontal="center" vertical="center" wrapText="1"/>
    </xf>
    <xf numFmtId="0" fontId="0" fillId="0" borderId="47" xfId="0" applyFill="1" applyBorder="1" applyAlignment="1">
      <alignment horizontal="center" vertical="center" wrapText="1"/>
    </xf>
    <xf numFmtId="0" fontId="0" fillId="0" borderId="59" xfId="0" applyFill="1" applyBorder="1" applyAlignment="1">
      <alignment horizontal="center" vertical="center" wrapText="1"/>
    </xf>
    <xf numFmtId="0" fontId="1" fillId="0" borderId="17" xfId="0" applyFont="1" applyFill="1" applyBorder="1" applyAlignment="1">
      <alignment vertical="center" wrapText="1"/>
    </xf>
    <xf numFmtId="49" fontId="34" fillId="0" borderId="64" xfId="9" applyFont="1" applyFill="1" applyAlignment="1">
      <alignment horizontal="center" vertical="center" wrapText="1"/>
    </xf>
    <xf numFmtId="0" fontId="0" fillId="0" borderId="6" xfId="0" applyFill="1" applyBorder="1" applyAlignment="1">
      <alignmen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1" fillId="0" borderId="5" xfId="0" applyFont="1" applyFill="1" applyBorder="1" applyAlignment="1">
      <alignment horizontal="left" vertical="top" wrapText="1"/>
    </xf>
    <xf numFmtId="49" fontId="33" fillId="0" borderId="5" xfId="0" applyNumberFormat="1" applyFont="1" applyFill="1" applyBorder="1" applyAlignment="1">
      <alignment horizontal="center" vertical="center"/>
    </xf>
    <xf numFmtId="166" fontId="33" fillId="0" borderId="5" xfId="0" applyNumberFormat="1" applyFont="1" applyFill="1" applyBorder="1" applyAlignment="1">
      <alignment vertical="center"/>
    </xf>
    <xf numFmtId="166" fontId="33" fillId="0" borderId="9" xfId="0" applyNumberFormat="1" applyFont="1" applyFill="1" applyBorder="1" applyAlignment="1">
      <alignment vertical="center"/>
    </xf>
    <xf numFmtId="49" fontId="11" fillId="0" borderId="30" xfId="0" applyNumberFormat="1" applyFont="1" applyFill="1" applyBorder="1"/>
    <xf numFmtId="0" fontId="11" fillId="0" borderId="30" xfId="0" applyFont="1" applyFill="1" applyBorder="1" applyAlignment="1">
      <alignment vertical="top" wrapText="1"/>
    </xf>
    <xf numFmtId="49" fontId="33" fillId="0" borderId="4" xfId="0" applyNumberFormat="1" applyFont="1" applyFill="1" applyBorder="1" applyAlignment="1">
      <alignment horizontal="center" vertical="center"/>
    </xf>
    <xf numFmtId="49" fontId="11" fillId="0" borderId="21" xfId="0" applyNumberFormat="1"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18" xfId="0" applyFont="1" applyFill="1" applyBorder="1" applyAlignment="1">
      <alignment horizontal="center" vertical="center" wrapText="1"/>
    </xf>
    <xf numFmtId="0" fontId="0" fillId="0" borderId="28" xfId="0" applyFill="1" applyBorder="1" applyAlignment="1">
      <alignment horizontal="left" vertical="center" wrapText="1"/>
    </xf>
    <xf numFmtId="0" fontId="0" fillId="0" borderId="6" xfId="0" applyFill="1" applyBorder="1" applyAlignment="1">
      <alignment horizontal="left" vertical="center" wrapText="1"/>
    </xf>
    <xf numFmtId="0" fontId="1" fillId="0" borderId="30" xfId="0" applyFont="1" applyFill="1" applyBorder="1" applyAlignment="1">
      <alignment horizontal="left" wrapText="1"/>
    </xf>
    <xf numFmtId="0" fontId="0" fillId="0" borderId="14" xfId="0" applyFill="1" applyBorder="1" applyAlignment="1">
      <alignment horizontal="left" vertical="center" wrapText="1"/>
    </xf>
    <xf numFmtId="0" fontId="0" fillId="0" borderId="15" xfId="0" applyFill="1" applyBorder="1" applyAlignment="1">
      <alignment horizontal="left" vertical="center" wrapText="1"/>
    </xf>
    <xf numFmtId="0" fontId="1" fillId="0" borderId="5" xfId="0" applyFont="1" applyFill="1" applyBorder="1" applyAlignment="1">
      <alignment horizontal="left" wrapText="1"/>
    </xf>
    <xf numFmtId="4" fontId="1" fillId="0" borderId="5" xfId="0" applyNumberFormat="1" applyFont="1" applyFill="1" applyBorder="1" applyAlignment="1">
      <alignment horizontal="right" vertical="center"/>
    </xf>
    <xf numFmtId="49" fontId="11" fillId="0" borderId="21" xfId="0" applyNumberFormat="1" applyFont="1" applyFill="1" applyBorder="1"/>
    <xf numFmtId="4" fontId="11" fillId="0" borderId="3" xfId="0" applyNumberFormat="1" applyFont="1" applyFill="1" applyBorder="1" applyAlignment="1">
      <alignment horizontal="right" vertical="center" wrapText="1"/>
    </xf>
    <xf numFmtId="0" fontId="0" fillId="0" borderId="3" xfId="0" applyFill="1" applyBorder="1" applyAlignment="1">
      <alignment horizontal="right" vertical="center" wrapText="1"/>
    </xf>
    <xf numFmtId="49" fontId="11" fillId="0" borderId="30" xfId="0" applyNumberFormat="1" applyFont="1" applyFill="1" applyBorder="1" applyAlignment="1">
      <alignment horizontal="center" vertical="center"/>
    </xf>
    <xf numFmtId="0" fontId="0" fillId="0" borderId="30" xfId="0" applyFill="1" applyBorder="1" applyAlignment="1">
      <alignment horizontal="center" vertical="center"/>
    </xf>
    <xf numFmtId="166" fontId="33" fillId="0" borderId="8" xfId="0" applyNumberFormat="1" applyFont="1" applyFill="1" applyBorder="1" applyAlignment="1">
      <alignment vertical="center"/>
    </xf>
    <xf numFmtId="0" fontId="0" fillId="0" borderId="32" xfId="0" applyFill="1" applyBorder="1" applyAlignment="1">
      <alignment vertical="center" wrapText="1"/>
    </xf>
    <xf numFmtId="0" fontId="0" fillId="0" borderId="30" xfId="0" applyFill="1" applyBorder="1" applyAlignment="1">
      <alignment horizontal="left" vertical="center" wrapText="1"/>
    </xf>
    <xf numFmtId="49" fontId="1" fillId="0" borderId="12" xfId="0" applyNumberFormat="1" applyFont="1" applyFill="1" applyBorder="1"/>
    <xf numFmtId="49" fontId="11" fillId="0" borderId="14" xfId="0" applyNumberFormat="1" applyFont="1" applyFill="1" applyBorder="1"/>
    <xf numFmtId="0" fontId="11" fillId="0" borderId="15" xfId="0" applyFont="1" applyFill="1" applyBorder="1" applyAlignment="1">
      <alignment vertical="top" wrapText="1"/>
    </xf>
    <xf numFmtId="0" fontId="11" fillId="0" borderId="65" xfId="0" applyFont="1" applyFill="1" applyBorder="1" applyAlignment="1">
      <alignment vertical="top" wrapText="1"/>
    </xf>
    <xf numFmtId="166" fontId="11" fillId="0" borderId="15" xfId="0" applyNumberFormat="1" applyFont="1" applyFill="1" applyBorder="1" applyAlignment="1">
      <alignment vertical="center"/>
    </xf>
    <xf numFmtId="166" fontId="11" fillId="0" borderId="20" xfId="0" applyNumberFormat="1" applyFont="1" applyFill="1" applyBorder="1" applyAlignment="1">
      <alignment vertical="center"/>
    </xf>
    <xf numFmtId="0" fontId="11" fillId="0" borderId="15" xfId="0" applyFont="1" applyFill="1" applyBorder="1" applyAlignment="1">
      <alignment horizontal="left" vertical="top" wrapText="1"/>
    </xf>
    <xf numFmtId="166" fontId="11" fillId="0" borderId="16" xfId="0" applyNumberFormat="1" applyFont="1" applyFill="1" applyBorder="1" applyAlignment="1">
      <alignment vertical="center"/>
    </xf>
    <xf numFmtId="166" fontId="1" fillId="0" borderId="18" xfId="0" applyNumberFormat="1" applyFont="1" applyFill="1" applyBorder="1" applyAlignment="1">
      <alignment vertical="center"/>
    </xf>
    <xf numFmtId="166" fontId="1" fillId="0" borderId="19" xfId="0" applyNumberFormat="1" applyFont="1" applyFill="1" applyBorder="1" applyAlignment="1">
      <alignment vertical="center"/>
    </xf>
    <xf numFmtId="49" fontId="11" fillId="0" borderId="15" xfId="0" applyNumberFormat="1" applyFont="1" applyFill="1" applyBorder="1" applyAlignment="1">
      <alignment horizontal="center" vertical="center"/>
    </xf>
    <xf numFmtId="0" fontId="11" fillId="0" borderId="17" xfId="0" applyFont="1" applyFill="1" applyBorder="1" applyAlignment="1">
      <alignment vertical="top" wrapText="1"/>
    </xf>
    <xf numFmtId="0" fontId="11" fillId="0" borderId="54" xfId="0" applyFont="1" applyFill="1" applyBorder="1" applyAlignment="1">
      <alignment vertical="top" wrapText="1"/>
    </xf>
    <xf numFmtId="2" fontId="11" fillId="0" borderId="54" xfId="0" applyNumberFormat="1" applyFont="1" applyFill="1" applyBorder="1" applyAlignment="1">
      <alignment horizontal="center" vertical="center" wrapText="1"/>
    </xf>
    <xf numFmtId="2" fontId="0" fillId="0" borderId="51" xfId="0" applyNumberFormat="1" applyFill="1" applyBorder="1" applyAlignment="1">
      <alignment horizontal="center" vertical="center" wrapText="1"/>
    </xf>
    <xf numFmtId="2" fontId="0" fillId="0" borderId="55" xfId="0" applyNumberFormat="1" applyFill="1" applyBorder="1" applyAlignment="1">
      <alignment horizontal="center" vertical="center" wrapText="1"/>
    </xf>
    <xf numFmtId="166" fontId="11" fillId="0" borderId="17" xfId="0" applyNumberFormat="1" applyFont="1" applyFill="1" applyBorder="1" applyAlignment="1">
      <alignment vertical="center"/>
    </xf>
    <xf numFmtId="49" fontId="1" fillId="0" borderId="11" xfId="0" applyNumberFormat="1" applyFont="1" applyFill="1" applyBorder="1" applyAlignment="1">
      <alignment vertical="center" wrapText="1"/>
    </xf>
    <xf numFmtId="0" fontId="1" fillId="0" borderId="3" xfId="0" applyFont="1" applyFill="1" applyBorder="1" applyAlignment="1">
      <alignment horizontal="left" vertical="center" wrapText="1"/>
    </xf>
    <xf numFmtId="0" fontId="0" fillId="0" borderId="11" xfId="0" applyFill="1" applyBorder="1" applyAlignment="1">
      <alignment vertical="center" wrapText="1"/>
    </xf>
    <xf numFmtId="2" fontId="11" fillId="0" borderId="3" xfId="0" applyNumberFormat="1" applyFont="1" applyFill="1" applyBorder="1" applyAlignment="1">
      <alignment horizontal="center" vertical="center" wrapText="1"/>
    </xf>
    <xf numFmtId="2" fontId="0" fillId="0" borderId="3" xfId="0" applyNumberFormat="1" applyFill="1" applyBorder="1" applyAlignment="1">
      <alignment horizontal="center" vertical="center" wrapText="1"/>
    </xf>
    <xf numFmtId="49" fontId="1" fillId="0" borderId="14" xfId="0" applyNumberFormat="1" applyFont="1" applyFill="1" applyBorder="1"/>
    <xf numFmtId="0" fontId="1" fillId="0" borderId="15" xfId="0" applyFont="1" applyFill="1" applyBorder="1" applyAlignment="1">
      <alignment horizontal="left" vertical="top" wrapText="1"/>
    </xf>
    <xf numFmtId="49" fontId="33" fillId="0" borderId="15" xfId="0" applyNumberFormat="1" applyFont="1" applyFill="1" applyBorder="1" applyAlignment="1">
      <alignment horizontal="center" vertical="center"/>
    </xf>
    <xf numFmtId="166" fontId="33" fillId="0" borderId="15" xfId="0" applyNumberFormat="1" applyFont="1" applyFill="1" applyBorder="1" applyAlignment="1">
      <alignment vertical="center"/>
    </xf>
    <xf numFmtId="166" fontId="33" fillId="0" borderId="16" xfId="0" applyNumberFormat="1" applyFont="1" applyFill="1" applyBorder="1" applyAlignment="1">
      <alignment vertical="center"/>
    </xf>
    <xf numFmtId="49" fontId="48" fillId="0" borderId="39" xfId="0" applyNumberFormat="1" applyFont="1" applyFill="1" applyBorder="1" applyAlignment="1">
      <alignment horizontal="center" vertical="top" wrapText="1"/>
    </xf>
    <xf numFmtId="49" fontId="48" fillId="0" borderId="27" xfId="0" applyNumberFormat="1" applyFont="1" applyFill="1" applyBorder="1" applyAlignment="1">
      <alignment horizontal="center" vertical="top" wrapText="1"/>
    </xf>
    <xf numFmtId="49" fontId="48" fillId="0" borderId="44" xfId="0" applyNumberFormat="1" applyFont="1" applyFill="1" applyBorder="1" applyAlignment="1">
      <alignment horizontal="center" vertical="top" wrapText="1"/>
    </xf>
    <xf numFmtId="0" fontId="47" fillId="0" borderId="46" xfId="0" applyFont="1" applyFill="1" applyBorder="1" applyAlignment="1">
      <alignment horizontal="center" wrapText="1"/>
    </xf>
    <xf numFmtId="0" fontId="47" fillId="0" borderId="47" xfId="0" applyFont="1" applyFill="1" applyBorder="1" applyAlignment="1">
      <alignment horizontal="center" wrapText="1"/>
    </xf>
    <xf numFmtId="0" fontId="47" fillId="0" borderId="41" xfId="0" applyFont="1" applyFill="1" applyBorder="1" applyAlignment="1">
      <alignment horizontal="center" wrapText="1"/>
    </xf>
    <xf numFmtId="49" fontId="11" fillId="0" borderId="3" xfId="0" applyNumberFormat="1" applyFont="1" applyFill="1" applyBorder="1" applyAlignment="1">
      <alignment horizontal="center" vertical="center" wrapText="1"/>
    </xf>
    <xf numFmtId="4" fontId="11" fillId="0" borderId="3" xfId="0" applyNumberFormat="1" applyFont="1" applyFill="1" applyBorder="1" applyAlignment="1">
      <alignment horizontal="right" wrapText="1"/>
    </xf>
    <xf numFmtId="0" fontId="37" fillId="0" borderId="30" xfId="0" applyFont="1" applyFill="1" applyBorder="1" applyAlignment="1">
      <alignment horizontal="center" vertical="center" wrapText="1"/>
    </xf>
    <xf numFmtId="0" fontId="48" fillId="0" borderId="46" xfId="0" applyFont="1" applyFill="1" applyBorder="1" applyAlignment="1">
      <alignment horizontal="center" vertical="center" wrapText="1"/>
    </xf>
    <xf numFmtId="0" fontId="48" fillId="0" borderId="47" xfId="0" applyFont="1" applyFill="1" applyBorder="1" applyAlignment="1">
      <alignment horizontal="center" vertical="center" wrapText="1"/>
    </xf>
    <xf numFmtId="0" fontId="48" fillId="0" borderId="41" xfId="0" applyFont="1" applyFill="1" applyBorder="1" applyAlignment="1">
      <alignment horizontal="center" vertical="center" wrapText="1"/>
    </xf>
    <xf numFmtId="0" fontId="0" fillId="0" borderId="6" xfId="0" applyFill="1" applyBorder="1" applyAlignment="1">
      <alignment horizontal="center" vertical="top"/>
    </xf>
    <xf numFmtId="0" fontId="0" fillId="0" borderId="30" xfId="0" applyFill="1" applyBorder="1" applyAlignment="1">
      <alignment horizontal="center" vertical="top"/>
    </xf>
    <xf numFmtId="0" fontId="0" fillId="0" borderId="3" xfId="0" applyFill="1" applyBorder="1" applyAlignment="1">
      <alignment horizontal="center" vertical="top"/>
    </xf>
    <xf numFmtId="0" fontId="37" fillId="0" borderId="3" xfId="0" applyFont="1" applyFill="1" applyBorder="1" applyAlignment="1">
      <alignment horizontal="center" vertical="top"/>
    </xf>
    <xf numFmtId="0" fontId="37" fillId="0" borderId="3" xfId="0" applyFont="1" applyFill="1" applyBorder="1" applyAlignment="1">
      <alignment horizontal="center" vertical="top" wrapText="1"/>
    </xf>
    <xf numFmtId="4" fontId="32" fillId="0" borderId="3"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42" fillId="0" borderId="3" xfId="0" applyNumberFormat="1" applyFont="1" applyFill="1" applyBorder="1" applyAlignment="1">
      <alignment horizontal="center" vertical="center" wrapText="1"/>
    </xf>
    <xf numFmtId="0" fontId="42" fillId="0" borderId="3" xfId="0"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0" fontId="41" fillId="0" borderId="3" xfId="0" applyFont="1" applyFill="1" applyBorder="1" applyAlignment="1">
      <alignment horizontal="center" vertical="center" wrapText="1"/>
    </xf>
    <xf numFmtId="0" fontId="35" fillId="0" borderId="3" xfId="0" applyFont="1" applyFill="1" applyBorder="1" applyAlignment="1">
      <alignment horizontal="center" vertical="center" wrapText="1"/>
    </xf>
    <xf numFmtId="4" fontId="42" fillId="0" borderId="3" xfId="0" applyNumberFormat="1" applyFont="1" applyFill="1" applyBorder="1" applyAlignment="1">
      <alignment horizontal="center" vertical="center" wrapText="1"/>
    </xf>
    <xf numFmtId="49" fontId="35" fillId="0" borderId="3" xfId="0" applyNumberFormat="1" applyFont="1" applyFill="1" applyBorder="1" applyAlignment="1">
      <alignment horizontal="center" vertical="center" wrapText="1"/>
    </xf>
    <xf numFmtId="49" fontId="35" fillId="0" borderId="13" xfId="0" applyNumberFormat="1" applyFont="1" applyFill="1" applyBorder="1" applyAlignment="1">
      <alignment horizontal="center" vertical="center" wrapText="1"/>
    </xf>
    <xf numFmtId="0" fontId="35" fillId="0" borderId="13" xfId="0" applyFont="1" applyFill="1" applyBorder="1" applyAlignment="1">
      <alignment horizontal="center" vertical="center" wrapText="1"/>
    </xf>
    <xf numFmtId="49" fontId="35" fillId="0" borderId="45" xfId="0" applyNumberFormat="1" applyFont="1" applyFill="1" applyBorder="1" applyAlignment="1">
      <alignment horizontal="center" vertical="center" wrapText="1"/>
    </xf>
    <xf numFmtId="0" fontId="47" fillId="0" borderId="39" xfId="0" applyFont="1" applyFill="1" applyBorder="1" applyAlignment="1">
      <alignment horizontal="center" vertical="center" wrapText="1"/>
    </xf>
    <xf numFmtId="0" fontId="47" fillId="0" borderId="27" xfId="0" applyFont="1" applyFill="1" applyBorder="1" applyAlignment="1">
      <alignment horizontal="center" vertical="center" wrapText="1"/>
    </xf>
    <xf numFmtId="0" fontId="47" fillId="0" borderId="4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3" xfId="0" applyFont="1" applyFill="1" applyBorder="1" applyAlignment="1">
      <alignment vertical="center" wrapText="1"/>
    </xf>
    <xf numFmtId="0" fontId="6" fillId="0" borderId="30" xfId="0" applyFont="1" applyFill="1" applyBorder="1" applyAlignment="1">
      <alignment vertical="center" wrapText="1"/>
    </xf>
    <xf numFmtId="2" fontId="6" fillId="0" borderId="30" xfId="0" applyNumberFormat="1" applyFont="1" applyFill="1" applyBorder="1" applyAlignment="1">
      <alignment horizontal="center" vertical="center" wrapText="1"/>
    </xf>
    <xf numFmtId="2" fontId="6" fillId="0" borderId="3" xfId="0" applyNumberFormat="1" applyFont="1" applyFill="1" applyBorder="1" applyAlignment="1">
      <alignment horizontal="center" vertical="center"/>
    </xf>
    <xf numFmtId="0" fontId="4" fillId="0" borderId="13" xfId="0" applyFont="1" applyFill="1" applyBorder="1" applyAlignment="1">
      <alignment vertical="center" wrapText="1"/>
    </xf>
    <xf numFmtId="0" fontId="0" fillId="0" borderId="28"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0" xfId="0" applyFill="1" applyBorder="1" applyAlignment="1">
      <alignment vertical="center" wrapText="1"/>
    </xf>
    <xf numFmtId="0" fontId="33" fillId="0" borderId="13" xfId="0" applyFont="1" applyFill="1" applyBorder="1" applyAlignment="1">
      <alignment vertical="center" wrapText="1"/>
    </xf>
    <xf numFmtId="0" fontId="33" fillId="0" borderId="6" xfId="0" applyFont="1" applyFill="1" applyBorder="1" applyAlignment="1">
      <alignment vertical="center" wrapText="1"/>
    </xf>
    <xf numFmtId="0" fontId="33" fillId="0" borderId="30" xfId="0" applyFont="1" applyFill="1" applyBorder="1" applyAlignment="1">
      <alignment vertical="center" wrapText="1"/>
    </xf>
    <xf numFmtId="0" fontId="23" fillId="0" borderId="11" xfId="0" applyFont="1" applyFill="1" applyBorder="1" applyAlignment="1">
      <alignment horizontal="center" vertical="center" wrapText="1"/>
    </xf>
    <xf numFmtId="0" fontId="42" fillId="0" borderId="3" xfId="0" applyFont="1" applyFill="1" applyBorder="1" applyAlignment="1">
      <alignment vertical="center" wrapText="1"/>
    </xf>
    <xf numFmtId="0" fontId="23" fillId="0" borderId="3" xfId="0" applyFont="1" applyFill="1" applyBorder="1" applyAlignment="1">
      <alignment vertical="center" wrapText="1"/>
    </xf>
    <xf numFmtId="0" fontId="6" fillId="0" borderId="3" xfId="0" applyFont="1" applyFill="1" applyBorder="1"/>
    <xf numFmtId="2" fontId="42" fillId="0" borderId="3" xfId="0" applyNumberFormat="1" applyFont="1" applyFill="1" applyBorder="1" applyAlignment="1">
      <alignment horizontal="center"/>
    </xf>
    <xf numFmtId="0" fontId="23" fillId="0" borderId="3" xfId="0" applyFont="1" applyFill="1" applyBorder="1" applyAlignment="1">
      <alignment horizontal="center" vertical="center" wrapText="1"/>
    </xf>
    <xf numFmtId="0" fontId="23" fillId="0" borderId="3" xfId="0" applyFont="1" applyFill="1" applyBorder="1" applyAlignment="1">
      <alignment horizontal="center" vertical="center"/>
    </xf>
    <xf numFmtId="2" fontId="42" fillId="0" borderId="3" xfId="0" applyNumberFormat="1" applyFont="1" applyFill="1" applyBorder="1" applyAlignment="1">
      <alignment horizontal="center" vertical="center"/>
    </xf>
    <xf numFmtId="0" fontId="4" fillId="0" borderId="34" xfId="0" applyFont="1" applyFill="1" applyBorder="1" applyAlignment="1">
      <alignment horizontal="center" vertical="center" wrapText="1"/>
    </xf>
    <xf numFmtId="0" fontId="4" fillId="0" borderId="13" xfId="0" applyFont="1" applyFill="1" applyBorder="1" applyAlignment="1">
      <alignment horizontal="right"/>
    </xf>
    <xf numFmtId="2" fontId="4" fillId="0" borderId="13" xfId="0" applyNumberFormat="1" applyFont="1" applyFill="1" applyBorder="1" applyAlignment="1">
      <alignment horizontal="center" vertical="center" wrapText="1"/>
    </xf>
    <xf numFmtId="0" fontId="4" fillId="0" borderId="6" xfId="0" applyFont="1" applyFill="1" applyBorder="1" applyAlignment="1">
      <alignment vertical="center" wrapText="1"/>
    </xf>
    <xf numFmtId="0" fontId="4" fillId="0" borderId="6" xfId="0" applyFont="1" applyFill="1" applyBorder="1" applyAlignment="1">
      <alignment horizontal="center" vertical="center"/>
    </xf>
    <xf numFmtId="49" fontId="4" fillId="0" borderId="6" xfId="0" applyNumberFormat="1" applyFont="1" applyFill="1" applyBorder="1" applyAlignment="1">
      <alignment horizontal="center" vertical="center"/>
    </xf>
    <xf numFmtId="0" fontId="4" fillId="0" borderId="6" xfId="0" applyFont="1" applyFill="1" applyBorder="1" applyAlignment="1">
      <alignment horizontal="right"/>
    </xf>
    <xf numFmtId="2" fontId="4" fillId="0" borderId="6" xfId="0" applyNumberFormat="1" applyFont="1" applyFill="1" applyBorder="1" applyAlignment="1">
      <alignment horizontal="center" vertical="center"/>
    </xf>
    <xf numFmtId="2" fontId="4" fillId="0" borderId="6" xfId="0" applyNumberFormat="1" applyFont="1" applyFill="1" applyBorder="1" applyAlignment="1">
      <alignment horizontal="center" vertical="center" wrapText="1"/>
    </xf>
    <xf numFmtId="0" fontId="4" fillId="0" borderId="30" xfId="0" applyFont="1" applyFill="1" applyBorder="1" applyAlignment="1">
      <alignment horizontal="center" vertical="center"/>
    </xf>
    <xf numFmtId="49" fontId="4" fillId="0" borderId="30" xfId="0" applyNumberFormat="1" applyFont="1" applyFill="1" applyBorder="1" applyAlignment="1">
      <alignment horizontal="center" vertical="center"/>
    </xf>
    <xf numFmtId="0" fontId="4" fillId="0" borderId="30" xfId="0" applyFont="1" applyFill="1" applyBorder="1" applyAlignment="1">
      <alignment horizontal="right"/>
    </xf>
    <xf numFmtId="2" fontId="4" fillId="0" borderId="30" xfId="0" applyNumberFormat="1" applyFont="1" applyFill="1" applyBorder="1" applyAlignment="1">
      <alignment horizontal="center" vertical="center"/>
    </xf>
    <xf numFmtId="2" fontId="4" fillId="0" borderId="30" xfId="0" applyNumberFormat="1" applyFont="1" applyFill="1" applyBorder="1" applyAlignment="1">
      <alignment horizontal="center" vertical="center" wrapText="1"/>
    </xf>
    <xf numFmtId="2" fontId="6" fillId="0" borderId="3" xfId="0" applyNumberFormat="1" applyFont="1" applyFill="1" applyBorder="1" applyAlignment="1">
      <alignment horizontal="center"/>
    </xf>
    <xf numFmtId="0" fontId="24" fillId="0" borderId="3" xfId="0" applyFont="1" applyFill="1" applyBorder="1" applyAlignment="1">
      <alignment horizontal="center" vertical="center" wrapText="1"/>
    </xf>
    <xf numFmtId="49" fontId="24" fillId="0" borderId="3"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7" fillId="0" borderId="39" xfId="0" applyFont="1" applyFill="1" applyBorder="1" applyAlignment="1">
      <alignment horizontal="center"/>
    </xf>
    <xf numFmtId="0" fontId="47" fillId="0" borderId="27" xfId="0" applyFont="1" applyFill="1" applyBorder="1" applyAlignment="1">
      <alignment horizontal="center"/>
    </xf>
    <xf numFmtId="0" fontId="47" fillId="0" borderId="44" xfId="0" applyFont="1" applyFill="1" applyBorder="1" applyAlignment="1">
      <alignment horizontal="center"/>
    </xf>
    <xf numFmtId="49" fontId="48" fillId="0" borderId="3" xfId="0" applyNumberFormat="1" applyFont="1" applyFill="1" applyBorder="1" applyAlignment="1">
      <alignment horizontal="center" wrapText="1"/>
    </xf>
    <xf numFmtId="49" fontId="11" fillId="0" borderId="13" xfId="0" applyNumberFormat="1" applyFont="1" applyFill="1" applyBorder="1" applyAlignment="1">
      <alignment horizontal="center" vertical="center"/>
    </xf>
    <xf numFmtId="0" fontId="6" fillId="0" borderId="30" xfId="0" applyFont="1" applyFill="1" applyBorder="1" applyAlignment="1">
      <alignment horizontal="left" vertical="center" wrapText="1"/>
    </xf>
    <xf numFmtId="49" fontId="11" fillId="0" borderId="30" xfId="0" applyNumberFormat="1" applyFont="1" applyFill="1" applyBorder="1" applyAlignment="1">
      <alignment horizontal="center" vertical="center"/>
    </xf>
    <xf numFmtId="0" fontId="6" fillId="0" borderId="24"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4" xfId="0" applyFont="1" applyFill="1" applyBorder="1" applyAlignment="1">
      <alignment horizontal="center" vertical="center" wrapText="1"/>
    </xf>
    <xf numFmtId="49" fontId="1" fillId="0" borderId="13" xfId="0" applyNumberFormat="1" applyFont="1" applyFill="1" applyBorder="1" applyAlignment="1">
      <alignment wrapText="1"/>
    </xf>
    <xf numFmtId="49" fontId="1" fillId="0" borderId="13" xfId="0" applyNumberFormat="1" applyFont="1" applyFill="1" applyBorder="1" applyAlignment="1">
      <alignment horizontal="center" wrapText="1"/>
    </xf>
    <xf numFmtId="49" fontId="1" fillId="0" borderId="13" xfId="0" applyNumberFormat="1" applyFont="1" applyFill="1" applyBorder="1" applyAlignment="1">
      <alignment vertical="center" wrapText="1"/>
    </xf>
    <xf numFmtId="49" fontId="11" fillId="0" borderId="13" xfId="0" applyNumberFormat="1" applyFont="1" applyFill="1" applyBorder="1" applyAlignment="1">
      <alignment vertical="center" wrapText="1"/>
    </xf>
    <xf numFmtId="166" fontId="11" fillId="0" borderId="13" xfId="0" applyNumberFormat="1" applyFont="1" applyFill="1" applyBorder="1" applyAlignment="1">
      <alignment vertical="center" wrapText="1"/>
    </xf>
    <xf numFmtId="49" fontId="21" fillId="0" borderId="3" xfId="0" applyNumberFormat="1" applyFont="1" applyFill="1" applyBorder="1" applyAlignment="1">
      <alignment wrapText="1"/>
    </xf>
    <xf numFmtId="49" fontId="21" fillId="0" borderId="3" xfId="0" applyNumberFormat="1" applyFont="1" applyFill="1" applyBorder="1" applyAlignment="1">
      <alignment horizontal="center" wrapText="1"/>
    </xf>
    <xf numFmtId="49" fontId="11" fillId="0" borderId="3" xfId="0" applyNumberFormat="1" applyFont="1" applyFill="1" applyBorder="1" applyAlignment="1">
      <alignment wrapText="1"/>
    </xf>
    <xf numFmtId="49" fontId="0" fillId="0" borderId="6" xfId="0" applyNumberFormat="1" applyFill="1" applyBorder="1" applyAlignment="1">
      <alignment horizontal="left" vertical="top" wrapText="1"/>
    </xf>
    <xf numFmtId="49" fontId="0" fillId="0" borderId="30" xfId="0" applyNumberFormat="1" applyFill="1" applyBorder="1" applyAlignment="1">
      <alignment horizontal="left" vertical="top" wrapText="1"/>
    </xf>
    <xf numFmtId="49" fontId="1" fillId="0" borderId="3" xfId="0" applyNumberFormat="1" applyFont="1" applyFill="1" applyBorder="1" applyAlignment="1">
      <alignment horizontal="center" vertical="center"/>
    </xf>
    <xf numFmtId="166" fontId="1" fillId="0" borderId="3" xfId="0" applyNumberFormat="1" applyFont="1" applyFill="1" applyBorder="1" applyAlignment="1">
      <alignment vertical="center"/>
    </xf>
    <xf numFmtId="2" fontId="1" fillId="0" borderId="3" xfId="0" applyNumberFormat="1" applyFont="1" applyFill="1" applyBorder="1" applyAlignment="1">
      <alignment vertical="center"/>
    </xf>
    <xf numFmtId="0" fontId="6" fillId="0" borderId="28"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vertical="center"/>
    </xf>
    <xf numFmtId="2" fontId="0" fillId="0" borderId="3" xfId="0" applyNumberFormat="1" applyFill="1" applyBorder="1" applyAlignment="1">
      <alignment vertical="center"/>
    </xf>
    <xf numFmtId="49" fontId="6" fillId="0" borderId="11" xfId="0" applyNumberFormat="1" applyFont="1" applyFill="1" applyBorder="1" applyAlignment="1">
      <alignment horizontal="left" vertical="center" wrapText="1"/>
    </xf>
    <xf numFmtId="49" fontId="4" fillId="0" borderId="24" xfId="0" applyNumberFormat="1" applyFont="1" applyFill="1" applyBorder="1" applyAlignment="1">
      <alignment horizontal="left" vertical="center" wrapText="1"/>
    </xf>
    <xf numFmtId="49" fontId="11" fillId="0" borderId="24" xfId="0" applyNumberFormat="1" applyFont="1" applyFill="1" applyBorder="1" applyAlignment="1">
      <alignment horizontal="center" vertical="center"/>
    </xf>
    <xf numFmtId="0" fontId="11" fillId="0" borderId="13" xfId="0" applyFont="1" applyFill="1" applyBorder="1" applyAlignment="1">
      <alignment horizontal="center" vertical="top" wrapText="1"/>
    </xf>
    <xf numFmtId="49" fontId="11" fillId="0" borderId="28" xfId="0" applyNumberFormat="1" applyFont="1" applyFill="1" applyBorder="1" applyAlignment="1">
      <alignment horizontal="center" vertical="center"/>
    </xf>
    <xf numFmtId="0" fontId="11" fillId="0" borderId="6" xfId="0" applyFont="1" applyFill="1" applyBorder="1" applyAlignment="1">
      <alignment horizontal="center" vertical="top" wrapText="1"/>
    </xf>
    <xf numFmtId="49" fontId="11" fillId="0" borderId="32" xfId="0" applyNumberFormat="1" applyFont="1" applyFill="1" applyBorder="1" applyAlignment="1">
      <alignment horizontal="center" vertical="center"/>
    </xf>
    <xf numFmtId="0" fontId="11" fillId="0" borderId="30" xfId="0" applyFont="1" applyFill="1" applyBorder="1" applyAlignment="1">
      <alignment horizontal="center" vertical="top" wrapText="1"/>
    </xf>
    <xf numFmtId="49" fontId="11" fillId="0" borderId="11" xfId="0" applyNumberFormat="1" applyFont="1" applyFill="1" applyBorder="1" applyAlignment="1">
      <alignment horizontal="center"/>
    </xf>
    <xf numFmtId="2" fontId="6" fillId="0" borderId="3" xfId="0" applyNumberFormat="1" applyFont="1" applyFill="1" applyBorder="1" applyAlignment="1">
      <alignment vertical="center"/>
    </xf>
    <xf numFmtId="0" fontId="47" fillId="0" borderId="39" xfId="0" applyFont="1" applyFill="1" applyBorder="1" applyAlignment="1">
      <alignment horizontal="center" vertical="center"/>
    </xf>
    <xf numFmtId="0" fontId="47" fillId="0" borderId="27" xfId="0" applyFont="1" applyFill="1" applyBorder="1" applyAlignment="1">
      <alignment horizontal="center" vertical="center"/>
    </xf>
    <xf numFmtId="0" fontId="47" fillId="0" borderId="44" xfId="0" applyFont="1" applyFill="1" applyBorder="1" applyAlignment="1">
      <alignment horizontal="center" vertical="center"/>
    </xf>
    <xf numFmtId="0" fontId="63" fillId="0" borderId="39" xfId="0" applyFont="1" applyFill="1" applyBorder="1" applyAlignment="1">
      <alignment horizontal="center"/>
    </xf>
    <xf numFmtId="0" fontId="63" fillId="0" borderId="27" xfId="0" applyFont="1" applyFill="1" applyBorder="1" applyAlignment="1">
      <alignment horizontal="center"/>
    </xf>
    <xf numFmtId="0" fontId="63" fillId="0" borderId="44" xfId="0" applyFont="1" applyFill="1" applyBorder="1" applyAlignment="1">
      <alignment horizontal="center"/>
    </xf>
    <xf numFmtId="0" fontId="21" fillId="0" borderId="13" xfId="0" applyFont="1" applyFill="1" applyBorder="1" applyAlignment="1">
      <alignment horizontal="center" vertical="center" wrapText="1"/>
    </xf>
    <xf numFmtId="0" fontId="21" fillId="0" borderId="45" xfId="0" applyFont="1" applyFill="1" applyBorder="1" applyAlignment="1">
      <alignment horizontal="center" vertical="center" wrapText="1"/>
    </xf>
    <xf numFmtId="0" fontId="21" fillId="0" borderId="52" xfId="0" applyFont="1" applyFill="1" applyBorder="1" applyAlignment="1">
      <alignment horizontal="center" vertical="center" wrapText="1"/>
    </xf>
    <xf numFmtId="0" fontId="21" fillId="0" borderId="38" xfId="0" applyFont="1" applyFill="1" applyBorder="1" applyAlignment="1">
      <alignment horizontal="center" vertical="center" wrapText="1"/>
    </xf>
    <xf numFmtId="0" fontId="21" fillId="0" borderId="30" xfId="0" applyFont="1" applyFill="1" applyBorder="1" applyAlignment="1">
      <alignment horizontal="center" vertical="center" wrapText="1"/>
    </xf>
    <xf numFmtId="49" fontId="21" fillId="0" borderId="45" xfId="0" applyNumberFormat="1" applyFont="1" applyFill="1" applyBorder="1" applyAlignment="1">
      <alignment horizontal="center" vertical="center" wrapText="1"/>
    </xf>
    <xf numFmtId="49" fontId="21" fillId="0" borderId="38" xfId="0" applyNumberFormat="1" applyFont="1" applyFill="1" applyBorder="1" applyAlignment="1">
      <alignment horizontal="center" vertical="center" wrapText="1"/>
    </xf>
    <xf numFmtId="0" fontId="11" fillId="0" borderId="69" xfId="0" applyFont="1" applyFill="1" applyBorder="1" applyAlignment="1">
      <alignment vertical="top" wrapText="1"/>
    </xf>
    <xf numFmtId="0" fontId="1" fillId="0" borderId="70" xfId="0" applyFont="1" applyFill="1" applyBorder="1" applyAlignment="1">
      <alignment horizontal="justify" vertical="top" wrapText="1"/>
    </xf>
    <xf numFmtId="0" fontId="1" fillId="0" borderId="28" xfId="0" applyFont="1" applyFill="1" applyBorder="1" applyAlignment="1">
      <alignment horizontal="center" vertical="center"/>
    </xf>
    <xf numFmtId="2" fontId="1" fillId="0" borderId="13" xfId="0" applyNumberFormat="1" applyFont="1" applyFill="1" applyBorder="1" applyAlignment="1">
      <alignment horizontal="center" vertical="center" wrapText="1"/>
    </xf>
    <xf numFmtId="49" fontId="1" fillId="0" borderId="61" xfId="0" applyNumberFormat="1" applyFont="1" applyFill="1" applyBorder="1" applyAlignment="1">
      <alignment horizontal="center" vertical="center" wrapText="1"/>
    </xf>
    <xf numFmtId="0" fontId="1" fillId="0" borderId="71" xfId="0" applyFont="1" applyFill="1" applyBorder="1" applyAlignment="1">
      <alignment horizontal="center" vertical="center" wrapText="1"/>
    </xf>
    <xf numFmtId="0" fontId="1" fillId="0" borderId="38" xfId="0" applyFont="1" applyFill="1" applyBorder="1" applyAlignment="1">
      <alignment horizontal="center" vertical="center" wrapText="1"/>
    </xf>
    <xf numFmtId="49" fontId="3" fillId="0" borderId="0" xfId="0" applyNumberFormat="1" applyFont="1" applyFill="1" applyAlignment="1">
      <alignment horizontal="center"/>
    </xf>
    <xf numFmtId="0" fontId="3" fillId="0" borderId="72" xfId="0" applyFont="1" applyFill="1" applyBorder="1" applyAlignment="1">
      <alignment wrapText="1"/>
    </xf>
    <xf numFmtId="0" fontId="3" fillId="0" borderId="38" xfId="0" applyFont="1" applyFill="1" applyBorder="1"/>
    <xf numFmtId="2" fontId="3" fillId="0" borderId="3" xfId="0" applyNumberFormat="1" applyFont="1" applyFill="1" applyBorder="1" applyAlignment="1">
      <alignment horizontal="center" vertical="center"/>
    </xf>
    <xf numFmtId="49" fontId="12" fillId="0" borderId="0" xfId="0" applyNumberFormat="1" applyFont="1" applyFill="1" applyAlignment="1">
      <alignment horizontal="center"/>
    </xf>
    <xf numFmtId="0" fontId="12" fillId="0" borderId="6" xfId="0" applyFont="1" applyFill="1" applyBorder="1"/>
    <xf numFmtId="0" fontId="12" fillId="0" borderId="13" xfId="0" applyFont="1" applyFill="1" applyBorder="1"/>
    <xf numFmtId="49" fontId="12" fillId="0" borderId="13" xfId="0" applyNumberFormat="1" applyFont="1" applyFill="1" applyBorder="1"/>
    <xf numFmtId="1" fontId="12" fillId="0" borderId="13" xfId="0" applyNumberFormat="1" applyFont="1" applyFill="1" applyBorder="1"/>
    <xf numFmtId="2" fontId="12" fillId="0" borderId="13" xfId="0" applyNumberFormat="1" applyFont="1" applyFill="1" applyBorder="1" applyAlignment="1">
      <alignment horizontal="center"/>
    </xf>
    <xf numFmtId="4" fontId="12" fillId="0" borderId="13" xfId="0" applyNumberFormat="1" applyFont="1" applyFill="1" applyBorder="1" applyAlignment="1">
      <alignment horizontal="center"/>
    </xf>
    <xf numFmtId="0" fontId="47" fillId="0" borderId="50" xfId="0" applyFont="1" applyFill="1" applyBorder="1" applyAlignment="1">
      <alignment horizontal="center" wrapText="1"/>
    </xf>
    <xf numFmtId="0" fontId="47" fillId="0" borderId="51" xfId="0" applyFont="1" applyFill="1" applyBorder="1" applyAlignment="1">
      <alignment horizontal="center"/>
    </xf>
    <xf numFmtId="0" fontId="47" fillId="0" borderId="42" xfId="0" applyFont="1" applyFill="1" applyBorder="1" applyAlignment="1">
      <alignment horizontal="center"/>
    </xf>
    <xf numFmtId="49" fontId="21" fillId="0" borderId="3"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27" fillId="0" borderId="30" xfId="0" applyFont="1" applyFill="1" applyBorder="1" applyAlignment="1">
      <alignment horizontal="center" vertical="center" wrapText="1"/>
    </xf>
    <xf numFmtId="49" fontId="27" fillId="0" borderId="3" xfId="0" applyNumberFormat="1" applyFont="1" applyFill="1" applyBorder="1" applyAlignment="1">
      <alignment horizontal="center" vertical="center" wrapText="1"/>
    </xf>
    <xf numFmtId="49" fontId="27" fillId="0" borderId="30" xfId="0" applyNumberFormat="1" applyFont="1" applyFill="1" applyBorder="1" applyAlignment="1">
      <alignment horizontal="center" vertical="center" wrapText="1"/>
    </xf>
    <xf numFmtId="0" fontId="47" fillId="0" borderId="39" xfId="0" applyFont="1" applyFill="1" applyBorder="1" applyAlignment="1">
      <alignment horizontal="center" wrapText="1"/>
    </xf>
    <xf numFmtId="0" fontId="47" fillId="0" borderId="27" xfId="0" applyFont="1" applyFill="1" applyBorder="1" applyAlignment="1">
      <alignment horizontal="center" wrapText="1"/>
    </xf>
    <xf numFmtId="0" fontId="6" fillId="0" borderId="53" xfId="0" applyFont="1" applyFill="1" applyBorder="1" applyAlignment="1">
      <alignment horizontal="center" vertical="center" wrapText="1"/>
    </xf>
    <xf numFmtId="0" fontId="4" fillId="0" borderId="0" xfId="0" applyFont="1" applyFill="1" applyAlignment="1">
      <alignment wrapText="1"/>
    </xf>
    <xf numFmtId="49" fontId="11" fillId="0" borderId="6" xfId="0" applyNumberFormat="1" applyFont="1" applyFill="1" applyBorder="1" applyAlignment="1">
      <alignment horizontal="center" vertical="center" wrapText="1"/>
    </xf>
    <xf numFmtId="4" fontId="6" fillId="0" borderId="13" xfId="0" applyNumberFormat="1" applyFont="1" applyFill="1" applyBorder="1" applyAlignment="1">
      <alignment horizontal="center" vertical="center" wrapText="1"/>
    </xf>
    <xf numFmtId="0" fontId="4" fillId="0" borderId="3" xfId="0" applyFont="1" applyFill="1" applyBorder="1" applyAlignment="1">
      <alignment wrapText="1"/>
    </xf>
    <xf numFmtId="49" fontId="11" fillId="0" borderId="0" xfId="0" applyNumberFormat="1" applyFont="1" applyFill="1" applyAlignment="1">
      <alignment horizontal="center" vertical="center"/>
    </xf>
    <xf numFmtId="0" fontId="47" fillId="0" borderId="44" xfId="0" applyFont="1" applyFill="1" applyBorder="1" applyAlignment="1">
      <alignment horizontal="center" wrapText="1"/>
    </xf>
    <xf numFmtId="4" fontId="6" fillId="0" borderId="30" xfId="0" applyNumberFormat="1" applyFont="1" applyFill="1" applyBorder="1" applyAlignment="1">
      <alignment horizontal="center" vertical="center" wrapText="1"/>
    </xf>
    <xf numFmtId="49" fontId="12" fillId="0" borderId="11" xfId="0" applyNumberFormat="1" applyFont="1" applyFill="1" applyBorder="1" applyAlignment="1">
      <alignment horizontal="left" vertical="center" wrapText="1"/>
    </xf>
    <xf numFmtId="0" fontId="11" fillId="0" borderId="6" xfId="0" applyFont="1" applyFill="1" applyBorder="1" applyAlignment="1">
      <alignment horizontal="justify" vertical="top" wrapText="1"/>
    </xf>
    <xf numFmtId="0" fontId="11" fillId="0" borderId="3" xfId="0" applyFont="1" applyFill="1" applyBorder="1" applyAlignment="1">
      <alignment horizontal="justify" vertical="top" wrapText="1"/>
    </xf>
    <xf numFmtId="49" fontId="3" fillId="0" borderId="34" xfId="0" applyNumberFormat="1" applyFont="1" applyFill="1" applyBorder="1" applyAlignment="1">
      <alignment horizontal="left" vertical="center" wrapText="1"/>
    </xf>
    <xf numFmtId="0" fontId="34" fillId="0" borderId="3" xfId="0" applyFont="1" applyFill="1" applyBorder="1" applyAlignment="1">
      <alignment wrapText="1"/>
    </xf>
    <xf numFmtId="0" fontId="11" fillId="0" borderId="38" xfId="0" applyFont="1" applyFill="1" applyBorder="1" applyAlignment="1">
      <alignment horizontal="center" vertical="center" wrapText="1"/>
    </xf>
    <xf numFmtId="2" fontId="36" fillId="0" borderId="3" xfId="0" applyNumberFormat="1" applyFont="1" applyFill="1" applyBorder="1" applyAlignment="1">
      <alignment horizontal="center" vertical="center"/>
    </xf>
    <xf numFmtId="2" fontId="1" fillId="0" borderId="3" xfId="0" applyNumberFormat="1" applyFont="1" applyFill="1" applyBorder="1" applyAlignment="1">
      <alignment horizontal="center" vertical="center" wrapText="1"/>
    </xf>
    <xf numFmtId="49" fontId="3" fillId="0" borderId="11" xfId="0" applyNumberFormat="1" applyFont="1" applyFill="1" applyBorder="1" applyAlignment="1">
      <alignment horizontal="left" vertical="center" wrapText="1"/>
    </xf>
    <xf numFmtId="49" fontId="12" fillId="0" borderId="11" xfId="0" applyNumberFormat="1" applyFont="1" applyFill="1" applyBorder="1" applyAlignment="1">
      <alignment horizontal="left"/>
    </xf>
    <xf numFmtId="49" fontId="12" fillId="0" borderId="3" xfId="0" applyNumberFormat="1" applyFont="1" applyFill="1" applyBorder="1" applyAlignment="1">
      <alignment horizontal="center" vertical="center"/>
    </xf>
    <xf numFmtId="49" fontId="12" fillId="0" borderId="3" xfId="0" applyNumberFormat="1" applyFont="1" applyFill="1" applyBorder="1" applyAlignment="1">
      <alignment horizontal="center" vertical="center" wrapText="1"/>
    </xf>
    <xf numFmtId="3" fontId="12" fillId="0" borderId="3" xfId="0" applyNumberFormat="1" applyFont="1" applyFill="1" applyBorder="1" applyAlignment="1">
      <alignment horizontal="center" vertical="center" wrapText="1"/>
    </xf>
    <xf numFmtId="49" fontId="11" fillId="0" borderId="11" xfId="0" applyNumberFormat="1" applyFont="1" applyFill="1" applyBorder="1" applyAlignment="1">
      <alignment horizontal="left"/>
    </xf>
    <xf numFmtId="0" fontId="11" fillId="0" borderId="3" xfId="0" applyFont="1" applyFill="1" applyBorder="1" applyAlignment="1">
      <alignment wrapText="1"/>
    </xf>
    <xf numFmtId="164" fontId="11" fillId="0" borderId="3" xfId="8" applyFont="1" applyFill="1" applyBorder="1" applyAlignment="1">
      <alignment horizontal="center" vertical="center"/>
    </xf>
    <xf numFmtId="2" fontId="11" fillId="0" borderId="3" xfId="0" applyNumberFormat="1" applyFont="1" applyFill="1" applyBorder="1" applyAlignment="1">
      <alignment horizontal="center" vertical="center"/>
    </xf>
    <xf numFmtId="49" fontId="1" fillId="0" borderId="11" xfId="0" applyNumberFormat="1" applyFont="1" applyFill="1" applyBorder="1" applyAlignment="1">
      <alignment horizontal="left"/>
    </xf>
    <xf numFmtId="49" fontId="3" fillId="0" borderId="24" xfId="0" applyNumberFormat="1" applyFont="1" applyFill="1" applyBorder="1" applyAlignment="1">
      <alignment horizontal="left"/>
    </xf>
    <xf numFmtId="0" fontId="33" fillId="0" borderId="3" xfId="0" applyFont="1" applyFill="1" applyBorder="1" applyAlignment="1">
      <alignment vertical="center" wrapText="1"/>
    </xf>
    <xf numFmtId="0" fontId="1" fillId="0" borderId="13" xfId="0" applyFont="1" applyFill="1" applyBorder="1"/>
    <xf numFmtId="49" fontId="1" fillId="0" borderId="13" xfId="0" applyNumberFormat="1" applyFont="1" applyFill="1" applyBorder="1" applyAlignment="1">
      <alignment horizontal="center" vertical="center"/>
    </xf>
    <xf numFmtId="1" fontId="1" fillId="0" borderId="13" xfId="0" applyNumberFormat="1" applyFont="1" applyFill="1" applyBorder="1" applyAlignment="1">
      <alignment horizontal="center" vertical="center"/>
    </xf>
    <xf numFmtId="2" fontId="1" fillId="0" borderId="13" xfId="0" applyNumberFormat="1" applyFont="1" applyFill="1" applyBorder="1" applyAlignment="1">
      <alignment horizontal="center" vertical="center"/>
    </xf>
    <xf numFmtId="4" fontId="1" fillId="0" borderId="13" xfId="0" applyNumberFormat="1" applyFont="1" applyFill="1" applyBorder="1" applyAlignment="1">
      <alignment horizontal="center" vertical="center"/>
    </xf>
    <xf numFmtId="0" fontId="40" fillId="0" borderId="28" xfId="0" applyFont="1" applyFill="1" applyBorder="1" applyAlignment="1">
      <alignment horizontal="left"/>
    </xf>
    <xf numFmtId="0" fontId="33" fillId="0" borderId="3" xfId="0" applyFont="1" applyFill="1" applyBorder="1" applyAlignment="1">
      <alignment vertical="center"/>
    </xf>
    <xf numFmtId="0" fontId="0" fillId="0" borderId="6" xfId="0" applyFont="1" applyFill="1" applyBorder="1"/>
    <xf numFmtId="0" fontId="0" fillId="0" borderId="6" xfId="0" applyFont="1" applyFill="1" applyBorder="1" applyAlignment="1">
      <alignment horizontal="center" vertical="center"/>
    </xf>
    <xf numFmtId="4" fontId="0" fillId="0" borderId="6" xfId="0" applyNumberFormat="1" applyFont="1" applyFill="1" applyBorder="1" applyAlignment="1">
      <alignment horizontal="center" vertical="center"/>
    </xf>
    <xf numFmtId="0" fontId="0" fillId="0" borderId="30" xfId="0" applyFont="1" applyFill="1" applyBorder="1"/>
    <xf numFmtId="0" fontId="0" fillId="0" borderId="30" xfId="0" applyFont="1" applyFill="1" applyBorder="1" applyAlignment="1">
      <alignment horizontal="center" vertical="center"/>
    </xf>
    <xf numFmtId="4" fontId="0" fillId="0" borderId="30" xfId="0" applyNumberFormat="1" applyFont="1" applyFill="1" applyBorder="1" applyAlignment="1">
      <alignment horizontal="center" vertical="center"/>
    </xf>
    <xf numFmtId="0" fontId="44" fillId="0" borderId="60" xfId="0" applyFont="1" applyFill="1" applyBorder="1" applyAlignment="1">
      <alignment horizontal="left"/>
    </xf>
    <xf numFmtId="0" fontId="32" fillId="0" borderId="13" xfId="0" applyFont="1" applyFill="1" applyBorder="1" applyAlignment="1">
      <alignment vertical="center" wrapText="1"/>
    </xf>
    <xf numFmtId="0" fontId="0" fillId="0" borderId="13" xfId="0" applyFont="1" applyFill="1" applyBorder="1"/>
    <xf numFmtId="0" fontId="32" fillId="0" borderId="13" xfId="0" applyFont="1" applyFill="1" applyBorder="1" applyAlignment="1">
      <alignment horizontal="center" vertical="center"/>
    </xf>
    <xf numFmtId="2" fontId="32" fillId="0" borderId="13" xfId="0" applyNumberFormat="1" applyFont="1" applyFill="1" applyBorder="1" applyAlignment="1">
      <alignment horizontal="center" vertical="center"/>
    </xf>
    <xf numFmtId="0" fontId="32" fillId="0" borderId="6" xfId="0" applyFont="1" applyFill="1" applyBorder="1" applyAlignment="1">
      <alignment vertical="center" wrapText="1"/>
    </xf>
    <xf numFmtId="0" fontId="32" fillId="0" borderId="6" xfId="0" applyFont="1" applyFill="1" applyBorder="1" applyAlignment="1">
      <alignment horizontal="center" vertical="center"/>
    </xf>
    <xf numFmtId="2" fontId="32" fillId="0" borderId="6" xfId="0" applyNumberFormat="1" applyFont="1" applyFill="1" applyBorder="1" applyAlignment="1">
      <alignment horizontal="center" vertical="center"/>
    </xf>
    <xf numFmtId="0" fontId="44" fillId="0" borderId="37" xfId="0" applyFont="1" applyFill="1" applyBorder="1" applyAlignment="1">
      <alignment horizontal="left"/>
    </xf>
    <xf numFmtId="0" fontId="32" fillId="0" borderId="30" xfId="0" applyFont="1" applyFill="1" applyBorder="1" applyAlignment="1">
      <alignment vertical="center" wrapText="1"/>
    </xf>
    <xf numFmtId="0" fontId="32" fillId="0" borderId="30" xfId="0" applyFont="1" applyFill="1" applyBorder="1" applyAlignment="1">
      <alignment horizontal="center" vertical="center"/>
    </xf>
    <xf numFmtId="2" fontId="32" fillId="0" borderId="30" xfId="0" applyNumberFormat="1" applyFont="1" applyFill="1" applyBorder="1" applyAlignment="1">
      <alignment horizontal="center" vertical="center"/>
    </xf>
    <xf numFmtId="0" fontId="0" fillId="0" borderId="30" xfId="0" applyFill="1" applyBorder="1" applyAlignment="1"/>
    <xf numFmtId="0" fontId="4" fillId="0" borderId="48" xfId="0" applyFont="1" applyFill="1" applyBorder="1" applyAlignment="1">
      <alignment horizontal="center"/>
    </xf>
    <xf numFmtId="0" fontId="0" fillId="0" borderId="48" xfId="0" applyFill="1" applyBorder="1" applyAlignment="1">
      <alignment horizontal="center"/>
    </xf>
    <xf numFmtId="0" fontId="22" fillId="0" borderId="13" xfId="0" applyFont="1" applyFill="1" applyBorder="1" applyAlignment="1">
      <alignment horizontal="center" vertical="center" wrapText="1"/>
    </xf>
    <xf numFmtId="0" fontId="22" fillId="0" borderId="45" xfId="0" applyFont="1" applyFill="1" applyBorder="1" applyAlignment="1">
      <alignment horizontal="center" vertical="center" wrapText="1"/>
    </xf>
    <xf numFmtId="0" fontId="22" fillId="0" borderId="52" xfId="0" applyFont="1" applyFill="1" applyBorder="1" applyAlignment="1">
      <alignment horizontal="center" vertical="center" wrapText="1"/>
    </xf>
    <xf numFmtId="0" fontId="22" fillId="0" borderId="38"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xf numFmtId="0" fontId="15" fillId="0" borderId="46" xfId="0" applyFont="1" applyFill="1" applyBorder="1" applyAlignment="1">
      <alignment horizontal="center" vertical="center" wrapText="1"/>
    </xf>
    <xf numFmtId="0" fontId="15" fillId="0" borderId="47" xfId="0" applyFont="1" applyFill="1" applyBorder="1" applyAlignment="1">
      <alignment horizontal="center" vertical="center" wrapText="1"/>
    </xf>
    <xf numFmtId="0" fontId="15" fillId="0" borderId="41" xfId="0" applyFont="1" applyFill="1" applyBorder="1" applyAlignment="1">
      <alignment horizontal="center" vertical="center" wrapText="1"/>
    </xf>
    <xf numFmtId="49" fontId="4" fillId="0" borderId="10" xfId="0" applyNumberFormat="1" applyFont="1" applyFill="1" applyBorder="1" applyAlignment="1">
      <alignment horizontal="center" vertical="center"/>
    </xf>
    <xf numFmtId="0" fontId="5" fillId="0" borderId="4" xfId="0" applyFont="1" applyFill="1" applyBorder="1" applyAlignment="1">
      <alignment vertical="center" wrapText="1"/>
    </xf>
    <xf numFmtId="0" fontId="4" fillId="0" borderId="4" xfId="0" applyFont="1" applyFill="1" applyBorder="1" applyAlignment="1">
      <alignment horizontal="center" vertical="center" wrapText="1"/>
    </xf>
    <xf numFmtId="165" fontId="3" fillId="0" borderId="4" xfId="0" applyNumberFormat="1" applyFont="1" applyFill="1" applyBorder="1" applyAlignment="1">
      <alignment horizontal="center" vertical="center" wrapText="1"/>
    </xf>
    <xf numFmtId="165" fontId="4" fillId="0" borderId="4" xfId="0" applyNumberFormat="1"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3" xfId="0" applyFont="1" applyFill="1" applyBorder="1" applyAlignment="1">
      <alignment vertical="center" wrapText="1"/>
    </xf>
    <xf numFmtId="165" fontId="3" fillId="0" borderId="3" xfId="0" applyNumberFormat="1" applyFont="1" applyFill="1" applyBorder="1" applyAlignment="1">
      <alignment horizontal="center" vertical="center" wrapText="1"/>
    </xf>
    <xf numFmtId="165" fontId="4" fillId="0" borderId="3" xfId="0" applyNumberFormat="1" applyFont="1" applyFill="1" applyBorder="1" applyAlignment="1">
      <alignment horizontal="center" vertical="center"/>
    </xf>
    <xf numFmtId="0" fontId="4" fillId="0" borderId="8" xfId="0" applyFont="1" applyFill="1" applyBorder="1" applyAlignment="1">
      <alignment horizontal="center" vertical="center" wrapText="1"/>
    </xf>
    <xf numFmtId="49" fontId="4" fillId="0" borderId="12" xfId="0" applyNumberFormat="1" applyFont="1" applyFill="1" applyBorder="1" applyAlignment="1">
      <alignment horizontal="center" vertical="center"/>
    </xf>
    <xf numFmtId="0" fontId="5" fillId="0" borderId="5" xfId="0" applyFont="1" applyFill="1" applyBorder="1" applyAlignment="1">
      <alignment vertical="center" wrapText="1"/>
    </xf>
    <xf numFmtId="0" fontId="3" fillId="0" borderId="5" xfId="0" applyFont="1" applyFill="1" applyBorder="1" applyAlignment="1">
      <alignment horizontal="center" vertical="center" wrapText="1"/>
    </xf>
    <xf numFmtId="165" fontId="3" fillId="0" borderId="5" xfId="0" applyNumberFormat="1" applyFont="1" applyFill="1" applyBorder="1" applyAlignment="1">
      <alignment horizontal="center" vertical="center" wrapText="1"/>
    </xf>
    <xf numFmtId="165" fontId="4" fillId="0" borderId="5" xfId="0" applyNumberFormat="1" applyFont="1" applyFill="1" applyBorder="1" applyAlignment="1">
      <alignment horizontal="center" vertical="center"/>
    </xf>
    <xf numFmtId="0" fontId="15" fillId="0" borderId="46" xfId="0" applyFont="1" applyFill="1" applyBorder="1" applyAlignment="1">
      <alignment vertical="center" wrapText="1"/>
    </xf>
    <xf numFmtId="0" fontId="15" fillId="0" borderId="47" xfId="0" applyFont="1" applyFill="1" applyBorder="1" applyAlignment="1">
      <alignment vertical="center" wrapText="1"/>
    </xf>
    <xf numFmtId="0" fontId="15" fillId="0" borderId="41" xfId="0" applyFont="1" applyFill="1" applyBorder="1" applyAlignment="1">
      <alignment vertical="center" wrapText="1"/>
    </xf>
    <xf numFmtId="0" fontId="3" fillId="0" borderId="4" xfId="0" applyFont="1" applyFill="1" applyBorder="1" applyAlignment="1">
      <alignment vertical="center" wrapText="1"/>
    </xf>
    <xf numFmtId="0" fontId="3" fillId="0" borderId="4" xfId="0" applyFont="1" applyFill="1" applyBorder="1" applyAlignment="1">
      <alignment horizontal="center" vertical="center" wrapText="1"/>
    </xf>
    <xf numFmtId="0" fontId="5" fillId="0" borderId="7" xfId="0" applyFont="1" applyFill="1" applyBorder="1" applyAlignment="1">
      <alignment wrapText="1"/>
    </xf>
    <xf numFmtId="0" fontId="3" fillId="0" borderId="3" xfId="0" applyFont="1" applyFill="1" applyBorder="1" applyAlignment="1">
      <alignment vertical="center" wrapText="1"/>
    </xf>
    <xf numFmtId="49" fontId="4" fillId="0" borderId="4" xfId="0" applyNumberFormat="1" applyFont="1" applyFill="1" applyBorder="1" applyAlignment="1">
      <alignment horizontal="center" vertical="center"/>
    </xf>
    <xf numFmtId="0" fontId="5" fillId="0" borderId="8" xfId="0" applyFont="1" applyFill="1" applyBorder="1" applyAlignment="1">
      <alignment wrapText="1"/>
    </xf>
    <xf numFmtId="0" fontId="3" fillId="0" borderId="5" xfId="0" applyFont="1" applyFill="1" applyBorder="1" applyAlignment="1">
      <alignment vertical="center" wrapText="1"/>
    </xf>
    <xf numFmtId="167" fontId="3" fillId="0" borderId="5" xfId="0" applyNumberFormat="1" applyFont="1" applyFill="1" applyBorder="1" applyAlignment="1">
      <alignment horizontal="center" vertical="center" wrapText="1"/>
    </xf>
    <xf numFmtId="167" fontId="4" fillId="0" borderId="5" xfId="0" applyNumberFormat="1" applyFont="1" applyFill="1" applyBorder="1" applyAlignment="1">
      <alignment horizontal="center" vertical="center"/>
    </xf>
    <xf numFmtId="0" fontId="5" fillId="0" borderId="7" xfId="0" applyFont="1" applyFill="1" applyBorder="1" applyAlignment="1">
      <alignment vertical="top" wrapText="1"/>
    </xf>
    <xf numFmtId="0" fontId="15" fillId="0" borderId="39" xfId="0" applyFont="1" applyFill="1" applyBorder="1" applyAlignment="1">
      <alignment wrapText="1"/>
    </xf>
    <xf numFmtId="0" fontId="15" fillId="0" borderId="27" xfId="0" applyFont="1" applyFill="1" applyBorder="1" applyAlignment="1">
      <alignment wrapText="1"/>
    </xf>
    <xf numFmtId="0" fontId="15" fillId="0" borderId="44" xfId="0" applyFont="1" applyFill="1" applyBorder="1" applyAlignment="1">
      <alignment wrapText="1"/>
    </xf>
    <xf numFmtId="2" fontId="3" fillId="0" borderId="11" xfId="0" applyNumberFormat="1" applyFont="1" applyFill="1" applyBorder="1" applyAlignment="1">
      <alignment vertical="center" wrapText="1"/>
    </xf>
    <xf numFmtId="0" fontId="3" fillId="0" borderId="11" xfId="0" applyFont="1" applyFill="1" applyBorder="1" applyAlignment="1">
      <alignment vertical="center" wrapText="1"/>
    </xf>
    <xf numFmtId="3" fontId="4" fillId="0" borderId="3" xfId="0" applyNumberFormat="1" applyFont="1" applyFill="1" applyBorder="1" applyAlignment="1">
      <alignment horizontal="center" vertical="center"/>
    </xf>
    <xf numFmtId="0" fontId="15" fillId="0" borderId="50" xfId="0" applyFont="1" applyFill="1" applyBorder="1" applyAlignment="1">
      <alignment horizontal="center" vertical="top" wrapText="1"/>
    </xf>
    <xf numFmtId="0" fontId="15" fillId="0" borderId="51" xfId="0" applyFont="1" applyFill="1" applyBorder="1" applyAlignment="1">
      <alignment horizontal="center" vertical="top" wrapText="1"/>
    </xf>
    <xf numFmtId="0" fontId="15" fillId="0" borderId="42" xfId="0" applyFont="1" applyFill="1" applyBorder="1" applyAlignment="1">
      <alignment horizontal="center" vertical="top" wrapText="1"/>
    </xf>
    <xf numFmtId="0" fontId="3" fillId="0" borderId="10" xfId="0" applyFont="1" applyFill="1" applyBorder="1" applyAlignment="1">
      <alignment vertical="center" wrapText="1"/>
    </xf>
    <xf numFmtId="3" fontId="4" fillId="0" borderId="4" xfId="0" applyNumberFormat="1" applyFont="1" applyFill="1" applyBorder="1" applyAlignment="1">
      <alignment horizontal="center" vertical="center"/>
    </xf>
    <xf numFmtId="0" fontId="5" fillId="0" borderId="8" xfId="0" applyFont="1" applyFill="1" applyBorder="1" applyAlignment="1">
      <alignment vertical="center" wrapText="1"/>
    </xf>
    <xf numFmtId="0" fontId="5" fillId="0" borderId="8" xfId="0" applyFont="1" applyFill="1" applyBorder="1" applyAlignment="1">
      <alignment horizontal="left" vertical="center" wrapText="1"/>
    </xf>
    <xf numFmtId="0" fontId="3" fillId="0" borderId="24" xfId="0" applyFont="1" applyFill="1" applyBorder="1" applyAlignment="1">
      <alignment vertical="center" wrapText="1"/>
    </xf>
    <xf numFmtId="0" fontId="3" fillId="0" borderId="13" xfId="0" applyFont="1" applyFill="1" applyBorder="1" applyAlignment="1">
      <alignment vertical="center" wrapText="1"/>
    </xf>
    <xf numFmtId="0" fontId="5" fillId="0" borderId="26" xfId="0" applyFont="1" applyFill="1" applyBorder="1" applyAlignment="1">
      <alignment vertical="center" wrapText="1"/>
    </xf>
    <xf numFmtId="0" fontId="40" fillId="0" borderId="11" xfId="0" applyFont="1" applyFill="1" applyBorder="1" applyAlignment="1">
      <alignment vertical="center" wrapText="1"/>
    </xf>
    <xf numFmtId="0" fontId="40" fillId="0" borderId="3" xfId="0" applyFont="1" applyFill="1" applyBorder="1" applyAlignment="1">
      <alignment vertical="center" wrapText="1"/>
    </xf>
    <xf numFmtId="0" fontId="40" fillId="0" borderId="3" xfId="0" applyFont="1" applyFill="1" applyBorder="1" applyAlignment="1">
      <alignment horizontal="center" vertical="center" wrapText="1"/>
    </xf>
    <xf numFmtId="1" fontId="4" fillId="0" borderId="3" xfId="0" applyNumberFormat="1" applyFont="1" applyFill="1" applyBorder="1" applyAlignment="1">
      <alignment horizontal="center" vertical="center" wrapText="1"/>
    </xf>
    <xf numFmtId="0" fontId="40" fillId="0" borderId="24" xfId="0" applyFont="1" applyFill="1" applyBorder="1" applyAlignment="1">
      <alignment vertical="center" wrapText="1"/>
    </xf>
    <xf numFmtId="0" fontId="40" fillId="0" borderId="13" xfId="0" applyFont="1" applyFill="1" applyBorder="1" applyAlignment="1">
      <alignment vertical="center" wrapText="1"/>
    </xf>
    <xf numFmtId="0" fontId="40" fillId="0" borderId="13" xfId="0" applyFont="1" applyFill="1" applyBorder="1" applyAlignment="1">
      <alignment horizontal="center" vertical="center" wrapText="1"/>
    </xf>
    <xf numFmtId="0" fontId="4" fillId="0" borderId="26" xfId="0" applyFont="1" applyFill="1" applyBorder="1" applyAlignment="1">
      <alignment vertical="center" wrapText="1"/>
    </xf>
    <xf numFmtId="0" fontId="15" fillId="0" borderId="3" xfId="0" applyFont="1" applyFill="1" applyBorder="1" applyAlignment="1">
      <alignment horizontal="center" vertical="center" wrapText="1"/>
    </xf>
    <xf numFmtId="0" fontId="3" fillId="0" borderId="3" xfId="0" applyFont="1" applyFill="1" applyBorder="1" applyAlignment="1">
      <alignment horizontal="justify" vertical="top" wrapText="1"/>
    </xf>
    <xf numFmtId="0" fontId="3" fillId="0" borderId="45" xfId="0" applyFont="1" applyFill="1" applyBorder="1" applyAlignment="1">
      <alignment vertical="top" wrapText="1"/>
    </xf>
    <xf numFmtId="0" fontId="3" fillId="0" borderId="52" xfId="0" applyFont="1" applyFill="1" applyBorder="1" applyAlignment="1">
      <alignment vertical="top" wrapText="1"/>
    </xf>
    <xf numFmtId="0" fontId="3" fillId="0" borderId="38" xfId="0" applyFont="1" applyFill="1" applyBorder="1" applyAlignment="1">
      <alignment vertical="top" wrapText="1"/>
    </xf>
    <xf numFmtId="0" fontId="3" fillId="0" borderId="3" xfId="0" applyFont="1" applyFill="1" applyBorder="1" applyAlignment="1">
      <alignment horizontal="left" vertical="top" wrapText="1"/>
    </xf>
    <xf numFmtId="169" fontId="3" fillId="0" borderId="3" xfId="0" applyNumberFormat="1" applyFont="1" applyFill="1" applyBorder="1" applyAlignment="1">
      <alignment horizontal="center" vertical="center"/>
    </xf>
    <xf numFmtId="0" fontId="3" fillId="0" borderId="13" xfId="0" applyFont="1" applyFill="1" applyBorder="1" applyAlignment="1">
      <alignment horizontal="center" vertical="center"/>
    </xf>
    <xf numFmtId="169" fontId="3" fillId="0" borderId="13" xfId="0" applyNumberFormat="1" applyFont="1" applyFill="1" applyBorder="1" applyAlignment="1">
      <alignment horizontal="center" vertical="center" wrapText="1"/>
    </xf>
    <xf numFmtId="0" fontId="3" fillId="0" borderId="6" xfId="0" applyFont="1" applyFill="1" applyBorder="1" applyAlignment="1">
      <alignment horizontal="center" vertical="center"/>
    </xf>
    <xf numFmtId="169" fontId="3" fillId="0" borderId="6" xfId="0" applyNumberFormat="1" applyFont="1" applyFill="1" applyBorder="1" applyAlignment="1">
      <alignment horizontal="center" vertical="center" wrapText="1"/>
    </xf>
    <xf numFmtId="0" fontId="3" fillId="0" borderId="30" xfId="0" applyFont="1" applyFill="1" applyBorder="1" applyAlignment="1">
      <alignment horizontal="center" vertical="center"/>
    </xf>
    <xf numFmtId="169" fontId="3" fillId="0" borderId="30" xfId="0" applyNumberFormat="1" applyFont="1" applyFill="1" applyBorder="1" applyAlignment="1">
      <alignment horizontal="center" vertical="center" wrapText="1"/>
    </xf>
    <xf numFmtId="0" fontId="12" fillId="0" borderId="53" xfId="0" applyFont="1" applyFill="1" applyBorder="1" applyAlignment="1">
      <alignment horizontal="center" wrapText="1"/>
    </xf>
    <xf numFmtId="0" fontId="12" fillId="0" borderId="48" xfId="0" applyFont="1" applyFill="1" applyBorder="1" applyAlignment="1">
      <alignment horizontal="center" wrapText="1"/>
    </xf>
    <xf numFmtId="0" fontId="12" fillId="0" borderId="49" xfId="0" applyFont="1" applyFill="1" applyBorder="1" applyAlignment="1">
      <alignment horizontal="center" wrapText="1"/>
    </xf>
    <xf numFmtId="0" fontId="5" fillId="0" borderId="68"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5" fillId="0" borderId="69" xfId="0" applyFont="1" applyFill="1" applyBorder="1" applyAlignment="1">
      <alignment horizontal="center" vertical="center" wrapText="1"/>
    </xf>
    <xf numFmtId="3" fontId="4" fillId="0" borderId="5" xfId="0" applyNumberFormat="1" applyFont="1" applyFill="1" applyBorder="1" applyAlignment="1">
      <alignment horizontal="center" vertical="center"/>
    </xf>
    <xf numFmtId="0" fontId="4" fillId="0" borderId="9"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15" fillId="0" borderId="62" xfId="0" applyFont="1" applyFill="1" applyBorder="1" applyAlignment="1">
      <alignment horizontal="center" vertical="center"/>
    </xf>
    <xf numFmtId="0" fontId="15" fillId="0" borderId="63" xfId="0" applyFont="1" applyFill="1" applyBorder="1" applyAlignment="1">
      <alignment horizontal="center" vertical="center"/>
    </xf>
    <xf numFmtId="0" fontId="15" fillId="0" borderId="37" xfId="0" applyFont="1" applyFill="1" applyBorder="1" applyAlignment="1">
      <alignment horizontal="center" vertical="center"/>
    </xf>
    <xf numFmtId="0" fontId="3" fillId="0" borderId="45" xfId="0" applyFont="1" applyFill="1" applyBorder="1" applyAlignment="1">
      <alignment vertical="center" wrapText="1"/>
    </xf>
    <xf numFmtId="1" fontId="3" fillId="0" borderId="3" xfId="0" applyNumberFormat="1" applyFont="1" applyFill="1" applyBorder="1" applyAlignment="1">
      <alignment horizontal="center" vertical="center" wrapText="1"/>
    </xf>
    <xf numFmtId="1" fontId="5" fillId="0" borderId="3" xfId="0" applyNumberFormat="1" applyFont="1" applyFill="1" applyBorder="1" applyAlignment="1">
      <alignment horizontal="center" vertical="center"/>
    </xf>
    <xf numFmtId="1" fontId="5" fillId="0" borderId="3" xfId="0" applyNumberFormat="1" applyFont="1" applyFill="1" applyBorder="1" applyAlignment="1">
      <alignment horizontal="center" vertical="center" wrapText="1"/>
    </xf>
    <xf numFmtId="0" fontId="15" fillId="0" borderId="45" xfId="0" applyFont="1" applyFill="1" applyBorder="1" applyAlignment="1">
      <alignment horizontal="center" vertical="center" wrapText="1"/>
    </xf>
    <xf numFmtId="0" fontId="15" fillId="0" borderId="52" xfId="0" applyFont="1" applyFill="1" applyBorder="1" applyAlignment="1">
      <alignment horizontal="center" vertical="center" wrapText="1"/>
    </xf>
    <xf numFmtId="0" fontId="15" fillId="0" borderId="38" xfId="0" applyFont="1" applyFill="1" applyBorder="1" applyAlignment="1">
      <alignment horizontal="center" vertical="center" wrapText="1"/>
    </xf>
    <xf numFmtId="165" fontId="5"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3" fontId="5" fillId="0" borderId="3" xfId="0" applyNumberFormat="1" applyFont="1" applyFill="1" applyBorder="1" applyAlignment="1">
      <alignment horizontal="center" vertical="center" wrapText="1"/>
    </xf>
    <xf numFmtId="167" fontId="3" fillId="0" borderId="3" xfId="0" applyNumberFormat="1" applyFont="1" applyFill="1" applyBorder="1" applyAlignment="1">
      <alignment horizontal="center" vertical="center" wrapText="1"/>
    </xf>
    <xf numFmtId="167" fontId="4" fillId="0" borderId="3" xfId="0" applyNumberFormat="1" applyFont="1" applyFill="1" applyBorder="1" applyAlignment="1">
      <alignment horizontal="center" vertical="center"/>
    </xf>
    <xf numFmtId="0" fontId="15" fillId="0" borderId="45" xfId="0" applyFont="1" applyFill="1" applyBorder="1" applyAlignment="1">
      <alignment horizontal="center" vertical="center"/>
    </xf>
    <xf numFmtId="0" fontId="15" fillId="0" borderId="52" xfId="0" applyFont="1" applyFill="1" applyBorder="1" applyAlignment="1">
      <alignment horizontal="center" vertical="center"/>
    </xf>
    <xf numFmtId="0" fontId="15" fillId="0" borderId="38" xfId="0" applyFont="1" applyFill="1" applyBorder="1" applyAlignment="1">
      <alignment horizontal="center" vertical="center"/>
    </xf>
    <xf numFmtId="49" fontId="3" fillId="0" borderId="3" xfId="0" applyNumberFormat="1" applyFont="1" applyFill="1" applyBorder="1" applyAlignment="1">
      <alignment horizontal="center" wrapText="1"/>
    </xf>
    <xf numFmtId="0" fontId="3" fillId="0" borderId="3" xfId="0" applyFont="1" applyFill="1" applyBorder="1" applyAlignment="1">
      <alignment horizontal="center" wrapText="1"/>
    </xf>
    <xf numFmtId="49" fontId="5" fillId="0" borderId="3" xfId="0" applyNumberFormat="1" applyFont="1" applyFill="1" applyBorder="1" applyAlignment="1">
      <alignment horizontal="center"/>
    </xf>
    <xf numFmtId="169" fontId="5" fillId="0" borderId="3" xfId="0" applyNumberFormat="1" applyFont="1" applyFill="1" applyBorder="1" applyAlignment="1">
      <alignment horizontal="center"/>
    </xf>
    <xf numFmtId="0" fontId="3" fillId="0" borderId="6" xfId="0" applyFont="1" applyFill="1" applyBorder="1" applyAlignment="1">
      <alignment horizontal="center" wrapText="1"/>
    </xf>
    <xf numFmtId="0" fontId="15" fillId="0" borderId="3" xfId="0" applyFont="1" applyFill="1" applyBorder="1" applyAlignment="1">
      <alignment horizontal="center"/>
    </xf>
    <xf numFmtId="0" fontId="40" fillId="0" borderId="3" xfId="0" applyFont="1" applyFill="1" applyBorder="1" applyAlignment="1">
      <alignment horizontal="center" vertical="top" wrapText="1"/>
    </xf>
    <xf numFmtId="49" fontId="3" fillId="0" borderId="30" xfId="0" applyNumberFormat="1" applyFont="1" applyFill="1" applyBorder="1" applyAlignment="1">
      <alignment horizontal="center" wrapText="1"/>
    </xf>
    <xf numFmtId="0" fontId="40" fillId="0" borderId="69" xfId="0" applyFont="1" applyFill="1" applyBorder="1" applyAlignment="1">
      <alignment horizontal="center" vertical="center" wrapText="1"/>
    </xf>
    <xf numFmtId="0" fontId="40" fillId="0" borderId="44" xfId="0" applyFont="1" applyFill="1" applyBorder="1" applyAlignment="1">
      <alignment horizontal="center" vertical="center" wrapText="1"/>
    </xf>
    <xf numFmtId="0" fontId="40" fillId="0" borderId="43" xfId="0" applyFont="1" applyFill="1" applyBorder="1" applyAlignment="1">
      <alignment horizontal="center" vertical="center" wrapText="1"/>
    </xf>
    <xf numFmtId="49" fontId="3" fillId="0" borderId="13" xfId="0" applyNumberFormat="1" applyFont="1" applyFill="1" applyBorder="1" applyAlignment="1">
      <alignment horizontal="center" wrapText="1"/>
    </xf>
    <xf numFmtId="0" fontId="40" fillId="0" borderId="70"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0" borderId="45" xfId="0" applyFont="1" applyFill="1" applyBorder="1" applyAlignment="1">
      <alignment horizontal="center" vertical="center" wrapText="1"/>
    </xf>
    <xf numFmtId="0" fontId="5" fillId="0" borderId="62" xfId="0" applyFont="1" applyFill="1" applyBorder="1" applyAlignment="1">
      <alignment horizontal="center" wrapText="1"/>
    </xf>
    <xf numFmtId="0" fontId="5" fillId="0" borderId="63" xfId="0" applyFont="1" applyFill="1" applyBorder="1" applyAlignment="1">
      <alignment horizontal="center" wrapText="1"/>
    </xf>
    <xf numFmtId="0" fontId="5" fillId="0" borderId="37" xfId="0" applyFont="1" applyFill="1" applyBorder="1" applyAlignment="1">
      <alignment horizontal="center" wrapText="1"/>
    </xf>
    <xf numFmtId="49" fontId="3" fillId="0" borderId="13" xfId="0" applyNumberFormat="1" applyFont="1" applyFill="1" applyBorder="1" applyAlignment="1">
      <alignment horizontal="justify" vertical="top" wrapText="1"/>
    </xf>
    <xf numFmtId="0" fontId="5" fillId="0" borderId="13" xfId="0" applyFont="1" applyFill="1" applyBorder="1" applyAlignment="1">
      <alignment horizontal="center" vertical="top" wrapText="1"/>
    </xf>
    <xf numFmtId="49" fontId="3" fillId="0" borderId="6" xfId="0" applyNumberFormat="1" applyFont="1" applyFill="1" applyBorder="1" applyAlignment="1">
      <alignment horizontal="justify" vertical="top" wrapText="1"/>
    </xf>
    <xf numFmtId="0" fontId="3" fillId="0" borderId="6" xfId="0" applyFont="1" applyFill="1" applyBorder="1" applyAlignment="1">
      <alignment wrapText="1"/>
    </xf>
    <xf numFmtId="0" fontId="5" fillId="0" borderId="30" xfId="0" applyFont="1" applyFill="1" applyBorder="1" applyAlignment="1">
      <alignment horizontal="center" vertical="top" wrapText="1"/>
    </xf>
    <xf numFmtId="49" fontId="3" fillId="0" borderId="30" xfId="0" applyNumberFormat="1" applyFont="1" applyFill="1" applyBorder="1" applyAlignment="1">
      <alignment horizontal="justify" vertical="top" wrapText="1"/>
    </xf>
    <xf numFmtId="0" fontId="3" fillId="0" borderId="30" xfId="0" applyFont="1" applyFill="1" applyBorder="1" applyAlignment="1">
      <alignment wrapText="1"/>
    </xf>
    <xf numFmtId="0" fontId="5" fillId="0" borderId="13" xfId="0" applyFont="1" applyFill="1" applyBorder="1" applyAlignment="1">
      <alignment horizontal="center" wrapText="1"/>
    </xf>
    <xf numFmtId="0" fontId="5" fillId="0" borderId="30" xfId="0" applyFont="1" applyFill="1" applyBorder="1" applyAlignment="1">
      <alignment horizontal="center" wrapText="1"/>
    </xf>
    <xf numFmtId="0" fontId="4" fillId="0" borderId="3" xfId="0" applyFont="1" applyFill="1" applyBorder="1" applyAlignment="1">
      <alignment horizontal="center" wrapText="1"/>
    </xf>
    <xf numFmtId="0" fontId="4" fillId="0" borderId="13" xfId="0" applyFont="1" applyFill="1" applyBorder="1" applyAlignment="1">
      <alignment horizontal="center" wrapText="1"/>
    </xf>
    <xf numFmtId="0" fontId="4" fillId="0" borderId="30" xfId="0" applyFont="1" applyFill="1" applyBorder="1" applyAlignment="1">
      <alignment horizontal="center" wrapText="1"/>
    </xf>
    <xf numFmtId="0" fontId="15" fillId="0" borderId="3" xfId="0" applyFont="1" applyFill="1" applyBorder="1" applyAlignment="1">
      <alignment horizontal="center" wrapText="1"/>
    </xf>
    <xf numFmtId="49" fontId="3" fillId="0" borderId="13" xfId="0" applyNumberFormat="1" applyFont="1" applyFill="1" applyBorder="1" applyAlignment="1">
      <alignment horizontal="center" wrapText="1"/>
    </xf>
    <xf numFmtId="49" fontId="3" fillId="0" borderId="30" xfId="0" applyNumberFormat="1" applyFont="1" applyFill="1" applyBorder="1" applyAlignment="1">
      <alignment horizontal="center" wrapText="1"/>
    </xf>
    <xf numFmtId="0" fontId="0" fillId="0" borderId="30" xfId="0" applyFill="1" applyBorder="1" applyAlignment="1">
      <alignment horizontal="center" wrapText="1"/>
    </xf>
    <xf numFmtId="9" fontId="5" fillId="0" borderId="3" xfId="0" applyNumberFormat="1" applyFont="1" applyFill="1" applyBorder="1" applyAlignment="1">
      <alignment horizontal="center" wrapText="1"/>
    </xf>
    <xf numFmtId="0" fontId="15" fillId="0" borderId="45" xfId="0" applyFont="1" applyFill="1" applyBorder="1" applyAlignment="1">
      <alignment horizontal="center"/>
    </xf>
    <xf numFmtId="0" fontId="15" fillId="0" borderId="52" xfId="0" applyFont="1" applyFill="1" applyBorder="1" applyAlignment="1">
      <alignment horizontal="center"/>
    </xf>
    <xf numFmtId="0" fontId="15" fillId="0" borderId="38" xfId="0" applyFont="1" applyFill="1" applyBorder="1" applyAlignment="1">
      <alignment horizontal="center"/>
    </xf>
    <xf numFmtId="0" fontId="10" fillId="0" borderId="13" xfId="0" applyFont="1" applyFill="1" applyBorder="1" applyAlignment="1">
      <alignment horizontal="center" vertical="top" wrapText="1"/>
    </xf>
    <xf numFmtId="0" fontId="10" fillId="0" borderId="13" xfId="0" applyFont="1" applyFill="1" applyBorder="1" applyAlignment="1">
      <alignment vertical="top" wrapText="1"/>
    </xf>
    <xf numFmtId="0" fontId="10" fillId="0" borderId="30" xfId="0" applyFont="1" applyFill="1" applyBorder="1" applyAlignment="1">
      <alignment horizontal="center" vertical="top" wrapText="1"/>
    </xf>
    <xf numFmtId="0" fontId="10" fillId="0" borderId="30" xfId="0" applyFont="1" applyFill="1" applyBorder="1" applyAlignment="1">
      <alignment vertical="top" wrapText="1"/>
    </xf>
    <xf numFmtId="0" fontId="3" fillId="0" borderId="13" xfId="0" applyFont="1" applyFill="1" applyBorder="1" applyAlignment="1">
      <alignment horizontal="justify" vertical="top" wrapText="1"/>
    </xf>
    <xf numFmtId="0" fontId="3" fillId="0" borderId="13" xfId="0" applyFont="1" applyFill="1" applyBorder="1" applyAlignment="1">
      <alignment horizontal="justify" vertical="center" wrapText="1"/>
    </xf>
    <xf numFmtId="0" fontId="3" fillId="0" borderId="30" xfId="0" applyFont="1" applyFill="1" applyBorder="1" applyAlignment="1">
      <alignment horizontal="justify" vertical="top" wrapText="1"/>
    </xf>
    <xf numFmtId="0" fontId="3" fillId="0" borderId="30" xfId="0" applyFont="1" applyFill="1" applyBorder="1" applyAlignment="1">
      <alignment horizontal="justify" vertical="center" wrapText="1"/>
    </xf>
    <xf numFmtId="0" fontId="10" fillId="0" borderId="6" xfId="0" applyFont="1" applyFill="1" applyBorder="1" applyAlignment="1">
      <alignment vertical="top" wrapText="1"/>
    </xf>
    <xf numFmtId="0" fontId="3" fillId="0" borderId="6" xfId="0" applyFont="1" applyFill="1" applyBorder="1" applyAlignment="1">
      <alignment vertical="top" wrapText="1"/>
    </xf>
    <xf numFmtId="49" fontId="3" fillId="0" borderId="13" xfId="0" applyNumberFormat="1" applyFont="1" applyFill="1" applyBorder="1" applyAlignment="1">
      <alignment horizontal="center" vertical="top" wrapText="1"/>
    </xf>
    <xf numFmtId="49" fontId="3" fillId="0" borderId="6" xfId="0" applyNumberFormat="1" applyFont="1" applyFill="1" applyBorder="1" applyAlignment="1">
      <alignment horizontal="center" vertical="top" wrapText="1"/>
    </xf>
    <xf numFmtId="0" fontId="3" fillId="0" borderId="6" xfId="0" applyFont="1" applyFill="1" applyBorder="1" applyAlignment="1">
      <alignment horizontal="justify" vertical="top" wrapText="1"/>
    </xf>
    <xf numFmtId="49" fontId="3" fillId="0" borderId="30" xfId="0" applyNumberFormat="1" applyFont="1" applyFill="1" applyBorder="1" applyAlignment="1">
      <alignment horizontal="center" vertical="top" wrapText="1"/>
    </xf>
    <xf numFmtId="16" fontId="3" fillId="0" borderId="3" xfId="0" applyNumberFormat="1" applyFont="1" applyFill="1" applyBorder="1" applyAlignment="1">
      <alignment vertical="top" wrapText="1"/>
    </xf>
    <xf numFmtId="0" fontId="47" fillId="0" borderId="53" xfId="0" applyFont="1" applyFill="1" applyBorder="1" applyAlignment="1">
      <alignment horizontal="center"/>
    </xf>
    <xf numFmtId="0" fontId="47" fillId="0" borderId="48" xfId="0" applyFont="1" applyFill="1" applyBorder="1" applyAlignment="1">
      <alignment horizontal="center"/>
    </xf>
    <xf numFmtId="0" fontId="47" fillId="0" borderId="49" xfId="0" applyFont="1" applyFill="1" applyBorder="1" applyAlignment="1">
      <alignment horizontal="center"/>
    </xf>
    <xf numFmtId="0" fontId="40" fillId="0" borderId="68" xfId="0" applyFont="1" applyFill="1" applyBorder="1" applyAlignment="1">
      <alignment vertical="center" wrapText="1"/>
    </xf>
    <xf numFmtId="0" fontId="40" fillId="0" borderId="68" xfId="0" applyFont="1" applyFill="1" applyBorder="1" applyAlignment="1">
      <alignment horizontal="center" vertical="center" wrapText="1"/>
    </xf>
    <xf numFmtId="0" fontId="40" fillId="0" borderId="69" xfId="0" applyFont="1" applyFill="1" applyBorder="1" applyAlignment="1">
      <alignment vertical="center" wrapText="1"/>
    </xf>
    <xf numFmtId="0" fontId="40" fillId="0" borderId="69" xfId="0" applyFont="1" applyFill="1" applyBorder="1" applyAlignment="1">
      <alignment horizontal="center" vertical="center"/>
    </xf>
    <xf numFmtId="0" fontId="11" fillId="0" borderId="54" xfId="0" applyFont="1" applyFill="1" applyBorder="1" applyAlignment="1">
      <alignment horizontal="center" vertical="center" wrapText="1"/>
    </xf>
    <xf numFmtId="4" fontId="11" fillId="0" borderId="21" xfId="0" applyNumberFormat="1" applyFont="1" applyFill="1" applyBorder="1" applyAlignment="1">
      <alignment horizontal="right" vertical="center"/>
    </xf>
    <xf numFmtId="0" fontId="1" fillId="0" borderId="7"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9" xfId="0" applyFont="1" applyFill="1" applyBorder="1" applyAlignment="1">
      <alignment horizontal="left" vertical="top" wrapText="1"/>
    </xf>
    <xf numFmtId="4" fontId="1" fillId="0" borderId="67" xfId="0" applyNumberFormat="1" applyFont="1" applyFill="1" applyBorder="1" applyAlignment="1">
      <alignment horizontal="right" vertical="center"/>
    </xf>
    <xf numFmtId="0" fontId="11" fillId="0" borderId="15" xfId="0" applyFont="1" applyFill="1" applyBorder="1" applyAlignment="1">
      <alignment horizontal="center" vertical="center" wrapText="1"/>
    </xf>
    <xf numFmtId="4" fontId="11" fillId="0" borderId="15" xfId="0" applyNumberFormat="1" applyFont="1" applyFill="1" applyBorder="1" applyAlignment="1">
      <alignment horizontal="right" vertical="center"/>
    </xf>
    <xf numFmtId="4" fontId="1" fillId="0" borderId="4" xfId="0" applyNumberFormat="1" applyFont="1" applyFill="1" applyBorder="1" applyAlignment="1">
      <alignment horizontal="right" vertical="center"/>
    </xf>
    <xf numFmtId="4" fontId="1" fillId="0" borderId="7" xfId="0" applyNumberFormat="1" applyFont="1" applyFill="1" applyBorder="1" applyAlignment="1">
      <alignment horizontal="right" vertical="center"/>
    </xf>
    <xf numFmtId="4" fontId="1" fillId="0" borderId="9" xfId="0" applyNumberFormat="1" applyFont="1" applyFill="1" applyBorder="1" applyAlignment="1">
      <alignment horizontal="right" vertical="center"/>
    </xf>
    <xf numFmtId="0" fontId="33" fillId="0" borderId="3" xfId="0" applyFont="1" applyFill="1" applyBorder="1" applyAlignment="1">
      <alignment horizontal="left" vertical="center" wrapText="1"/>
    </xf>
    <xf numFmtId="4" fontId="11" fillId="0" borderId="8" xfId="0" applyNumberFormat="1" applyFont="1" applyFill="1" applyBorder="1" applyAlignment="1">
      <alignment horizontal="right" vertical="center"/>
    </xf>
    <xf numFmtId="4" fontId="4" fillId="0" borderId="3" xfId="0" applyNumberFormat="1" applyFont="1" applyFill="1" applyBorder="1" applyAlignment="1">
      <alignment horizontal="right" vertical="center"/>
    </xf>
    <xf numFmtId="0" fontId="32" fillId="0" borderId="24" xfId="0" applyFont="1" applyFill="1" applyBorder="1" applyAlignment="1">
      <alignment vertical="center" wrapText="1"/>
    </xf>
    <xf numFmtId="0" fontId="32" fillId="0" borderId="13" xfId="0" applyFont="1" applyFill="1" applyBorder="1" applyAlignment="1">
      <alignment horizontal="left" vertical="center" wrapText="1"/>
    </xf>
    <xf numFmtId="0" fontId="32" fillId="0" borderId="28" xfId="0" applyFont="1" applyFill="1" applyBorder="1" applyAlignment="1">
      <alignment vertical="center" wrapText="1"/>
    </xf>
    <xf numFmtId="0" fontId="32" fillId="0" borderId="6" xfId="0" applyFont="1" applyFill="1" applyBorder="1" applyAlignment="1">
      <alignment horizontal="left" vertical="center" wrapText="1"/>
    </xf>
    <xf numFmtId="0" fontId="32" fillId="0" borderId="32" xfId="0" applyFont="1" applyFill="1" applyBorder="1" applyAlignment="1">
      <alignment vertical="center" wrapText="1"/>
    </xf>
    <xf numFmtId="0" fontId="32" fillId="0" borderId="30" xfId="0" applyFont="1" applyFill="1" applyBorder="1" applyAlignment="1">
      <alignment horizontal="left" vertical="center" wrapText="1"/>
    </xf>
    <xf numFmtId="49" fontId="32" fillId="0" borderId="3" xfId="0" applyNumberFormat="1" applyFont="1" applyFill="1" applyBorder="1" applyAlignment="1">
      <alignment vertical="center" wrapText="1"/>
    </xf>
    <xf numFmtId="49" fontId="1" fillId="0" borderId="32" xfId="0" applyNumberFormat="1" applyFont="1" applyFill="1" applyBorder="1" applyAlignment="1">
      <alignment vertical="center"/>
    </xf>
    <xf numFmtId="49" fontId="1" fillId="0" borderId="11" xfId="0" applyNumberFormat="1" applyFont="1" applyFill="1" applyBorder="1" applyAlignment="1">
      <alignment horizontal="left" wrapText="1"/>
    </xf>
    <xf numFmtId="49" fontId="11" fillId="0" borderId="0" xfId="0" applyNumberFormat="1" applyFont="1" applyFill="1"/>
    <xf numFmtId="4" fontId="11" fillId="0" borderId="30" xfId="0" applyNumberFormat="1" applyFont="1" applyFill="1" applyBorder="1" applyAlignment="1">
      <alignment horizontal="right" vertical="center"/>
    </xf>
    <xf numFmtId="49" fontId="1" fillId="0" borderId="10" xfId="0" applyNumberFormat="1" applyFont="1" applyFill="1" applyBorder="1" applyAlignment="1">
      <alignment horizontal="left" wrapText="1"/>
    </xf>
    <xf numFmtId="49" fontId="33" fillId="0" borderId="13" xfId="0" applyNumberFormat="1" applyFont="1" applyFill="1" applyBorder="1" applyAlignment="1">
      <alignment wrapText="1"/>
    </xf>
    <xf numFmtId="49" fontId="33" fillId="0" borderId="30" xfId="0" applyNumberFormat="1" applyFont="1" applyFill="1" applyBorder="1" applyAlignment="1">
      <alignment wrapText="1"/>
    </xf>
    <xf numFmtId="0" fontId="1" fillId="0" borderId="30" xfId="0" applyFont="1" applyFill="1" applyBorder="1" applyAlignment="1">
      <alignment horizontal="left" vertical="top" wrapText="1"/>
    </xf>
    <xf numFmtId="0" fontId="1" fillId="0" borderId="15" xfId="0" applyFont="1" applyFill="1" applyBorder="1" applyAlignment="1">
      <alignment horizontal="left" vertical="top" wrapText="1"/>
    </xf>
    <xf numFmtId="49" fontId="1" fillId="0" borderId="24" xfId="0" applyNumberFormat="1" applyFont="1" applyFill="1" applyBorder="1" applyAlignment="1">
      <alignment wrapText="1"/>
    </xf>
    <xf numFmtId="49" fontId="1" fillId="0" borderId="28" xfId="0" applyNumberFormat="1" applyFont="1" applyFill="1" applyBorder="1" applyAlignment="1">
      <alignment wrapText="1"/>
    </xf>
    <xf numFmtId="0" fontId="1" fillId="0" borderId="6" xfId="0" applyFont="1" applyFill="1" applyBorder="1" applyAlignment="1">
      <alignment horizontal="left" vertical="top" wrapText="1"/>
    </xf>
    <xf numFmtId="49" fontId="1" fillId="0" borderId="32" xfId="0" applyNumberFormat="1" applyFont="1" applyFill="1" applyBorder="1" applyAlignment="1">
      <alignment wrapText="1"/>
    </xf>
    <xf numFmtId="0" fontId="11" fillId="0" borderId="3" xfId="0" applyFont="1" applyFill="1" applyBorder="1" applyAlignment="1">
      <alignment horizontal="left" wrapText="1"/>
    </xf>
    <xf numFmtId="0" fontId="11" fillId="0" borderId="17" xfId="0" applyFont="1" applyFill="1" applyBorder="1" applyAlignment="1">
      <alignment horizontal="left" vertical="top" wrapText="1"/>
    </xf>
    <xf numFmtId="0" fontId="11" fillId="0" borderId="0" xfId="0" applyFont="1" applyFill="1"/>
    <xf numFmtId="4" fontId="11" fillId="0" borderId="4" xfId="0" applyNumberFormat="1" applyFont="1" applyFill="1" applyBorder="1" applyAlignment="1">
      <alignment horizontal="right" vertical="center"/>
    </xf>
    <xf numFmtId="49" fontId="11" fillId="0" borderId="45" xfId="0" applyNumberFormat="1" applyFont="1" applyFill="1" applyBorder="1" applyAlignment="1">
      <alignment horizontal="center" vertical="center" wrapText="1"/>
    </xf>
    <xf numFmtId="49" fontId="11" fillId="0" borderId="52" xfId="0" applyNumberFormat="1" applyFont="1" applyFill="1" applyBorder="1" applyAlignment="1">
      <alignment horizontal="center" vertical="center" wrapText="1"/>
    </xf>
    <xf numFmtId="49" fontId="11" fillId="0" borderId="38" xfId="0" applyNumberFormat="1" applyFont="1" applyFill="1" applyBorder="1" applyAlignment="1">
      <alignment horizontal="center" vertical="center" wrapText="1"/>
    </xf>
    <xf numFmtId="0" fontId="21" fillId="0" borderId="32" xfId="0" applyFont="1" applyFill="1" applyBorder="1" applyAlignment="1">
      <alignment horizontal="center" wrapText="1"/>
    </xf>
    <xf numFmtId="0" fontId="21" fillId="0" borderId="30" xfId="0" applyFont="1" applyFill="1" applyBorder="1" applyAlignment="1">
      <alignment horizontal="center" wrapText="1"/>
    </xf>
    <xf numFmtId="0" fontId="1" fillId="0" borderId="13" xfId="0" applyFont="1" applyFill="1" applyBorder="1" applyAlignment="1"/>
    <xf numFmtId="0" fontId="1" fillId="0" borderId="6" xfId="0" applyFont="1" applyFill="1" applyBorder="1" applyAlignment="1"/>
    <xf numFmtId="0" fontId="1" fillId="0" borderId="30" xfId="0" applyFont="1" applyFill="1" applyBorder="1" applyAlignment="1"/>
    <xf numFmtId="4" fontId="11" fillId="0" borderId="3" xfId="0" applyNumberFormat="1" applyFont="1" applyFill="1" applyBorder="1" applyAlignment="1">
      <alignment horizontal="right" vertical="top" wrapText="1"/>
    </xf>
    <xf numFmtId="49" fontId="0" fillId="0" borderId="13" xfId="0" applyNumberFormat="1" applyFill="1" applyBorder="1" applyAlignment="1">
      <alignment horizontal="center" vertical="center" wrapText="1"/>
    </xf>
    <xf numFmtId="0" fontId="32" fillId="0" borderId="3" xfId="0" applyFont="1" applyFill="1" applyBorder="1" applyAlignment="1">
      <alignment vertical="top" wrapText="1"/>
    </xf>
    <xf numFmtId="4" fontId="32" fillId="0" borderId="3" xfId="8" applyNumberFormat="1" applyFont="1" applyFill="1" applyBorder="1" applyAlignment="1">
      <alignment horizontal="right" vertical="center" wrapText="1"/>
    </xf>
    <xf numFmtId="49" fontId="0" fillId="0" borderId="6" xfId="0" applyNumberFormat="1" applyFill="1" applyBorder="1" applyAlignment="1">
      <alignment horizontal="center" vertical="center" wrapText="1"/>
    </xf>
    <xf numFmtId="4" fontId="33" fillId="0" borderId="3" xfId="8" applyNumberFormat="1" applyFont="1" applyFill="1" applyBorder="1" applyAlignment="1">
      <alignment horizontal="right" vertical="center" wrapText="1"/>
    </xf>
    <xf numFmtId="4" fontId="33" fillId="0" borderId="3" xfId="0" applyNumberFormat="1" applyFont="1" applyFill="1" applyBorder="1" applyAlignment="1">
      <alignment horizontal="right" vertical="center" wrapText="1"/>
    </xf>
    <xf numFmtId="49" fontId="0" fillId="0" borderId="30" xfId="0" applyNumberFormat="1" applyFill="1" applyBorder="1" applyAlignment="1">
      <alignment horizontal="center" vertical="center" wrapText="1"/>
    </xf>
    <xf numFmtId="0" fontId="44" fillId="0" borderId="49" xfId="0" applyFont="1" applyFill="1" applyBorder="1" applyAlignment="1">
      <alignment horizontal="center" vertical="center" wrapText="1"/>
    </xf>
    <xf numFmtId="0" fontId="44" fillId="0" borderId="60" xfId="0" applyFont="1" applyFill="1" applyBorder="1" applyAlignment="1">
      <alignment horizontal="center" vertical="center" wrapText="1"/>
    </xf>
    <xf numFmtId="4" fontId="32" fillId="0" borderId="3" xfId="0" applyNumberFormat="1" applyFont="1" applyFill="1" applyBorder="1" applyAlignment="1">
      <alignment horizontal="right" vertical="center" wrapText="1"/>
    </xf>
    <xf numFmtId="4" fontId="45" fillId="0" borderId="3" xfId="8" applyNumberFormat="1" applyFont="1" applyFill="1" applyBorder="1" applyAlignment="1">
      <alignment horizontal="right" vertical="center" wrapText="1"/>
    </xf>
    <xf numFmtId="0" fontId="44" fillId="0" borderId="37" xfId="0" applyFont="1" applyFill="1" applyBorder="1" applyAlignment="1">
      <alignment horizontal="center" vertical="center" wrapText="1"/>
    </xf>
    <xf numFmtId="4" fontId="45" fillId="0" borderId="3" xfId="0" applyNumberFormat="1" applyFont="1" applyFill="1" applyBorder="1" applyAlignment="1">
      <alignment horizontal="right" vertical="center" wrapText="1"/>
    </xf>
    <xf numFmtId="0" fontId="33" fillId="0" borderId="13" xfId="0" applyFont="1" applyFill="1" applyBorder="1" applyAlignment="1">
      <alignment vertical="top" wrapText="1"/>
    </xf>
    <xf numFmtId="0" fontId="33" fillId="0" borderId="6" xfId="0" applyFont="1" applyFill="1" applyBorder="1" applyAlignment="1">
      <alignment vertical="top" wrapText="1"/>
    </xf>
    <xf numFmtId="49" fontId="1" fillId="0" borderId="32" xfId="0" applyNumberFormat="1" applyFont="1" applyFill="1" applyBorder="1" applyAlignment="1">
      <alignment horizontal="center" vertical="center" wrapText="1"/>
    </xf>
    <xf numFmtId="0" fontId="33" fillId="0" borderId="30" xfId="0" applyFont="1" applyFill="1" applyBorder="1" applyAlignment="1">
      <alignment vertical="top" wrapText="1"/>
    </xf>
    <xf numFmtId="0" fontId="1" fillId="0" borderId="3" xfId="0" applyFont="1" applyFill="1" applyBorder="1"/>
    <xf numFmtId="4" fontId="1" fillId="0" borderId="3" xfId="0" applyNumberFormat="1" applyFont="1" applyFill="1" applyBorder="1"/>
    <xf numFmtId="4" fontId="1" fillId="0" borderId="0" xfId="0" applyNumberFormat="1" applyFont="1" applyFill="1"/>
    <xf numFmtId="0" fontId="33" fillId="0" borderId="13" xfId="0" applyFont="1" applyFill="1" applyBorder="1" applyAlignment="1">
      <alignment vertical="top" wrapText="1"/>
    </xf>
    <xf numFmtId="0" fontId="0" fillId="0" borderId="3" xfId="0" applyFill="1" applyBorder="1" applyAlignment="1">
      <alignment horizontal="center" vertical="center" wrapText="1"/>
    </xf>
    <xf numFmtId="4" fontId="0" fillId="0" borderId="3" xfId="0" applyNumberFormat="1" applyFill="1" applyBorder="1" applyAlignment="1">
      <alignment vertical="top" wrapText="1"/>
    </xf>
    <xf numFmtId="4" fontId="33" fillId="0" borderId="3" xfId="0" applyNumberFormat="1" applyFont="1" applyFill="1" applyBorder="1" applyAlignment="1">
      <alignment vertical="top" wrapText="1"/>
    </xf>
    <xf numFmtId="4" fontId="33" fillId="0" borderId="13" xfId="0" applyNumberFormat="1" applyFont="1" applyFill="1" applyBorder="1" applyAlignment="1">
      <alignment vertical="top" wrapText="1"/>
    </xf>
    <xf numFmtId="49" fontId="1" fillId="0" borderId="6" xfId="0" applyNumberFormat="1" applyFont="1" applyFill="1" applyBorder="1" applyAlignment="1">
      <alignment horizontal="center" vertical="center" wrapText="1"/>
    </xf>
    <xf numFmtId="4" fontId="33" fillId="0" borderId="6" xfId="0" applyNumberFormat="1" applyFont="1" applyFill="1" applyBorder="1" applyAlignment="1">
      <alignment vertical="top" wrapText="1"/>
    </xf>
    <xf numFmtId="49" fontId="1" fillId="0" borderId="30" xfId="0" applyNumberFormat="1" applyFont="1" applyFill="1" applyBorder="1" applyAlignment="1">
      <alignment horizontal="center" vertical="center" wrapText="1"/>
    </xf>
    <xf numFmtId="4" fontId="33" fillId="0" borderId="30" xfId="0" applyNumberFormat="1" applyFont="1" applyFill="1" applyBorder="1" applyAlignment="1">
      <alignment vertical="top" wrapText="1"/>
    </xf>
    <xf numFmtId="49" fontId="1" fillId="0" borderId="38"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0" fontId="33" fillId="0" borderId="3" xfId="0" applyFont="1" applyFill="1" applyBorder="1" applyAlignment="1">
      <alignment wrapText="1"/>
    </xf>
    <xf numFmtId="4" fontId="33" fillId="0" borderId="3" xfId="0" applyNumberFormat="1" applyFont="1" applyFill="1" applyBorder="1" applyAlignment="1">
      <alignment horizontal="right" vertical="center"/>
    </xf>
    <xf numFmtId="0" fontId="47" fillId="0" borderId="45" xfId="0" applyFont="1" applyFill="1" applyBorder="1" applyAlignment="1">
      <alignment horizontal="center" vertical="center" wrapText="1" shrinkToFit="1"/>
    </xf>
    <xf numFmtId="0" fontId="47" fillId="0" borderId="52" xfId="0" applyFont="1" applyFill="1" applyBorder="1" applyAlignment="1">
      <alignment horizontal="center" vertical="center" wrapText="1" shrinkToFit="1"/>
    </xf>
    <xf numFmtId="0" fontId="47" fillId="0" borderId="38" xfId="0" applyFont="1" applyFill="1" applyBorder="1" applyAlignment="1">
      <alignment horizontal="center" vertical="center" wrapText="1" shrinkToFit="1"/>
    </xf>
    <xf numFmtId="0" fontId="32" fillId="0" borderId="3"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32" xfId="0" applyFont="1" applyFill="1" applyBorder="1" applyAlignment="1">
      <alignment horizontal="center" vertical="center" wrapText="1"/>
    </xf>
    <xf numFmtId="49" fontId="37" fillId="0" borderId="32" xfId="0" applyNumberFormat="1" applyFont="1" applyFill="1" applyBorder="1" applyAlignment="1">
      <alignment horizontal="center" vertical="center" wrapText="1"/>
    </xf>
    <xf numFmtId="0" fontId="0" fillId="0" borderId="6" xfId="0" applyFill="1" applyBorder="1" applyAlignment="1">
      <alignment wrapText="1"/>
    </xf>
    <xf numFmtId="0" fontId="32" fillId="0" borderId="3" xfId="0" applyFont="1" applyFill="1" applyBorder="1" applyAlignment="1">
      <alignment horizontal="left" vertical="top" wrapText="1"/>
    </xf>
    <xf numFmtId="0" fontId="33" fillId="0" borderId="3" xfId="0" applyFont="1" applyFill="1" applyBorder="1"/>
    <xf numFmtId="0" fontId="32" fillId="0" borderId="13" xfId="0" applyFont="1" applyFill="1" applyBorder="1" applyAlignment="1">
      <alignment horizontal="left" vertical="top" wrapText="1"/>
    </xf>
    <xf numFmtId="0" fontId="37" fillId="0" borderId="3" xfId="0" applyFont="1" applyFill="1" applyBorder="1" applyAlignment="1">
      <alignment horizontal="left" vertical="center"/>
    </xf>
    <xf numFmtId="4" fontId="32" fillId="0" borderId="3" xfId="0" applyNumberFormat="1" applyFont="1" applyFill="1" applyBorder="1" applyAlignment="1">
      <alignment horizontal="right" vertical="center"/>
    </xf>
    <xf numFmtId="0" fontId="32" fillId="0" borderId="3" xfId="0" applyFont="1" applyFill="1" applyBorder="1" applyAlignment="1">
      <alignment horizontal="left" vertical="center" wrapText="1"/>
    </xf>
    <xf numFmtId="0" fontId="33" fillId="0" borderId="11" xfId="0" applyFont="1" applyFill="1" applyBorder="1" applyAlignment="1">
      <alignment horizontal="center" vertical="center"/>
    </xf>
    <xf numFmtId="0" fontId="4" fillId="0" borderId="11" xfId="0" applyFont="1" applyFill="1" applyBorder="1" applyAlignment="1">
      <alignment horizontal="center" vertical="center"/>
    </xf>
    <xf numFmtId="0" fontId="33" fillId="0" borderId="3" xfId="0" applyFont="1" applyFill="1" applyBorder="1" applyAlignment="1">
      <alignment vertical="center" wrapText="1"/>
    </xf>
    <xf numFmtId="2" fontId="33" fillId="0" borderId="13" xfId="0" applyNumberFormat="1" applyFont="1" applyFill="1" applyBorder="1" applyAlignment="1">
      <alignment vertical="center" wrapText="1"/>
    </xf>
    <xf numFmtId="2" fontId="0" fillId="0" borderId="6" xfId="0" applyNumberFormat="1" applyFill="1" applyBorder="1" applyAlignment="1">
      <alignment vertical="center" wrapText="1"/>
    </xf>
    <xf numFmtId="2" fontId="0" fillId="0" borderId="30" xfId="0" applyNumberFormat="1" applyFill="1" applyBorder="1" applyAlignment="1">
      <alignment vertical="center" wrapText="1"/>
    </xf>
    <xf numFmtId="0" fontId="33" fillId="0" borderId="13" xfId="0" applyFont="1" applyFill="1" applyBorder="1" applyAlignment="1">
      <alignment horizontal="left" vertical="center" wrapText="1"/>
    </xf>
    <xf numFmtId="0" fontId="32" fillId="0" borderId="11" xfId="0" applyFont="1" applyFill="1" applyBorder="1" applyAlignment="1">
      <alignment horizontal="center" vertical="center"/>
    </xf>
    <xf numFmtId="0" fontId="33" fillId="0" borderId="3" xfId="0" applyFont="1" applyFill="1" applyBorder="1" applyAlignment="1">
      <alignment horizontal="left" vertical="center"/>
    </xf>
    <xf numFmtId="0" fontId="32" fillId="0" borderId="3" xfId="0" applyFont="1" applyFill="1" applyBorder="1" applyAlignment="1">
      <alignment horizontal="center" vertical="top" wrapText="1"/>
    </xf>
    <xf numFmtId="0" fontId="0" fillId="0" borderId="3" xfId="0" applyFill="1" applyBorder="1" applyAlignment="1">
      <alignment horizontal="left" vertical="center"/>
    </xf>
    <xf numFmtId="16" fontId="33" fillId="0" borderId="11" xfId="0" applyNumberFormat="1" applyFont="1" applyFill="1" applyBorder="1" applyAlignment="1">
      <alignment horizontal="center" vertical="center"/>
    </xf>
    <xf numFmtId="4" fontId="33" fillId="0" borderId="45" xfId="0" applyNumberFormat="1" applyFont="1" applyFill="1" applyBorder="1" applyAlignment="1">
      <alignment horizontal="right" vertical="center"/>
    </xf>
    <xf numFmtId="0" fontId="1" fillId="0" borderId="0" xfId="0" applyFont="1" applyFill="1" applyAlignment="1">
      <alignment wrapText="1"/>
    </xf>
    <xf numFmtId="49" fontId="32" fillId="0" borderId="11" xfId="0" applyNumberFormat="1" applyFont="1" applyFill="1" applyBorder="1" applyAlignment="1">
      <alignment horizontal="center" vertical="center"/>
    </xf>
    <xf numFmtId="0" fontId="32" fillId="0" borderId="3" xfId="0" applyFont="1" applyFill="1" applyBorder="1" applyAlignment="1">
      <alignment horizontal="center" vertical="center"/>
    </xf>
    <xf numFmtId="0" fontId="6" fillId="0" borderId="3" xfId="0" applyFont="1" applyFill="1" applyBorder="1" applyAlignment="1">
      <alignment horizontal="right" vertical="center" wrapText="1"/>
    </xf>
    <xf numFmtId="0" fontId="33" fillId="0" borderId="3" xfId="0" applyFont="1" applyFill="1" applyBorder="1" applyAlignment="1">
      <alignment horizontal="right" vertical="center" wrapText="1"/>
    </xf>
    <xf numFmtId="49" fontId="32" fillId="0" borderId="24" xfId="0" applyNumberFormat="1" applyFont="1" applyFill="1" applyBorder="1" applyAlignment="1">
      <alignment horizontal="center" vertical="center" wrapText="1"/>
    </xf>
    <xf numFmtId="0" fontId="32" fillId="0" borderId="30" xfId="0" applyFont="1" applyFill="1" applyBorder="1" applyAlignment="1">
      <alignment horizontal="left" vertical="center" wrapText="1"/>
    </xf>
    <xf numFmtId="4" fontId="32" fillId="0" borderId="30" xfId="0" applyNumberFormat="1" applyFont="1" applyFill="1" applyBorder="1" applyAlignment="1">
      <alignment horizontal="right" vertical="center"/>
    </xf>
    <xf numFmtId="4" fontId="33" fillId="0" borderId="30" xfId="0" applyNumberFormat="1" applyFont="1" applyFill="1" applyBorder="1" applyAlignment="1">
      <alignment horizontal="right" vertical="center"/>
    </xf>
    <xf numFmtId="0" fontId="33" fillId="0" borderId="3" xfId="0" applyFont="1" applyFill="1" applyBorder="1" applyAlignment="1">
      <alignment horizontal="center" vertical="center" wrapText="1"/>
    </xf>
    <xf numFmtId="0" fontId="33" fillId="0" borderId="3" xfId="0" applyFont="1" applyFill="1" applyBorder="1" applyAlignment="1">
      <alignment horizontal="left" vertical="center" wrapText="1"/>
    </xf>
    <xf numFmtId="0" fontId="32" fillId="0" borderId="3" xfId="0" applyFont="1" applyFill="1" applyBorder="1" applyAlignment="1">
      <alignment horizontal="left" vertical="center"/>
    </xf>
    <xf numFmtId="4" fontId="32" fillId="0" borderId="45" xfId="0" applyNumberFormat="1" applyFont="1" applyFill="1" applyBorder="1" applyAlignment="1">
      <alignment horizontal="right" vertical="center"/>
    </xf>
    <xf numFmtId="0" fontId="33" fillId="0" borderId="24"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33" fillId="0" borderId="32" xfId="0" applyFont="1" applyFill="1" applyBorder="1" applyAlignment="1">
      <alignment horizontal="center" vertical="center" wrapText="1"/>
    </xf>
    <xf numFmtId="49" fontId="33" fillId="0" borderId="24" xfId="0" applyNumberFormat="1" applyFont="1" applyFill="1" applyBorder="1" applyAlignment="1">
      <alignment horizontal="center" vertical="center" wrapText="1"/>
    </xf>
    <xf numFmtId="49" fontId="33" fillId="0" borderId="28" xfId="0" applyNumberFormat="1" applyFont="1" applyFill="1" applyBorder="1" applyAlignment="1">
      <alignment horizontal="center" vertical="center" wrapText="1"/>
    </xf>
    <xf numFmtId="49" fontId="33" fillId="0" borderId="32" xfId="0" applyNumberFormat="1" applyFont="1" applyFill="1" applyBorder="1" applyAlignment="1">
      <alignment horizontal="center" vertical="center" wrapText="1"/>
    </xf>
    <xf numFmtId="0" fontId="0" fillId="0" borderId="3" xfId="0" applyFill="1" applyBorder="1" applyAlignment="1">
      <alignment wrapText="1"/>
    </xf>
    <xf numFmtId="0" fontId="11" fillId="0" borderId="17" xfId="0" applyFont="1" applyFill="1" applyBorder="1" applyAlignment="1">
      <alignment horizontal="center" vertical="center" wrapText="1"/>
    </xf>
    <xf numFmtId="4" fontId="44" fillId="0" borderId="30" xfId="0" applyNumberFormat="1" applyFont="1" applyFill="1" applyBorder="1" applyAlignment="1">
      <alignment horizontal="right"/>
    </xf>
    <xf numFmtId="4" fontId="5" fillId="0" borderId="3" xfId="0" applyNumberFormat="1" applyFont="1" applyFill="1" applyBorder="1" applyAlignment="1">
      <alignment horizontal="right" wrapText="1"/>
    </xf>
    <xf numFmtId="0" fontId="0" fillId="0" borderId="32" xfId="0" applyFill="1" applyBorder="1" applyAlignment="1">
      <alignment vertical="center"/>
    </xf>
    <xf numFmtId="0" fontId="0" fillId="0" borderId="30" xfId="0" applyFill="1" applyBorder="1" applyAlignment="1">
      <alignment wrapText="1"/>
    </xf>
    <xf numFmtId="0" fontId="4" fillId="0" borderId="5" xfId="0" applyFont="1" applyFill="1" applyBorder="1" applyAlignment="1">
      <alignment horizontal="center" vertical="center" wrapText="1"/>
    </xf>
    <xf numFmtId="4" fontId="5" fillId="0" borderId="5" xfId="0" applyNumberFormat="1" applyFont="1" applyFill="1" applyBorder="1" applyAlignment="1">
      <alignment horizontal="right" wrapText="1"/>
    </xf>
    <xf numFmtId="4" fontId="41" fillId="0" borderId="5" xfId="0" applyNumberFormat="1" applyFont="1" applyFill="1" applyBorder="1" applyAlignment="1">
      <alignment horizontal="right" wrapText="1"/>
    </xf>
    <xf numFmtId="4" fontId="4" fillId="0" borderId="13" xfId="0" applyNumberFormat="1" applyFont="1" applyFill="1" applyBorder="1" applyAlignment="1">
      <alignment horizontal="right" wrapText="1"/>
    </xf>
    <xf numFmtId="4" fontId="35" fillId="0" borderId="51" xfId="0" applyNumberFormat="1" applyFont="1" applyFill="1" applyBorder="1" applyAlignment="1">
      <alignment horizontal="right"/>
    </xf>
    <xf numFmtId="4" fontId="42" fillId="0" borderId="13" xfId="0" applyNumberFormat="1" applyFont="1" applyFill="1" applyBorder="1" applyAlignment="1">
      <alignment horizontal="right" wrapText="1"/>
    </xf>
    <xf numFmtId="0" fontId="0" fillId="0" borderId="32" xfId="0" applyFill="1" applyBorder="1" applyAlignment="1">
      <alignment wrapText="1"/>
    </xf>
    <xf numFmtId="0" fontId="0" fillId="0" borderId="15" xfId="0" applyFill="1" applyBorder="1" applyAlignment="1">
      <alignment horizontal="center" vertical="center" wrapText="1"/>
    </xf>
    <xf numFmtId="0" fontId="0" fillId="0" borderId="30" xfId="0" applyFill="1" applyBorder="1" applyAlignment="1">
      <alignment horizontal="right" wrapText="1"/>
    </xf>
    <xf numFmtId="0" fontId="4" fillId="0" borderId="75" xfId="0" applyFont="1" applyFill="1" applyBorder="1" applyAlignment="1">
      <alignment horizontal="justify" vertical="center" wrapText="1"/>
    </xf>
    <xf numFmtId="4" fontId="41" fillId="0" borderId="3" xfId="0" applyNumberFormat="1" applyFont="1" applyFill="1" applyBorder="1" applyAlignment="1">
      <alignment horizontal="right" wrapText="1"/>
    </xf>
    <xf numFmtId="0" fontId="6" fillId="0" borderId="4" xfId="0" applyFont="1" applyFill="1" applyBorder="1" applyAlignment="1">
      <alignment horizontal="center" vertical="center" wrapText="1"/>
    </xf>
    <xf numFmtId="4" fontId="35" fillId="0" borderId="30" xfId="0" applyNumberFormat="1" applyFont="1" applyFill="1" applyBorder="1" applyAlignment="1">
      <alignment horizontal="right"/>
    </xf>
    <xf numFmtId="0" fontId="11" fillId="0" borderId="5" xfId="0" applyFont="1" applyFill="1" applyBorder="1" applyAlignment="1">
      <alignment horizontal="center" vertical="center" wrapText="1"/>
    </xf>
    <xf numFmtId="4" fontId="35" fillId="0" borderId="17" xfId="0" applyNumberFormat="1" applyFont="1" applyFill="1" applyBorder="1" applyAlignment="1">
      <alignment horizontal="right"/>
    </xf>
    <xf numFmtId="0" fontId="47" fillId="0" borderId="50" xfId="0" applyFont="1" applyFill="1" applyBorder="1" applyAlignment="1">
      <alignment horizontal="center"/>
    </xf>
    <xf numFmtId="0" fontId="0" fillId="0" borderId="49"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wrapText="1"/>
    </xf>
    <xf numFmtId="0" fontId="32" fillId="0" borderId="49"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6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37" xfId="0" applyFont="1" applyFill="1" applyBorder="1" applyAlignment="1">
      <alignment horizontal="center" vertical="center" wrapText="1"/>
    </xf>
    <xf numFmtId="0" fontId="32" fillId="0" borderId="30" xfId="0" applyFont="1" applyFill="1" applyBorder="1" applyAlignment="1">
      <alignment horizontal="center" vertical="center" wrapText="1"/>
    </xf>
    <xf numFmtId="0" fontId="0" fillId="0" borderId="28" xfId="0" applyFill="1" applyBorder="1" applyAlignment="1">
      <alignment horizontal="center" vertical="center"/>
    </xf>
    <xf numFmtId="0" fontId="0" fillId="0" borderId="32" xfId="0" applyFill="1" applyBorder="1" applyAlignment="1">
      <alignment horizontal="center" vertical="center"/>
    </xf>
    <xf numFmtId="49" fontId="33" fillId="0" borderId="3" xfId="0" applyNumberFormat="1" applyFont="1" applyFill="1" applyBorder="1" applyAlignment="1">
      <alignment horizontal="center" vertical="center" wrapText="1"/>
    </xf>
    <xf numFmtId="49" fontId="15" fillId="0" borderId="3" xfId="0" applyNumberFormat="1" applyFont="1" applyFill="1" applyBorder="1" applyAlignment="1">
      <alignment horizontal="center" vertical="center" wrapText="1"/>
    </xf>
    <xf numFmtId="49" fontId="44" fillId="0" borderId="3" xfId="0" applyNumberFormat="1" applyFont="1" applyFill="1" applyBorder="1" applyAlignment="1">
      <alignment horizontal="center" vertical="center" wrapText="1"/>
    </xf>
    <xf numFmtId="0" fontId="44" fillId="0" borderId="3" xfId="0" applyFont="1" applyFill="1" applyBorder="1" applyAlignment="1">
      <alignment horizontal="center" vertical="center" wrapText="1"/>
    </xf>
    <xf numFmtId="49" fontId="32" fillId="0" borderId="3"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49" fontId="32" fillId="0" borderId="13" xfId="0" applyNumberFormat="1" applyFont="1" applyFill="1" applyBorder="1" applyAlignment="1">
      <alignment horizontal="center" vertical="center" wrapText="1"/>
    </xf>
    <xf numFmtId="0" fontId="37" fillId="0" borderId="6" xfId="0" applyFont="1" applyFill="1" applyBorder="1" applyAlignment="1">
      <alignment horizontal="center" vertical="center" wrapText="1"/>
    </xf>
    <xf numFmtId="49" fontId="33" fillId="0" borderId="13" xfId="0" applyNumberFormat="1" applyFont="1" applyFill="1" applyBorder="1" applyAlignment="1">
      <alignment horizontal="center" vertical="center" wrapText="1"/>
    </xf>
    <xf numFmtId="0" fontId="33" fillId="0" borderId="13" xfId="0" applyFont="1" applyFill="1" applyBorder="1" applyAlignment="1">
      <alignment horizontal="center" vertical="center" wrapText="1"/>
    </xf>
    <xf numFmtId="0" fontId="1" fillId="0" borderId="0" xfId="0" applyFont="1" applyFill="1" applyAlignment="1">
      <alignment horizontal="center"/>
    </xf>
    <xf numFmtId="0" fontId="0" fillId="0" borderId="6" xfId="0" applyFill="1" applyBorder="1" applyAlignment="1">
      <alignment horizontal="center" wrapText="1"/>
    </xf>
    <xf numFmtId="0" fontId="33" fillId="0" borderId="6" xfId="0" applyFont="1" applyFill="1" applyBorder="1" applyAlignment="1">
      <alignment horizontal="center" vertical="center" wrapText="1"/>
    </xf>
    <xf numFmtId="0" fontId="0" fillId="0" borderId="15" xfId="0" applyFill="1" applyBorder="1" applyAlignment="1">
      <alignment horizontal="center" wrapText="1"/>
    </xf>
    <xf numFmtId="0" fontId="33" fillId="0" borderId="30" xfId="0" applyFont="1" applyFill="1" applyBorder="1" applyAlignment="1">
      <alignment horizontal="center" vertical="center" wrapText="1"/>
    </xf>
    <xf numFmtId="49" fontId="33" fillId="0" borderId="27" xfId="0" applyNumberFormat="1" applyFont="1" applyFill="1" applyBorder="1" applyAlignment="1">
      <alignment horizontal="center" wrapText="1"/>
    </xf>
    <xf numFmtId="0" fontId="33" fillId="0" borderId="30" xfId="0" applyFont="1" applyFill="1" applyBorder="1" applyAlignment="1">
      <alignment horizontal="center" vertical="center" wrapText="1"/>
    </xf>
    <xf numFmtId="49" fontId="32" fillId="0" borderId="0" xfId="0" applyNumberFormat="1" applyFont="1" applyFill="1" applyBorder="1" applyAlignment="1">
      <alignment horizontal="center" wrapText="1"/>
    </xf>
    <xf numFmtId="0" fontId="32" fillId="0" borderId="13" xfId="0" applyFont="1" applyFill="1" applyBorder="1" applyAlignment="1">
      <alignment horizontal="center" vertical="center" wrapText="1"/>
    </xf>
    <xf numFmtId="49" fontId="32" fillId="0" borderId="3" xfId="0" applyNumberFormat="1" applyFont="1" applyFill="1" applyBorder="1" applyAlignment="1">
      <alignment horizontal="center" wrapText="1"/>
    </xf>
    <xf numFmtId="49" fontId="33" fillId="0" borderId="3"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49" fontId="33" fillId="0" borderId="48"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49" fontId="33" fillId="0" borderId="3" xfId="0" applyNumberFormat="1" applyFont="1" applyFill="1" applyBorder="1" applyAlignment="1">
      <alignment horizontal="center" wrapText="1"/>
    </xf>
    <xf numFmtId="0" fontId="47" fillId="0" borderId="3" xfId="0" applyFont="1" applyFill="1" applyBorder="1" applyAlignment="1">
      <alignment horizontal="center" wrapText="1"/>
    </xf>
    <xf numFmtId="49" fontId="24" fillId="0" borderId="13" xfId="0" applyNumberFormat="1" applyFont="1" applyFill="1" applyBorder="1" applyAlignment="1">
      <alignment horizontal="center" vertical="center" wrapText="1"/>
    </xf>
    <xf numFmtId="2" fontId="6" fillId="0" borderId="3" xfId="0" applyNumberFormat="1" applyFont="1" applyFill="1" applyBorder="1"/>
    <xf numFmtId="49" fontId="24" fillId="0" borderId="6" xfId="0" applyNumberFormat="1" applyFont="1" applyFill="1" applyBorder="1" applyAlignment="1">
      <alignment horizontal="center" vertical="center" wrapText="1"/>
    </xf>
    <xf numFmtId="2" fontId="4" fillId="0" borderId="3" xfId="0" applyNumberFormat="1" applyFont="1" applyFill="1" applyBorder="1"/>
    <xf numFmtId="49" fontId="24" fillId="0" borderId="30" xfId="0" applyNumberFormat="1" applyFont="1" applyFill="1" applyBorder="1" applyAlignment="1">
      <alignment horizontal="center" vertical="center" wrapText="1"/>
    </xf>
    <xf numFmtId="0" fontId="1" fillId="0" borderId="13" xfId="0" applyFont="1" applyFill="1" applyBorder="1" applyAlignment="1">
      <alignment wrapText="1"/>
    </xf>
    <xf numFmtId="0" fontId="24" fillId="0" borderId="13" xfId="0" applyFont="1" applyFill="1" applyBorder="1" applyAlignment="1">
      <alignment vertical="center"/>
    </xf>
    <xf numFmtId="0" fontId="0" fillId="0" borderId="6" xfId="0" applyFill="1" applyBorder="1" applyAlignment="1">
      <alignment vertical="center"/>
    </xf>
    <xf numFmtId="0" fontId="0" fillId="0" borderId="30" xfId="0" applyFill="1" applyBorder="1" applyAlignment="1">
      <alignment vertical="center"/>
    </xf>
    <xf numFmtId="0" fontId="37" fillId="0" borderId="6" xfId="0" applyFont="1" applyFill="1" applyBorder="1" applyAlignment="1">
      <alignment vertical="center" wrapText="1"/>
    </xf>
    <xf numFmtId="0" fontId="37" fillId="0" borderId="30" xfId="0" applyFont="1" applyFill="1" applyBorder="1" applyAlignment="1">
      <alignment vertical="center" wrapText="1"/>
    </xf>
    <xf numFmtId="49" fontId="24" fillId="0" borderId="53" xfId="0" applyNumberFormat="1" applyFont="1" applyFill="1" applyBorder="1" applyAlignment="1">
      <alignment horizontal="center" vertical="center" wrapText="1"/>
    </xf>
    <xf numFmtId="49" fontId="24" fillId="0" borderId="61" xfId="0" applyNumberFormat="1" applyFont="1" applyFill="1" applyBorder="1" applyAlignment="1">
      <alignment horizontal="center" vertical="center" wrapText="1"/>
    </xf>
    <xf numFmtId="0" fontId="0" fillId="0" borderId="6" xfId="0" applyFont="1" applyFill="1" applyBorder="1" applyAlignment="1">
      <alignment vertical="center" wrapText="1"/>
    </xf>
    <xf numFmtId="49" fontId="24" fillId="0" borderId="62" xfId="0" applyNumberFormat="1" applyFont="1" applyFill="1" applyBorder="1" applyAlignment="1">
      <alignment horizontal="center" vertical="center" wrapText="1"/>
    </xf>
    <xf numFmtId="0" fontId="0" fillId="0" borderId="30" xfId="0" applyFont="1" applyFill="1" applyBorder="1" applyAlignment="1">
      <alignment vertical="center" wrapText="1"/>
    </xf>
    <xf numFmtId="49" fontId="6" fillId="0" borderId="53" xfId="0" applyNumberFormat="1" applyFont="1" applyFill="1" applyBorder="1" applyAlignment="1">
      <alignment horizontal="center" vertical="center" wrapText="1"/>
    </xf>
    <xf numFmtId="49" fontId="6" fillId="0" borderId="61" xfId="0" applyNumberFormat="1" applyFont="1" applyFill="1" applyBorder="1" applyAlignment="1">
      <alignment horizontal="center" vertical="center" wrapText="1"/>
    </xf>
    <xf numFmtId="49" fontId="6" fillId="0" borderId="62" xfId="0" applyNumberFormat="1" applyFont="1" applyFill="1" applyBorder="1" applyAlignment="1">
      <alignment horizontal="center" vertical="center" wrapText="1"/>
    </xf>
    <xf numFmtId="2" fontId="4" fillId="0" borderId="13" xfId="0" applyNumberFormat="1" applyFont="1" applyFill="1" applyBorder="1" applyAlignment="1">
      <alignment horizontal="right"/>
    </xf>
    <xf numFmtId="0" fontId="0" fillId="0" borderId="31" xfId="0" applyFill="1" applyBorder="1" applyAlignment="1">
      <alignment horizontal="right" wrapText="1"/>
    </xf>
    <xf numFmtId="0" fontId="24" fillId="0" borderId="3" xfId="0" applyFont="1" applyFill="1" applyBorder="1" applyAlignment="1">
      <alignment vertical="center" wrapText="1"/>
    </xf>
    <xf numFmtId="49" fontId="24" fillId="0" borderId="65" xfId="0" applyNumberFormat="1" applyFont="1" applyFill="1" applyBorder="1" applyAlignment="1">
      <alignment horizontal="center" vertical="center" wrapText="1"/>
    </xf>
    <xf numFmtId="49" fontId="6" fillId="0" borderId="55" xfId="0" applyNumberFormat="1" applyFont="1" applyFill="1" applyBorder="1" applyAlignment="1">
      <alignment horizontal="center" vertical="center" wrapText="1"/>
    </xf>
    <xf numFmtId="0" fontId="37" fillId="0" borderId="66" xfId="0" applyFont="1" applyFill="1" applyBorder="1" applyAlignment="1">
      <alignment horizontal="center" vertical="center" wrapText="1"/>
    </xf>
    <xf numFmtId="49" fontId="24" fillId="0" borderId="55" xfId="0" applyNumberFormat="1" applyFont="1" applyFill="1" applyBorder="1" applyAlignment="1">
      <alignment horizontal="center" vertical="center" wrapText="1"/>
    </xf>
    <xf numFmtId="0" fontId="64" fillId="0" borderId="13" xfId="0" applyFont="1" applyFill="1" applyBorder="1" applyAlignment="1">
      <alignment vertical="center" wrapText="1"/>
    </xf>
    <xf numFmtId="0" fontId="64" fillId="0" borderId="6" xfId="0" applyFont="1" applyFill="1" applyBorder="1" applyAlignment="1">
      <alignment vertical="center" wrapText="1"/>
    </xf>
    <xf numFmtId="0" fontId="0" fillId="0" borderId="66" xfId="0" applyFill="1" applyBorder="1" applyAlignment="1">
      <alignment horizontal="center" vertical="center" wrapText="1"/>
    </xf>
    <xf numFmtId="0" fontId="64" fillId="0" borderId="30" xfId="0" applyFont="1" applyFill="1" applyBorder="1" applyAlignment="1">
      <alignment vertical="center" wrapText="1"/>
    </xf>
    <xf numFmtId="0" fontId="33" fillId="0" borderId="60" xfId="0" applyFont="1" applyFill="1" applyBorder="1" applyAlignment="1">
      <alignment horizontal="center" vertical="center" wrapText="1"/>
    </xf>
    <xf numFmtId="0" fontId="33" fillId="0" borderId="66" xfId="0" applyFont="1" applyFill="1" applyBorder="1" applyAlignment="1">
      <alignment horizontal="center" vertical="center" wrapText="1"/>
    </xf>
    <xf numFmtId="0" fontId="32" fillId="0" borderId="55" xfId="0" applyFont="1" applyFill="1" applyBorder="1" applyAlignment="1">
      <alignment horizontal="center" vertical="center" wrapText="1"/>
    </xf>
    <xf numFmtId="0" fontId="32" fillId="0" borderId="66" xfId="0" applyFont="1" applyFill="1" applyBorder="1" applyAlignment="1">
      <alignment horizontal="center" vertical="center" wrapText="1"/>
    </xf>
    <xf numFmtId="49" fontId="64" fillId="0" borderId="55" xfId="0" applyNumberFormat="1" applyFont="1" applyFill="1" applyBorder="1" applyAlignment="1">
      <alignment horizontal="center" vertical="center" wrapText="1"/>
    </xf>
    <xf numFmtId="49" fontId="64" fillId="0" borderId="60" xfId="0" applyNumberFormat="1" applyFont="1" applyFill="1" applyBorder="1" applyAlignment="1">
      <alignment horizontal="center" vertical="center" wrapText="1"/>
    </xf>
    <xf numFmtId="49" fontId="64" fillId="0" borderId="66" xfId="0" applyNumberFormat="1" applyFont="1" applyFill="1" applyBorder="1" applyAlignment="1">
      <alignment horizontal="center" vertical="center" wrapText="1"/>
    </xf>
    <xf numFmtId="2" fontId="4" fillId="0" borderId="13" xfId="0" applyNumberFormat="1" applyFont="1" applyFill="1" applyBorder="1"/>
    <xf numFmtId="0" fontId="47" fillId="0" borderId="3"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32" fillId="0" borderId="3" xfId="0" applyFont="1" applyFill="1" applyBorder="1" applyAlignment="1">
      <alignment horizontal="left" wrapText="1"/>
    </xf>
    <xf numFmtId="0" fontId="47" fillId="0" borderId="33" xfId="0" applyFont="1" applyFill="1" applyBorder="1" applyAlignment="1">
      <alignment horizontal="center" wrapText="1"/>
    </xf>
    <xf numFmtId="0" fontId="0" fillId="0" borderId="48" xfId="0" applyFill="1" applyBorder="1" applyAlignment="1">
      <alignment wrapText="1"/>
    </xf>
    <xf numFmtId="0" fontId="0" fillId="0" borderId="3" xfId="0" applyFill="1" applyBorder="1" applyAlignment="1">
      <alignment horizontal="center" wrapText="1"/>
    </xf>
    <xf numFmtId="0" fontId="32" fillId="0" borderId="3" xfId="0" applyFont="1" applyFill="1" applyBorder="1" applyAlignment="1">
      <alignment horizontal="center" vertical="center" wrapText="1"/>
    </xf>
    <xf numFmtId="0" fontId="33" fillId="0" borderId="3" xfId="0" applyFont="1" applyFill="1" applyBorder="1" applyAlignment="1">
      <alignment horizontal="left" wrapText="1"/>
    </xf>
    <xf numFmtId="0" fontId="33" fillId="0" borderId="3" xfId="0" applyFont="1" applyFill="1" applyBorder="1" applyAlignment="1">
      <alignment horizontal="center" wrapText="1"/>
    </xf>
    <xf numFmtId="0" fontId="47" fillId="0" borderId="35" xfId="0" applyFont="1" applyFill="1" applyBorder="1" applyAlignment="1">
      <alignment horizontal="center" wrapText="1"/>
    </xf>
    <xf numFmtId="0" fontId="0" fillId="0" borderId="0" xfId="0" applyFill="1" applyBorder="1" applyAlignment="1">
      <alignment horizontal="center" wrapText="1"/>
    </xf>
    <xf numFmtId="0" fontId="0" fillId="0" borderId="43" xfId="0" applyFill="1" applyBorder="1" applyAlignment="1">
      <alignment horizontal="center" wrapText="1"/>
    </xf>
    <xf numFmtId="0" fontId="0" fillId="0" borderId="60" xfId="0" applyFill="1" applyBorder="1" applyAlignment="1">
      <alignment horizontal="left" vertical="center" wrapText="1"/>
    </xf>
    <xf numFmtId="0" fontId="37" fillId="0" borderId="6" xfId="0" applyFont="1" applyFill="1" applyBorder="1" applyAlignment="1">
      <alignment horizontal="left" vertical="center" wrapText="1"/>
    </xf>
    <xf numFmtId="49" fontId="6" fillId="0" borderId="28"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0" fontId="37" fillId="0" borderId="28" xfId="0" applyFont="1" applyFill="1" applyBorder="1" applyAlignment="1">
      <alignment wrapText="1"/>
    </xf>
    <xf numFmtId="0" fontId="37" fillId="0" borderId="6" xfId="0" applyFont="1" applyFill="1" applyBorder="1" applyAlignment="1">
      <alignment wrapText="1"/>
    </xf>
    <xf numFmtId="0" fontId="37" fillId="0" borderId="32" xfId="0" applyFont="1" applyFill="1" applyBorder="1" applyAlignment="1">
      <alignment wrapText="1"/>
    </xf>
    <xf numFmtId="0" fontId="37" fillId="0" borderId="30" xfId="0" applyFont="1" applyFill="1" applyBorder="1" applyAlignment="1">
      <alignment wrapText="1"/>
    </xf>
    <xf numFmtId="49" fontId="47" fillId="0" borderId="39" xfId="0" applyNumberFormat="1" applyFont="1" applyFill="1" applyBorder="1" applyAlignment="1">
      <alignment horizontal="center" wrapText="1"/>
    </xf>
    <xf numFmtId="0" fontId="0" fillId="0" borderId="27" xfId="0" applyFill="1" applyBorder="1" applyAlignment="1">
      <alignment wrapText="1"/>
    </xf>
    <xf numFmtId="0" fontId="0" fillId="0" borderId="44" xfId="0" applyFill="1" applyBorder="1" applyAlignment="1">
      <alignment wrapText="1"/>
    </xf>
    <xf numFmtId="0" fontId="46" fillId="0" borderId="49" xfId="0" applyFont="1" applyFill="1" applyBorder="1" applyAlignment="1">
      <alignment horizontal="center" vertical="center" wrapText="1"/>
    </xf>
    <xf numFmtId="0" fontId="46" fillId="0" borderId="0" xfId="0" applyFont="1" applyFill="1" applyAlignment="1">
      <alignment horizontal="center" vertical="center" wrapText="1"/>
    </xf>
    <xf numFmtId="0" fontId="46" fillId="0" borderId="60" xfId="0" applyFont="1" applyFill="1" applyBorder="1" applyAlignment="1">
      <alignment horizontal="center" vertical="center" wrapText="1"/>
    </xf>
    <xf numFmtId="4" fontId="11" fillId="0" borderId="3" xfId="8" applyNumberFormat="1" applyFont="1" applyFill="1" applyBorder="1" applyAlignment="1">
      <alignment horizontal="right" vertical="center" wrapText="1"/>
    </xf>
    <xf numFmtId="4" fontId="11" fillId="0" borderId="8" xfId="8" applyNumberFormat="1" applyFont="1" applyFill="1" applyBorder="1" applyAlignment="1">
      <alignment horizontal="right" vertical="center" wrapText="1"/>
    </xf>
    <xf numFmtId="0" fontId="46" fillId="0" borderId="63" xfId="0" applyFont="1" applyFill="1" applyBorder="1" applyAlignment="1">
      <alignment horizontal="center" vertical="center" wrapText="1"/>
    </xf>
    <xf numFmtId="0" fontId="46" fillId="0" borderId="37" xfId="0" applyFont="1" applyFill="1" applyBorder="1" applyAlignment="1">
      <alignment horizontal="center" vertical="center" wrapText="1"/>
    </xf>
    <xf numFmtId="2" fontId="33" fillId="0" borderId="3" xfId="0" applyNumberFormat="1" applyFont="1" applyFill="1" applyBorder="1" applyAlignment="1">
      <alignment horizontal="right" vertical="center" wrapText="1"/>
    </xf>
    <xf numFmtId="0" fontId="33" fillId="0" borderId="61" xfId="0" applyFont="1" applyFill="1" applyBorder="1" applyAlignment="1">
      <alignment horizontal="justify" vertical="top"/>
    </xf>
    <xf numFmtId="2" fontId="32" fillId="0" borderId="3" xfId="0" applyNumberFormat="1" applyFont="1" applyFill="1" applyBorder="1" applyAlignment="1">
      <alignment horizontal="right" vertical="center" wrapText="1"/>
    </xf>
    <xf numFmtId="2" fontId="32" fillId="0" borderId="43" xfId="0" applyNumberFormat="1" applyFont="1" applyFill="1" applyBorder="1" applyAlignment="1">
      <alignment horizontal="right" vertical="center" wrapText="1"/>
    </xf>
    <xf numFmtId="49" fontId="33" fillId="0" borderId="11" xfId="0" applyNumberFormat="1" applyFont="1" applyFill="1" applyBorder="1" applyAlignment="1">
      <alignment horizontal="center" vertical="center"/>
    </xf>
    <xf numFmtId="0" fontId="33" fillId="0" borderId="61" xfId="0" applyFont="1" applyFill="1" applyBorder="1" applyAlignment="1">
      <alignment horizontal="left" vertical="top" wrapText="1"/>
    </xf>
    <xf numFmtId="0" fontId="0" fillId="0" borderId="27" xfId="0" applyFill="1" applyBorder="1" applyAlignment="1">
      <alignment horizontal="center" wrapText="1"/>
    </xf>
    <xf numFmtId="0" fontId="0" fillId="0" borderId="44" xfId="0" applyFill="1" applyBorder="1" applyAlignment="1">
      <alignment horizontal="center" wrapText="1"/>
    </xf>
    <xf numFmtId="0" fontId="6" fillId="0" borderId="76"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11" fillId="0" borderId="53" xfId="0" applyFont="1" applyFill="1" applyBorder="1" applyAlignment="1">
      <alignment horizontal="center" vertical="center" wrapText="1"/>
    </xf>
    <xf numFmtId="0" fontId="6" fillId="0" borderId="30" xfId="0" applyFont="1" applyFill="1" applyBorder="1" applyAlignment="1">
      <alignment horizontal="center" wrapText="1"/>
    </xf>
    <xf numFmtId="0" fontId="37" fillId="0" borderId="61" xfId="0" applyFont="1" applyFill="1" applyBorder="1" applyAlignment="1">
      <alignment horizontal="center" vertical="center" wrapText="1"/>
    </xf>
    <xf numFmtId="0" fontId="6" fillId="0" borderId="3" xfId="0" applyFont="1" applyFill="1" applyBorder="1" applyAlignment="1">
      <alignment horizontal="center" wrapText="1"/>
    </xf>
    <xf numFmtId="0" fontId="37" fillId="0" borderId="62" xfId="0" applyFont="1" applyFill="1" applyBorder="1" applyAlignment="1">
      <alignment horizontal="center" vertical="center" wrapText="1"/>
    </xf>
    <xf numFmtId="2" fontId="11" fillId="0" borderId="8" xfId="0" applyNumberFormat="1" applyFont="1" applyFill="1" applyBorder="1" applyAlignment="1">
      <alignment horizontal="right" wrapText="1"/>
    </xf>
    <xf numFmtId="0" fontId="1" fillId="0" borderId="13" xfId="0" applyFont="1" applyFill="1" applyBorder="1" applyAlignment="1">
      <alignment horizontal="justify" vertical="top" wrapText="1"/>
    </xf>
    <xf numFmtId="2" fontId="1" fillId="0" borderId="3" xfId="0" applyNumberFormat="1" applyFont="1" applyFill="1" applyBorder="1" applyAlignment="1">
      <alignment horizontal="right" wrapText="1"/>
    </xf>
    <xf numFmtId="2" fontId="1" fillId="0" borderId="8" xfId="0" applyNumberFormat="1" applyFont="1" applyFill="1" applyBorder="1" applyAlignment="1">
      <alignment horizontal="right" wrapText="1"/>
    </xf>
    <xf numFmtId="0" fontId="0" fillId="0" borderId="6" xfId="0" applyFill="1" applyBorder="1" applyAlignment="1">
      <alignment horizontal="justify" vertical="top" wrapText="1"/>
    </xf>
    <xf numFmtId="0" fontId="0" fillId="0" borderId="30" xfId="0" applyFill="1" applyBorder="1" applyAlignment="1">
      <alignment horizontal="justify" vertical="top" wrapText="1"/>
    </xf>
    <xf numFmtId="2" fontId="1" fillId="0" borderId="13" xfId="0" applyNumberFormat="1" applyFont="1" applyFill="1" applyBorder="1" applyAlignment="1">
      <alignment horizontal="right" wrapText="1"/>
    </xf>
    <xf numFmtId="0" fontId="0" fillId="0" borderId="14" xfId="0" applyFill="1" applyBorder="1" applyAlignment="1">
      <alignment horizontal="center" vertical="center" wrapText="1"/>
    </xf>
    <xf numFmtId="0" fontId="0" fillId="0" borderId="43" xfId="0" applyFill="1" applyBorder="1" applyAlignment="1">
      <alignment wrapText="1"/>
    </xf>
    <xf numFmtId="0" fontId="6" fillId="0" borderId="45" xfId="0" applyFont="1" applyFill="1" applyBorder="1" applyAlignment="1">
      <alignment horizontal="center"/>
    </xf>
    <xf numFmtId="0" fontId="6" fillId="0" borderId="3" xfId="0" applyFont="1" applyFill="1" applyBorder="1" applyAlignment="1">
      <alignment horizontal="center" vertical="top"/>
    </xf>
    <xf numFmtId="0" fontId="0" fillId="0" borderId="49" xfId="0" applyFill="1" applyBorder="1" applyAlignment="1">
      <alignment horizontal="center" wrapText="1"/>
    </xf>
    <xf numFmtId="0" fontId="0" fillId="0" borderId="61" xfId="0" applyFill="1" applyBorder="1" applyAlignment="1">
      <alignment horizontal="center" wrapText="1"/>
    </xf>
    <xf numFmtId="0" fontId="0" fillId="0" borderId="60" xfId="0" applyFill="1" applyBorder="1" applyAlignment="1">
      <alignment horizontal="center" wrapText="1"/>
    </xf>
    <xf numFmtId="0" fontId="0" fillId="0" borderId="62" xfId="0" applyFill="1" applyBorder="1" applyAlignment="1">
      <alignment horizontal="center" wrapText="1"/>
    </xf>
    <xf numFmtId="0" fontId="0" fillId="0" borderId="37" xfId="0" applyFill="1" applyBorder="1" applyAlignment="1">
      <alignment horizontal="center" wrapText="1"/>
    </xf>
    <xf numFmtId="49" fontId="0" fillId="0" borderId="3" xfId="0" applyNumberFormat="1" applyFont="1" applyFill="1" applyBorder="1" applyAlignment="1">
      <alignment horizontal="center" vertical="center" wrapText="1"/>
    </xf>
    <xf numFmtId="0" fontId="21" fillId="0" borderId="11" xfId="0" applyFont="1" applyFill="1" applyBorder="1" applyAlignment="1">
      <alignment horizontal="center" wrapText="1"/>
    </xf>
    <xf numFmtId="0" fontId="21" fillId="0" borderId="3" xfId="0" applyFont="1" applyFill="1" applyBorder="1" applyAlignment="1">
      <alignment horizontal="center" wrapText="1"/>
    </xf>
    <xf numFmtId="0" fontId="66" fillId="0" borderId="8" xfId="0" applyFont="1" applyFill="1" applyBorder="1" applyAlignment="1">
      <alignment horizontal="center"/>
    </xf>
    <xf numFmtId="0" fontId="11" fillId="0" borderId="0" xfId="0" applyFont="1" applyFill="1" applyAlignment="1">
      <alignment horizontal="center" vertical="center"/>
    </xf>
    <xf numFmtId="0" fontId="37" fillId="0" borderId="60" xfId="0" applyFont="1" applyFill="1" applyBorder="1" applyAlignment="1">
      <alignment horizontal="center" vertical="center"/>
    </xf>
    <xf numFmtId="0" fontId="37" fillId="0" borderId="0" xfId="0" applyFont="1" applyFill="1" applyAlignment="1">
      <alignment horizontal="center" vertical="center"/>
    </xf>
    <xf numFmtId="0" fontId="5" fillId="0" borderId="3" xfId="0" applyFont="1" applyFill="1" applyBorder="1" applyAlignment="1">
      <alignment wrapText="1"/>
    </xf>
    <xf numFmtId="0" fontId="40" fillId="0" borderId="3" xfId="0" applyFont="1" applyFill="1" applyBorder="1" applyAlignment="1">
      <alignment wrapText="1"/>
    </xf>
    <xf numFmtId="0" fontId="5" fillId="0" borderId="3" xfId="0" applyFont="1" applyFill="1" applyBorder="1" applyAlignment="1">
      <alignment horizontal="justify" vertical="center"/>
    </xf>
    <xf numFmtId="164" fontId="4" fillId="0" borderId="3" xfId="8" applyFont="1" applyFill="1" applyBorder="1" applyAlignment="1">
      <alignment horizontal="center" vertical="center" wrapText="1"/>
    </xf>
    <xf numFmtId="49" fontId="32" fillId="0" borderId="6" xfId="0" applyNumberFormat="1" applyFont="1" applyFill="1" applyBorder="1" applyAlignment="1">
      <alignment horizontal="center" vertical="center"/>
    </xf>
    <xf numFmtId="49" fontId="0" fillId="0" borderId="30" xfId="0" applyNumberFormat="1" applyFill="1" applyBorder="1" applyAlignment="1">
      <alignment horizontal="center"/>
    </xf>
    <xf numFmtId="0" fontId="0" fillId="0" borderId="47" xfId="0" applyFill="1" applyBorder="1" applyAlignment="1">
      <alignment horizontal="center" wrapText="1"/>
    </xf>
    <xf numFmtId="0" fontId="0" fillId="0" borderId="41" xfId="0" applyFill="1" applyBorder="1" applyAlignment="1">
      <alignment horizontal="center" wrapText="1"/>
    </xf>
    <xf numFmtId="0" fontId="6" fillId="0" borderId="77"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0" fillId="0" borderId="73" xfId="0" applyFill="1" applyBorder="1" applyAlignment="1">
      <alignment horizontal="center" vertical="center" wrapText="1"/>
    </xf>
    <xf numFmtId="0" fontId="1" fillId="0" borderId="48" xfId="0" applyFont="1" applyFill="1" applyBorder="1" applyAlignment="1">
      <alignment horizontal="center" vertical="center" wrapText="1"/>
    </xf>
    <xf numFmtId="2" fontId="6" fillId="0" borderId="45" xfId="0" applyNumberFormat="1" applyFont="1" applyFill="1" applyBorder="1" applyAlignment="1">
      <alignment horizontal="center" vertical="center" wrapText="1"/>
    </xf>
    <xf numFmtId="2" fontId="6" fillId="0" borderId="3" xfId="0" applyNumberFormat="1" applyFont="1" applyFill="1" applyBorder="1" applyAlignment="1">
      <alignment horizontal="center" vertical="center" wrapText="1"/>
    </xf>
    <xf numFmtId="0" fontId="0" fillId="0" borderId="63" xfId="0" applyFill="1" applyBorder="1" applyAlignment="1">
      <alignment horizontal="center" vertical="center" wrapText="1"/>
    </xf>
    <xf numFmtId="2" fontId="4" fillId="0" borderId="62" xfId="0" applyNumberFormat="1" applyFont="1" applyFill="1" applyBorder="1" applyAlignment="1">
      <alignment horizontal="center" vertical="center" wrapText="1"/>
    </xf>
    <xf numFmtId="2" fontId="4" fillId="0" borderId="3" xfId="0" applyNumberFormat="1" applyFont="1" applyFill="1" applyBorder="1" applyAlignment="1">
      <alignment horizontal="center" vertical="center" wrapText="1"/>
    </xf>
    <xf numFmtId="2" fontId="4" fillId="0" borderId="45" xfId="0" applyNumberFormat="1" applyFont="1" applyFill="1" applyBorder="1" applyAlignment="1">
      <alignment horizontal="center" vertical="center" wrapText="1"/>
    </xf>
    <xf numFmtId="0" fontId="48" fillId="0" borderId="45" xfId="0" applyFont="1" applyFill="1" applyBorder="1" applyAlignment="1">
      <alignment horizontal="center" wrapText="1"/>
    </xf>
    <xf numFmtId="0" fontId="48" fillId="0" borderId="52" xfId="0" applyFont="1" applyFill="1" applyBorder="1" applyAlignment="1">
      <alignment horizontal="center" wrapText="1"/>
    </xf>
    <xf numFmtId="0" fontId="48" fillId="0" borderId="38" xfId="0" applyFont="1" applyFill="1" applyBorder="1" applyAlignment="1">
      <alignment horizontal="center" wrapText="1"/>
    </xf>
    <xf numFmtId="0" fontId="11" fillId="0" borderId="3" xfId="0" applyFont="1" applyFill="1" applyBorder="1" applyAlignment="1">
      <alignment vertical="top"/>
    </xf>
    <xf numFmtId="0" fontId="1" fillId="0" borderId="6" xfId="0" applyFont="1" applyFill="1" applyBorder="1" applyAlignment="1">
      <alignment horizontal="justify" vertical="top" wrapText="1"/>
    </xf>
    <xf numFmtId="0" fontId="1" fillId="0" borderId="3" xfId="0" applyFont="1" applyFill="1" applyBorder="1" applyAlignment="1">
      <alignment vertical="top"/>
    </xf>
    <xf numFmtId="0" fontId="1" fillId="0" borderId="30" xfId="0" applyFont="1" applyFill="1" applyBorder="1" applyAlignment="1">
      <alignment horizontal="justify" vertical="top" wrapText="1"/>
    </xf>
    <xf numFmtId="2" fontId="33" fillId="0" borderId="3" xfId="0" applyNumberFormat="1" applyFont="1" applyFill="1" applyBorder="1" applyAlignment="1">
      <alignment horizontal="center" vertical="center"/>
    </xf>
    <xf numFmtId="49" fontId="33" fillId="0" borderId="13" xfId="0" applyNumberFormat="1" applyFont="1" applyFill="1" applyBorder="1" applyAlignment="1">
      <alignment horizontal="justify" vertical="top" wrapText="1"/>
    </xf>
    <xf numFmtId="0" fontId="11" fillId="0" borderId="37" xfId="0" applyFont="1" applyFill="1" applyBorder="1" applyAlignment="1">
      <alignment vertical="top"/>
    </xf>
    <xf numFmtId="2" fontId="32" fillId="0" borderId="44" xfId="0" applyNumberFormat="1" applyFont="1" applyFill="1" applyBorder="1" applyAlignment="1">
      <alignment horizontal="center" vertical="center"/>
    </xf>
    <xf numFmtId="49" fontId="33" fillId="0" borderId="6" xfId="0" applyNumberFormat="1" applyFont="1" applyFill="1" applyBorder="1" applyAlignment="1">
      <alignment horizontal="justify" vertical="top" wrapText="1"/>
    </xf>
    <xf numFmtId="0" fontId="1" fillId="0" borderId="38" xfId="0" applyFont="1" applyFill="1" applyBorder="1" applyAlignment="1">
      <alignment vertical="top"/>
    </xf>
    <xf numFmtId="2" fontId="33" fillId="0" borderId="44" xfId="0" applyNumberFormat="1" applyFont="1" applyFill="1" applyBorder="1" applyAlignment="1">
      <alignment horizontal="center" vertical="center"/>
    </xf>
    <xf numFmtId="0" fontId="1" fillId="0" borderId="38" xfId="0" applyFont="1" applyFill="1" applyBorder="1" applyAlignment="1">
      <alignment vertical="top" wrapText="1"/>
    </xf>
    <xf numFmtId="49" fontId="33" fillId="0" borderId="30" xfId="0" applyNumberFormat="1" applyFont="1" applyFill="1" applyBorder="1" applyAlignment="1">
      <alignment horizontal="justify" vertical="top" wrapText="1"/>
    </xf>
    <xf numFmtId="0" fontId="1" fillId="0" borderId="49" xfId="0" applyFont="1" applyFill="1" applyBorder="1" applyAlignment="1">
      <alignment vertical="top"/>
    </xf>
    <xf numFmtId="2" fontId="33" fillId="0" borderId="43" xfId="0" applyNumberFormat="1" applyFont="1" applyFill="1" applyBorder="1" applyAlignment="1">
      <alignment horizontal="center" vertical="center"/>
    </xf>
    <xf numFmtId="49" fontId="32" fillId="0" borderId="3" xfId="0" applyNumberFormat="1" applyFont="1" applyFill="1" applyBorder="1" applyAlignment="1">
      <alignment horizontal="justify" vertical="center"/>
    </xf>
    <xf numFmtId="2" fontId="32" fillId="0" borderId="3" xfId="0" applyNumberFormat="1" applyFont="1" applyFill="1" applyBorder="1" applyAlignment="1">
      <alignment horizontal="center" vertical="center"/>
    </xf>
    <xf numFmtId="49" fontId="33" fillId="0" borderId="13" xfId="0" applyNumberFormat="1" applyFont="1" applyFill="1" applyBorder="1" applyAlignment="1">
      <alignment horizontal="justify" vertical="center" wrapText="1"/>
    </xf>
    <xf numFmtId="49" fontId="33" fillId="0" borderId="6" xfId="0" applyNumberFormat="1" applyFont="1" applyFill="1" applyBorder="1" applyAlignment="1">
      <alignment horizontal="justify" vertical="center" wrapText="1"/>
    </xf>
    <xf numFmtId="2" fontId="1" fillId="0" borderId="3" xfId="0" applyNumberFormat="1" applyFont="1" applyFill="1" applyBorder="1" applyAlignment="1">
      <alignment horizontal="center" vertical="top"/>
    </xf>
    <xf numFmtId="49" fontId="33" fillId="0" borderId="30" xfId="0" applyNumberFormat="1" applyFont="1" applyFill="1" applyBorder="1" applyAlignment="1">
      <alignment horizontal="justify" vertical="center" wrapText="1"/>
    </xf>
    <xf numFmtId="0" fontId="33" fillId="0" borderId="13" xfId="0" applyFont="1" applyFill="1" applyBorder="1" applyAlignment="1">
      <alignment horizontal="justify" vertical="center" wrapText="1"/>
    </xf>
    <xf numFmtId="2" fontId="1" fillId="0" borderId="30" xfId="0" applyNumberFormat="1" applyFont="1" applyFill="1" applyBorder="1" applyAlignment="1">
      <alignment horizontal="center" vertical="top"/>
    </xf>
    <xf numFmtId="0" fontId="33" fillId="0" borderId="6" xfId="0" applyFont="1" applyFill="1" applyBorder="1" applyAlignment="1">
      <alignment horizontal="justify" vertical="center" wrapText="1"/>
    </xf>
    <xf numFmtId="0" fontId="33" fillId="0" borderId="30" xfId="0" applyFont="1" applyFill="1" applyBorder="1" applyAlignment="1">
      <alignment horizontal="justify" vertical="center" wrapText="1"/>
    </xf>
    <xf numFmtId="0" fontId="33" fillId="0" borderId="3" xfId="0" applyFont="1" applyFill="1" applyBorder="1" applyAlignment="1">
      <alignment vertical="top"/>
    </xf>
    <xf numFmtId="0" fontId="33" fillId="0" borderId="15" xfId="0" applyFont="1" applyFill="1" applyBorder="1" applyAlignment="1">
      <alignment horizontal="justify" vertical="center" wrapText="1"/>
    </xf>
    <xf numFmtId="0" fontId="32" fillId="0" borderId="54" xfId="0" applyFont="1" applyFill="1" applyBorder="1" applyAlignment="1">
      <alignment horizontal="justify" vertical="center" wrapText="1"/>
    </xf>
    <xf numFmtId="2" fontId="32" fillId="0" borderId="44" xfId="0" applyNumberFormat="1" applyFont="1" applyFill="1" applyBorder="1" applyAlignment="1">
      <alignment horizontal="center" vertical="center" wrapText="1"/>
    </xf>
    <xf numFmtId="49" fontId="11" fillId="0" borderId="6" xfId="0" applyNumberFormat="1" applyFont="1" applyFill="1" applyBorder="1" applyAlignment="1">
      <alignment horizontal="center" vertical="center" wrapText="1"/>
    </xf>
    <xf numFmtId="0" fontId="32" fillId="0" borderId="61" xfId="0" applyFont="1" applyFill="1" applyBorder="1" applyAlignment="1">
      <alignment horizontal="justify" vertical="center" wrapText="1"/>
    </xf>
    <xf numFmtId="0" fontId="33" fillId="0" borderId="44" xfId="0" applyFont="1" applyFill="1" applyBorder="1" applyAlignment="1">
      <alignment vertical="top" wrapText="1"/>
    </xf>
    <xf numFmtId="2" fontId="33" fillId="0" borderId="44" xfId="0" applyNumberFormat="1" applyFont="1" applyFill="1" applyBorder="1" applyAlignment="1">
      <alignment horizontal="center" vertical="center" wrapText="1"/>
    </xf>
    <xf numFmtId="0" fontId="32" fillId="0" borderId="62" xfId="0" applyFont="1" applyFill="1" applyBorder="1" applyAlignment="1">
      <alignment horizontal="justify" vertical="center" wrapText="1"/>
    </xf>
    <xf numFmtId="0" fontId="33" fillId="0" borderId="43" xfId="0" applyFont="1" applyFill="1" applyBorder="1" applyAlignment="1">
      <alignment vertical="top" wrapText="1"/>
    </xf>
    <xf numFmtId="2" fontId="33" fillId="0" borderId="43" xfId="0" applyNumberFormat="1" applyFont="1" applyFill="1" applyBorder="1" applyAlignment="1">
      <alignment horizontal="center" vertical="center" wrapText="1"/>
    </xf>
    <xf numFmtId="0" fontId="33" fillId="0" borderId="13" xfId="0" applyFont="1" applyFill="1" applyBorder="1" applyAlignment="1">
      <alignment horizontal="center"/>
    </xf>
    <xf numFmtId="0" fontId="33" fillId="0" borderId="6" xfId="0" applyFont="1" applyFill="1" applyBorder="1" applyAlignment="1">
      <alignment horizontal="center"/>
    </xf>
    <xf numFmtId="0" fontId="33" fillId="0" borderId="3" xfId="0" applyFont="1" applyFill="1" applyBorder="1" applyAlignment="1">
      <alignment horizontal="center" vertical="center"/>
    </xf>
    <xf numFmtId="0" fontId="33" fillId="0" borderId="30" xfId="0" applyFont="1" applyFill="1" applyBorder="1" applyAlignment="1">
      <alignment horizontal="center"/>
    </xf>
    <xf numFmtId="0" fontId="32" fillId="0" borderId="13" xfId="0" applyFont="1" applyFill="1" applyBorder="1" applyAlignment="1">
      <alignment horizontal="center"/>
    </xf>
    <xf numFmtId="0" fontId="32" fillId="0" borderId="6" xfId="0" applyFont="1" applyFill="1" applyBorder="1" applyAlignment="1">
      <alignment horizontal="center"/>
    </xf>
    <xf numFmtId="0" fontId="32" fillId="0" borderId="30" xfId="0" applyFont="1" applyFill="1" applyBorder="1" applyAlignment="1">
      <alignment horizontal="center"/>
    </xf>
    <xf numFmtId="49" fontId="33" fillId="0" borderId="3" xfId="0" applyNumberFormat="1" applyFont="1" applyFill="1" applyBorder="1"/>
    <xf numFmtId="2" fontId="33" fillId="0" borderId="3" xfId="0" applyNumberFormat="1" applyFont="1" applyFill="1" applyBorder="1" applyAlignment="1">
      <alignment horizontal="center"/>
    </xf>
    <xf numFmtId="0" fontId="33" fillId="0" borderId="3" xfId="0" applyFont="1" applyFill="1" applyBorder="1" applyAlignment="1">
      <alignment horizontal="center"/>
    </xf>
    <xf numFmtId="0" fontId="3" fillId="0" borderId="48" xfId="0" applyFont="1" applyFill="1" applyBorder="1" applyAlignment="1">
      <alignment wrapText="1"/>
    </xf>
    <xf numFmtId="0" fontId="1" fillId="0" borderId="20" xfId="0" applyFont="1" applyFill="1" applyBorder="1" applyAlignment="1">
      <alignment horizontal="center" vertical="center" wrapText="1"/>
    </xf>
    <xf numFmtId="0" fontId="45" fillId="0" borderId="3" xfId="0" applyFont="1" applyFill="1" applyBorder="1" applyAlignment="1">
      <alignment horizontal="center" vertical="center" wrapText="1"/>
    </xf>
    <xf numFmtId="2" fontId="35" fillId="0" borderId="3" xfId="0" applyNumberFormat="1" applyFont="1" applyFill="1" applyBorder="1" applyAlignment="1">
      <alignment horizontal="center" vertical="center" wrapText="1"/>
    </xf>
    <xf numFmtId="2" fontId="36" fillId="0" borderId="3" xfId="0" applyNumberFormat="1" applyFont="1" applyFill="1" applyBorder="1" applyAlignment="1">
      <alignment horizontal="center" vertical="center" wrapText="1"/>
    </xf>
    <xf numFmtId="4" fontId="4" fillId="0" borderId="45" xfId="0" applyNumberFormat="1" applyFont="1" applyFill="1" applyBorder="1" applyAlignment="1">
      <alignment horizontal="right" vertical="center"/>
    </xf>
    <xf numFmtId="4" fontId="4" fillId="2" borderId="0" xfId="0" applyNumberFormat="1" applyFont="1" applyFill="1" applyBorder="1" applyAlignment="1">
      <alignment horizontal="right" vertical="center"/>
    </xf>
    <xf numFmtId="4" fontId="1" fillId="0" borderId="0" xfId="0" applyNumberFormat="1" applyFont="1" applyFill="1" applyBorder="1" applyAlignment="1">
      <alignment horizontal="right" vertical="center"/>
    </xf>
    <xf numFmtId="4" fontId="1" fillId="0" borderId="56" xfId="0" applyNumberFormat="1" applyFont="1" applyFill="1" applyBorder="1" applyAlignment="1">
      <alignment horizontal="right" vertical="center"/>
    </xf>
    <xf numFmtId="4" fontId="1" fillId="2" borderId="0" xfId="0" applyNumberFormat="1" applyFont="1" applyFill="1" applyBorder="1" applyAlignment="1">
      <alignment horizontal="right" vertical="center"/>
    </xf>
    <xf numFmtId="4" fontId="11" fillId="0" borderId="45" xfId="0" applyNumberFormat="1" applyFont="1" applyFill="1" applyBorder="1" applyAlignment="1">
      <alignment horizontal="right" vertical="center"/>
    </xf>
    <xf numFmtId="4" fontId="11" fillId="0" borderId="0" xfId="0" applyNumberFormat="1" applyFont="1" applyFill="1" applyBorder="1" applyAlignment="1">
      <alignment horizontal="right" vertical="center"/>
    </xf>
    <xf numFmtId="4" fontId="1" fillId="0" borderId="45" xfId="0" applyNumberFormat="1" applyFont="1" applyFill="1" applyBorder="1" applyAlignment="1">
      <alignment horizontal="right" vertical="center"/>
    </xf>
    <xf numFmtId="4" fontId="1" fillId="0" borderId="78" xfId="0" applyNumberFormat="1" applyFont="1" applyFill="1" applyBorder="1" applyAlignment="1">
      <alignment horizontal="right" vertical="center"/>
    </xf>
    <xf numFmtId="4" fontId="10" fillId="0" borderId="0" xfId="0" applyNumberFormat="1" applyFont="1" applyFill="1" applyBorder="1" applyAlignment="1">
      <alignment horizontal="right" vertical="center"/>
    </xf>
    <xf numFmtId="166" fontId="1" fillId="0" borderId="0" xfId="0" applyNumberFormat="1" applyFont="1" applyFill="1" applyBorder="1" applyAlignment="1">
      <alignment horizontal="center" vertical="center"/>
    </xf>
    <xf numFmtId="4" fontId="33" fillId="0" borderId="45" xfId="0" applyNumberFormat="1" applyFont="1" applyFill="1" applyBorder="1" applyAlignment="1">
      <alignment horizontal="right" vertical="center" wrapText="1"/>
    </xf>
    <xf numFmtId="4" fontId="33" fillId="0" borderId="0" xfId="0" applyNumberFormat="1" applyFont="1" applyFill="1" applyBorder="1" applyAlignment="1">
      <alignment horizontal="right" vertical="center" wrapText="1"/>
    </xf>
    <xf numFmtId="0" fontId="1" fillId="0" borderId="0" xfId="0" applyFont="1" applyFill="1" applyBorder="1"/>
    <xf numFmtId="0" fontId="1" fillId="0" borderId="0" xfId="0" applyFont="1" applyAlignment="1"/>
    <xf numFmtId="0" fontId="0" fillId="0" borderId="0" xfId="0" applyAlignment="1"/>
    <xf numFmtId="0" fontId="23" fillId="0" borderId="13"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35" fillId="0" borderId="13" xfId="0" applyFont="1" applyFill="1" applyBorder="1" applyAlignment="1">
      <alignment horizontal="center" vertical="center" wrapText="1"/>
    </xf>
    <xf numFmtId="0" fontId="0" fillId="0" borderId="30" xfId="0" applyBorder="1" applyAlignment="1">
      <alignment horizontal="center" vertical="center"/>
    </xf>
    <xf numFmtId="0" fontId="36" fillId="0" borderId="30" xfId="0" applyFont="1" applyFill="1" applyBorder="1" applyAlignment="1">
      <alignment horizontal="center" vertical="center" wrapText="1"/>
    </xf>
    <xf numFmtId="49" fontId="0" fillId="0" borderId="30" xfId="0" applyNumberFormat="1" applyBorder="1" applyAlignment="1"/>
    <xf numFmtId="0" fontId="0" fillId="0" borderId="0" xfId="0" applyAlignment="1"/>
    <xf numFmtId="4" fontId="1" fillId="0" borderId="3" xfId="0" applyNumberFormat="1" applyFont="1" applyFill="1" applyBorder="1" applyAlignment="1">
      <alignment horizontal="center" vertical="center"/>
    </xf>
    <xf numFmtId="4" fontId="11" fillId="0" borderId="3" xfId="0" applyNumberFormat="1" applyFont="1" applyFill="1" applyBorder="1" applyAlignment="1">
      <alignment horizontal="center" vertical="center"/>
    </xf>
    <xf numFmtId="4" fontId="1" fillId="0" borderId="3" xfId="0" applyNumberFormat="1" applyFont="1" applyBorder="1" applyAlignment="1">
      <alignment horizontal="center"/>
    </xf>
    <xf numFmtId="49" fontId="0" fillId="0" borderId="3" xfId="0" applyNumberFormat="1" applyBorder="1" applyAlignment="1">
      <alignment horizontal="center" vertical="center" wrapText="1"/>
    </xf>
    <xf numFmtId="0" fontId="4" fillId="9" borderId="13" xfId="0" applyFont="1" applyFill="1" applyBorder="1" applyAlignment="1">
      <alignment horizontal="center" vertical="center" wrapText="1"/>
    </xf>
    <xf numFmtId="49" fontId="4" fillId="9" borderId="13" xfId="0" applyNumberFormat="1" applyFont="1" applyFill="1" applyBorder="1" applyAlignment="1">
      <alignment horizontal="center" vertical="center" wrapText="1"/>
    </xf>
    <xf numFmtId="4" fontId="11" fillId="0" borderId="3" xfId="0" applyNumberFormat="1" applyFont="1" applyBorder="1" applyAlignment="1">
      <alignment horizontal="center" vertical="center"/>
    </xf>
    <xf numFmtId="0" fontId="45" fillId="0" borderId="13" xfId="0" applyFont="1" applyFill="1" applyBorder="1" applyAlignment="1">
      <alignment horizontal="center" vertical="center" wrapText="1"/>
    </xf>
    <xf numFmtId="0" fontId="58" fillId="0" borderId="45" xfId="0" applyFont="1" applyBorder="1" applyAlignment="1">
      <alignment horizontal="center" vertical="center" wrapText="1"/>
    </xf>
    <xf numFmtId="0" fontId="68" fillId="0" borderId="52" xfId="0" applyFont="1" applyBorder="1" applyAlignment="1">
      <alignment horizontal="center" vertical="center" wrapText="1"/>
    </xf>
    <xf numFmtId="0" fontId="69" fillId="0" borderId="52" xfId="0" applyFont="1" applyBorder="1" applyAlignment="1">
      <alignment horizontal="center" vertical="center" wrapText="1"/>
    </xf>
    <xf numFmtId="0" fontId="69" fillId="0" borderId="38" xfId="0" applyFont="1" applyBorder="1" applyAlignment="1">
      <alignment horizontal="center" vertical="center" wrapText="1"/>
    </xf>
    <xf numFmtId="2" fontId="58" fillId="0" borderId="3" xfId="0" applyNumberFormat="1" applyFont="1" applyBorder="1" applyAlignment="1">
      <alignment horizontal="center" vertical="center" wrapText="1"/>
    </xf>
  </cellXfs>
  <cellStyles count="14">
    <cellStyle name="xl34" xfId="1" xr:uid="{00000000-0005-0000-0000-000000000000}"/>
    <cellStyle name="xl34 2" xfId="10" xr:uid="{00000000-0005-0000-0000-000001000000}"/>
    <cellStyle name="xl35" xfId="2" xr:uid="{00000000-0005-0000-0000-000002000000}"/>
    <cellStyle name="xl36" xfId="9" xr:uid="{00000000-0005-0000-0000-000003000000}"/>
    <cellStyle name="xl37" xfId="3" xr:uid="{00000000-0005-0000-0000-000004000000}"/>
    <cellStyle name="xl38" xfId="4" xr:uid="{00000000-0005-0000-0000-000005000000}"/>
    <cellStyle name="xl39" xfId="5" xr:uid="{00000000-0005-0000-0000-000006000000}"/>
    <cellStyle name="xl40" xfId="6" xr:uid="{00000000-0005-0000-0000-000007000000}"/>
    <cellStyle name="xl94" xfId="7" xr:uid="{00000000-0005-0000-0000-000008000000}"/>
    <cellStyle name="Обычный" xfId="0" builtinId="0"/>
    <cellStyle name="Процентный" xfId="13" builtinId="5"/>
    <cellStyle name="Финансовый" xfId="8" builtinId="3"/>
    <cellStyle name="Финансовый 2" xfId="11" xr:uid="{00000000-0005-0000-0000-00000C000000}"/>
    <cellStyle name="Финансовый 3" xfId="12" xr:uid="{00000000-0005-0000-0000-00000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X239"/>
  <sheetViews>
    <sheetView tabSelected="1" zoomScaleNormal="100" zoomScaleSheetLayoutView="100" workbookViewId="0">
      <selection activeCell="E237" sqref="E237"/>
    </sheetView>
  </sheetViews>
  <sheetFormatPr defaultColWidth="9.140625" defaultRowHeight="15" x14ac:dyDescent="0.25"/>
  <cols>
    <col min="1" max="1" width="8.28515625" style="3" customWidth="1"/>
    <col min="2" max="2" width="49.42578125" style="3" customWidth="1"/>
    <col min="3" max="3" width="10.28515625" style="3" customWidth="1"/>
    <col min="4" max="4" width="18" style="3" customWidth="1"/>
    <col min="5" max="5" width="9.140625" style="3"/>
    <col min="6" max="6" width="9.5703125" style="3" bestFit="1" customWidth="1"/>
    <col min="7" max="7" width="35" style="3" customWidth="1"/>
    <col min="8" max="8" width="23.5703125" style="3" customWidth="1"/>
    <col min="9" max="16384" width="9.140625" style="3"/>
  </cols>
  <sheetData>
    <row r="1" spans="1:41" s="2" customFormat="1" ht="15.75" x14ac:dyDescent="0.25">
      <c r="A1" s="6"/>
      <c r="B1" s="6"/>
      <c r="C1" s="6"/>
      <c r="D1" s="6"/>
      <c r="E1" s="6"/>
      <c r="F1" s="873" t="s">
        <v>630</v>
      </c>
      <c r="G1" s="873"/>
    </row>
    <row r="2" spans="1:41" s="2" customFormat="1" ht="51" customHeight="1" x14ac:dyDescent="0.25">
      <c r="A2" s="874" t="s">
        <v>1499</v>
      </c>
      <c r="B2" s="874"/>
      <c r="C2" s="874"/>
      <c r="D2" s="874"/>
      <c r="E2" s="874"/>
      <c r="F2" s="874"/>
      <c r="G2" s="874"/>
    </row>
    <row r="3" spans="1:41" s="2" customFormat="1" ht="35.25" customHeight="1" x14ac:dyDescent="0.25">
      <c r="A3" s="6"/>
      <c r="B3" s="875" t="s">
        <v>530</v>
      </c>
      <c r="C3" s="875"/>
      <c r="D3" s="875"/>
      <c r="E3" s="875"/>
      <c r="F3" s="875"/>
      <c r="G3" s="875"/>
    </row>
    <row r="4" spans="1:41" s="2" customFormat="1" ht="69.75" customHeight="1" x14ac:dyDescent="0.25">
      <c r="A4" s="1585" t="s">
        <v>531</v>
      </c>
      <c r="B4" s="1585" t="s">
        <v>552</v>
      </c>
      <c r="C4" s="1585" t="s">
        <v>553</v>
      </c>
      <c r="D4" s="1586" t="s">
        <v>555</v>
      </c>
      <c r="E4" s="1587"/>
      <c r="F4" s="1588"/>
      <c r="G4" s="1585" t="s">
        <v>559</v>
      </c>
    </row>
    <row r="5" spans="1:41" s="2" customFormat="1" ht="44.25" customHeight="1" x14ac:dyDescent="0.25">
      <c r="A5" s="1589"/>
      <c r="B5" s="1589"/>
      <c r="C5" s="1589"/>
      <c r="D5" s="1585" t="s">
        <v>554</v>
      </c>
      <c r="E5" s="1586" t="s">
        <v>556</v>
      </c>
      <c r="F5" s="1588"/>
      <c r="G5" s="1589"/>
    </row>
    <row r="6" spans="1:41" s="2" customFormat="1" ht="42.75" customHeight="1" x14ac:dyDescent="0.25">
      <c r="A6" s="1590"/>
      <c r="B6" s="1590"/>
      <c r="C6" s="1590"/>
      <c r="D6" s="1590"/>
      <c r="E6" s="1591" t="s">
        <v>557</v>
      </c>
      <c r="F6" s="1591" t="s">
        <v>558</v>
      </c>
      <c r="G6" s="1590"/>
    </row>
    <row r="7" spans="1:41" s="2" customFormat="1" ht="33.75" customHeight="1" thickBot="1" x14ac:dyDescent="0.3">
      <c r="A7" s="1592">
        <v>1</v>
      </c>
      <c r="B7" s="1592">
        <v>2</v>
      </c>
      <c r="C7" s="1592">
        <v>3</v>
      </c>
      <c r="D7" s="1592">
        <v>4</v>
      </c>
      <c r="E7" s="1592">
        <v>5</v>
      </c>
      <c r="F7" s="1592">
        <v>6</v>
      </c>
      <c r="G7" s="1592">
        <v>7</v>
      </c>
    </row>
    <row r="8" spans="1:41" s="168" customFormat="1" ht="42" customHeight="1" thickBot="1" x14ac:dyDescent="0.3">
      <c r="A8" s="1593" t="s">
        <v>939</v>
      </c>
      <c r="B8" s="1594"/>
      <c r="C8" s="1594"/>
      <c r="D8" s="1594"/>
      <c r="E8" s="1594"/>
      <c r="F8" s="1594"/>
      <c r="G8" s="1595"/>
      <c r="H8" s="329"/>
      <c r="I8" s="329"/>
      <c r="J8" s="329"/>
      <c r="K8" s="329"/>
      <c r="L8" s="329"/>
      <c r="M8" s="329"/>
      <c r="N8" s="329"/>
      <c r="O8" s="329"/>
      <c r="P8" s="329"/>
      <c r="Q8" s="329"/>
      <c r="R8" s="329"/>
      <c r="S8" s="329"/>
      <c r="T8" s="329"/>
      <c r="U8" s="329"/>
      <c r="V8" s="329"/>
      <c r="W8" s="329"/>
      <c r="X8" s="329"/>
      <c r="Y8" s="329"/>
      <c r="Z8" s="329"/>
      <c r="AA8" s="329"/>
      <c r="AB8" s="329"/>
      <c r="AC8" s="329"/>
      <c r="AD8" s="329"/>
      <c r="AE8" s="329"/>
      <c r="AF8" s="329"/>
      <c r="AG8" s="329"/>
      <c r="AH8" s="329"/>
      <c r="AI8" s="329"/>
      <c r="AJ8" s="329"/>
      <c r="AK8" s="329"/>
      <c r="AL8" s="329"/>
      <c r="AM8" s="329"/>
      <c r="AN8" s="329"/>
      <c r="AO8" s="329"/>
    </row>
    <row r="9" spans="1:41" s="2" customFormat="1" ht="123" customHeight="1" x14ac:dyDescent="0.25">
      <c r="A9" s="1596" t="s">
        <v>533</v>
      </c>
      <c r="B9" s="1597" t="s">
        <v>572</v>
      </c>
      <c r="C9" s="1598" t="s">
        <v>561</v>
      </c>
      <c r="D9" s="1599">
        <v>0</v>
      </c>
      <c r="E9" s="1599">
        <v>2.5</v>
      </c>
      <c r="F9" s="1600">
        <v>1.1000000000000001</v>
      </c>
      <c r="G9" s="1601" t="s">
        <v>1412</v>
      </c>
    </row>
    <row r="10" spans="1:41" s="2" customFormat="1" ht="35.25" customHeight="1" x14ac:dyDescent="0.25">
      <c r="A10" s="558" t="s">
        <v>535</v>
      </c>
      <c r="B10" s="1602" t="s">
        <v>575</v>
      </c>
      <c r="C10" s="167" t="s">
        <v>560</v>
      </c>
      <c r="D10" s="1603">
        <v>79</v>
      </c>
      <c r="E10" s="1603">
        <v>78.5</v>
      </c>
      <c r="F10" s="1604">
        <v>78.5</v>
      </c>
      <c r="G10" s="1605" t="s">
        <v>905</v>
      </c>
    </row>
    <row r="11" spans="1:41" s="2" customFormat="1" ht="76.5" customHeight="1" thickBot="1" x14ac:dyDescent="0.3">
      <c r="A11" s="1606" t="s">
        <v>536</v>
      </c>
      <c r="B11" s="1607" t="s">
        <v>576</v>
      </c>
      <c r="C11" s="1608" t="s">
        <v>560</v>
      </c>
      <c r="D11" s="1609">
        <v>81</v>
      </c>
      <c r="E11" s="1609">
        <v>84</v>
      </c>
      <c r="F11" s="1610">
        <v>84</v>
      </c>
      <c r="G11" s="1605" t="s">
        <v>905</v>
      </c>
    </row>
    <row r="12" spans="1:41" s="2" customFormat="1" ht="31.5" customHeight="1" thickBot="1" x14ac:dyDescent="0.3">
      <c r="A12" s="1611" t="s">
        <v>940</v>
      </c>
      <c r="B12" s="1612"/>
      <c r="C12" s="1612"/>
      <c r="D12" s="1612"/>
      <c r="E12" s="1612"/>
      <c r="F12" s="1612"/>
      <c r="G12" s="1613"/>
    </row>
    <row r="13" spans="1:41" s="2" customFormat="1" ht="63.75" thickBot="1" x14ac:dyDescent="0.3">
      <c r="A13" s="1596" t="s">
        <v>578</v>
      </c>
      <c r="B13" s="1614" t="s">
        <v>579</v>
      </c>
      <c r="C13" s="1615" t="s">
        <v>560</v>
      </c>
      <c r="D13" s="1599">
        <v>62.5</v>
      </c>
      <c r="E13" s="1599">
        <v>80</v>
      </c>
      <c r="F13" s="1600">
        <v>100</v>
      </c>
      <c r="G13" s="1616" t="s">
        <v>941</v>
      </c>
    </row>
    <row r="14" spans="1:41" s="2" customFormat="1" ht="115.5" customHeight="1" thickBot="1" x14ac:dyDescent="0.3">
      <c r="A14" s="558" t="s">
        <v>573</v>
      </c>
      <c r="B14" s="1617" t="s">
        <v>580</v>
      </c>
      <c r="C14" s="167" t="s">
        <v>581</v>
      </c>
      <c r="D14" s="167">
        <v>0</v>
      </c>
      <c r="E14" s="167">
        <v>0</v>
      </c>
      <c r="F14" s="1618">
        <v>120</v>
      </c>
      <c r="G14" s="1619" t="s">
        <v>942</v>
      </c>
    </row>
    <row r="15" spans="1:41" s="2" customFormat="1" ht="241.5" customHeight="1" thickBot="1" x14ac:dyDescent="0.3">
      <c r="A15" s="1606" t="s">
        <v>577</v>
      </c>
      <c r="B15" s="1620" t="s">
        <v>582</v>
      </c>
      <c r="C15" s="1608" t="s">
        <v>560</v>
      </c>
      <c r="D15" s="1621">
        <v>44</v>
      </c>
      <c r="E15" s="1621">
        <v>80</v>
      </c>
      <c r="F15" s="1622">
        <v>100</v>
      </c>
      <c r="G15" s="1623" t="s">
        <v>943</v>
      </c>
    </row>
    <row r="16" spans="1:41" s="2" customFormat="1" ht="33" customHeight="1" thickBot="1" x14ac:dyDescent="0.3">
      <c r="A16" s="1624" t="s">
        <v>944</v>
      </c>
      <c r="B16" s="1625"/>
      <c r="C16" s="1625"/>
      <c r="D16" s="1625"/>
      <c r="E16" s="1625"/>
      <c r="F16" s="1625"/>
      <c r="G16" s="1626"/>
    </row>
    <row r="17" spans="1:33" s="2" customFormat="1" ht="112.5" customHeight="1" x14ac:dyDescent="0.25">
      <c r="A17" s="1627" t="s">
        <v>583</v>
      </c>
      <c r="B17" s="1617" t="s">
        <v>585</v>
      </c>
      <c r="C17" s="167" t="s">
        <v>560</v>
      </c>
      <c r="D17" s="167">
        <v>100</v>
      </c>
      <c r="E17" s="167">
        <v>100</v>
      </c>
      <c r="F17" s="1604">
        <v>100</v>
      </c>
      <c r="G17" s="1605" t="s">
        <v>905</v>
      </c>
    </row>
    <row r="18" spans="1:33" s="2" customFormat="1" ht="56.25" customHeight="1" x14ac:dyDescent="0.25">
      <c r="A18" s="1627" t="s">
        <v>584</v>
      </c>
      <c r="B18" s="1617" t="s">
        <v>587</v>
      </c>
      <c r="C18" s="167" t="s">
        <v>560</v>
      </c>
      <c r="D18" s="167">
        <v>60</v>
      </c>
      <c r="E18" s="167">
        <v>53</v>
      </c>
      <c r="F18" s="1604">
        <v>67.400000000000006</v>
      </c>
      <c r="G18" s="1605" t="s">
        <v>1501</v>
      </c>
    </row>
    <row r="19" spans="1:33" s="2" customFormat="1" ht="83.25" customHeight="1" x14ac:dyDescent="0.25">
      <c r="A19" s="1627" t="s">
        <v>574</v>
      </c>
      <c r="B19" s="1617" t="s">
        <v>589</v>
      </c>
      <c r="C19" s="167" t="s">
        <v>560</v>
      </c>
      <c r="D19" s="167">
        <v>48</v>
      </c>
      <c r="E19" s="167">
        <v>51</v>
      </c>
      <c r="F19" s="1604">
        <v>33.799999999999997</v>
      </c>
      <c r="G19" s="1605" t="s">
        <v>945</v>
      </c>
    </row>
    <row r="20" spans="1:33" s="2" customFormat="1" ht="78" customHeight="1" x14ac:dyDescent="0.25">
      <c r="A20" s="1628" t="s">
        <v>586</v>
      </c>
      <c r="B20" s="1617" t="s">
        <v>590</v>
      </c>
      <c r="C20" s="167" t="s">
        <v>560</v>
      </c>
      <c r="D20" s="167">
        <v>13.6</v>
      </c>
      <c r="E20" s="167">
        <v>11.4</v>
      </c>
      <c r="F20" s="1604">
        <v>10.199999999999999</v>
      </c>
      <c r="G20" s="1605" t="s">
        <v>1502</v>
      </c>
    </row>
    <row r="21" spans="1:33" s="2" customFormat="1" ht="67.5" customHeight="1" thickBot="1" x14ac:dyDescent="0.3">
      <c r="A21" s="1628" t="s">
        <v>588</v>
      </c>
      <c r="B21" s="1617" t="s">
        <v>591</v>
      </c>
      <c r="C21" s="167" t="s">
        <v>592</v>
      </c>
      <c r="D21" s="167">
        <v>55</v>
      </c>
      <c r="E21" s="167">
        <v>5</v>
      </c>
      <c r="F21" s="1629">
        <v>0</v>
      </c>
      <c r="G21" s="1605" t="s">
        <v>946</v>
      </c>
    </row>
    <row r="22" spans="1:33" s="2" customFormat="1" ht="43.5" customHeight="1" thickBot="1" x14ac:dyDescent="0.3">
      <c r="A22" s="1630" t="s">
        <v>947</v>
      </c>
      <c r="B22" s="1631"/>
      <c r="C22" s="1631"/>
      <c r="D22" s="1631"/>
      <c r="E22" s="1631"/>
      <c r="F22" s="1631"/>
      <c r="G22" s="1632"/>
    </row>
    <row r="23" spans="1:33" s="2" customFormat="1" ht="110.25" x14ac:dyDescent="0.25">
      <c r="A23" s="1633" t="s">
        <v>593</v>
      </c>
      <c r="B23" s="1614" t="s">
        <v>594</v>
      </c>
      <c r="C23" s="1615" t="s">
        <v>592</v>
      </c>
      <c r="D23" s="1615">
        <v>200</v>
      </c>
      <c r="E23" s="1615">
        <v>65</v>
      </c>
      <c r="F23" s="1634">
        <v>66</v>
      </c>
      <c r="G23" s="1619" t="s">
        <v>1503</v>
      </c>
    </row>
    <row r="24" spans="1:33" s="2" customFormat="1" ht="125.25" customHeight="1" x14ac:dyDescent="0.25">
      <c r="A24" s="1628" t="s">
        <v>595</v>
      </c>
      <c r="B24" s="1617" t="s">
        <v>596</v>
      </c>
      <c r="C24" s="167" t="s">
        <v>560</v>
      </c>
      <c r="D24" s="167">
        <v>35.5</v>
      </c>
      <c r="E24" s="167">
        <v>70.5</v>
      </c>
      <c r="F24" s="1604">
        <v>62</v>
      </c>
      <c r="G24" s="1635" t="s">
        <v>948</v>
      </c>
    </row>
    <row r="25" spans="1:33" s="2" customFormat="1" ht="63" x14ac:dyDescent="0.25">
      <c r="A25" s="1628" t="s">
        <v>597</v>
      </c>
      <c r="B25" s="1617" t="s">
        <v>598</v>
      </c>
      <c r="C25" s="167" t="s">
        <v>560</v>
      </c>
      <c r="D25" s="167">
        <v>1.2</v>
      </c>
      <c r="E25" s="167">
        <v>1.4</v>
      </c>
      <c r="F25" s="1604">
        <v>1</v>
      </c>
      <c r="G25" s="1635" t="s">
        <v>1504</v>
      </c>
    </row>
    <row r="26" spans="1:33" s="2" customFormat="1" ht="78.75" x14ac:dyDescent="0.25">
      <c r="A26" s="1628" t="s">
        <v>599</v>
      </c>
      <c r="B26" s="1617" t="s">
        <v>600</v>
      </c>
      <c r="C26" s="167" t="s">
        <v>560</v>
      </c>
      <c r="D26" s="167">
        <v>89.6</v>
      </c>
      <c r="E26" s="167">
        <v>91.5</v>
      </c>
      <c r="F26" s="1604">
        <v>76.900000000000006</v>
      </c>
      <c r="G26" s="1636" t="s">
        <v>949</v>
      </c>
    </row>
    <row r="27" spans="1:33" s="2" customFormat="1" ht="47.25" x14ac:dyDescent="0.25">
      <c r="A27" s="1628" t="s">
        <v>601</v>
      </c>
      <c r="B27" s="1617" t="s">
        <v>602</v>
      </c>
      <c r="C27" s="167" t="s">
        <v>560</v>
      </c>
      <c r="D27" s="167">
        <v>30.2</v>
      </c>
      <c r="E27" s="167">
        <v>87</v>
      </c>
      <c r="F27" s="1604">
        <v>87</v>
      </c>
      <c r="G27" s="1605" t="s">
        <v>905</v>
      </c>
    </row>
    <row r="28" spans="1:33" s="2" customFormat="1" ht="47.25" x14ac:dyDescent="0.25">
      <c r="A28" s="1628" t="s">
        <v>603</v>
      </c>
      <c r="B28" s="1617" t="s">
        <v>604</v>
      </c>
      <c r="C28" s="167" t="s">
        <v>581</v>
      </c>
      <c r="D28" s="167">
        <v>13</v>
      </c>
      <c r="E28" s="167">
        <v>18</v>
      </c>
      <c r="F28" s="668">
        <v>18</v>
      </c>
      <c r="G28" s="1605" t="s">
        <v>905</v>
      </c>
    </row>
    <row r="29" spans="1:33" s="2" customFormat="1" ht="47.25" x14ac:dyDescent="0.25">
      <c r="A29" s="1637" t="s">
        <v>605</v>
      </c>
      <c r="B29" s="1638" t="s">
        <v>606</v>
      </c>
      <c r="C29" s="816" t="s">
        <v>592</v>
      </c>
      <c r="D29" s="816">
        <v>0</v>
      </c>
      <c r="E29" s="816">
        <v>130</v>
      </c>
      <c r="F29" s="822">
        <v>91</v>
      </c>
      <c r="G29" s="1639" t="s">
        <v>950</v>
      </c>
    </row>
    <row r="30" spans="1:33" s="2" customFormat="1" ht="158.25" customHeight="1" x14ac:dyDescent="0.25">
      <c r="A30" s="1640" t="s">
        <v>951</v>
      </c>
      <c r="B30" s="1641" t="s">
        <v>953</v>
      </c>
      <c r="C30" s="1642" t="s">
        <v>581</v>
      </c>
      <c r="D30" s="1642">
        <v>0</v>
      </c>
      <c r="E30" s="1642">
        <v>63</v>
      </c>
      <c r="F30" s="668">
        <v>71</v>
      </c>
      <c r="G30" s="1643" t="s">
        <v>1490</v>
      </c>
    </row>
    <row r="31" spans="1:33" s="2" customFormat="1" ht="93.75" customHeight="1" x14ac:dyDescent="0.25">
      <c r="A31" s="1644" t="s">
        <v>952</v>
      </c>
      <c r="B31" s="1645" t="s">
        <v>954</v>
      </c>
      <c r="C31" s="1646" t="s">
        <v>592</v>
      </c>
      <c r="D31" s="1646">
        <v>0</v>
      </c>
      <c r="E31" s="1646">
        <v>5.51</v>
      </c>
      <c r="F31" s="822">
        <v>4</v>
      </c>
      <c r="G31" s="1647" t="s">
        <v>955</v>
      </c>
      <c r="H31" s="329"/>
    </row>
    <row r="32" spans="1:33" s="168" customFormat="1" ht="50.25" customHeight="1" x14ac:dyDescent="0.25">
      <c r="A32" s="1648" t="s">
        <v>174</v>
      </c>
      <c r="B32" s="1648"/>
      <c r="C32" s="1648"/>
      <c r="D32" s="1648"/>
      <c r="E32" s="1648"/>
      <c r="F32" s="1648"/>
      <c r="G32" s="1648"/>
      <c r="H32" s="3"/>
      <c r="I32" s="329"/>
      <c r="J32" s="329"/>
      <c r="K32" s="329"/>
      <c r="L32" s="329"/>
      <c r="M32" s="329"/>
      <c r="N32" s="329"/>
      <c r="O32" s="329"/>
      <c r="P32" s="329"/>
      <c r="Q32" s="329"/>
      <c r="R32" s="329"/>
      <c r="S32" s="329"/>
      <c r="T32" s="329"/>
      <c r="U32" s="329"/>
      <c r="V32" s="329"/>
      <c r="W32" s="329"/>
      <c r="X32" s="329"/>
      <c r="Y32" s="329"/>
      <c r="Z32" s="329"/>
      <c r="AA32" s="329"/>
      <c r="AB32" s="329"/>
      <c r="AC32" s="329"/>
      <c r="AD32" s="329"/>
      <c r="AE32" s="329"/>
      <c r="AF32" s="329"/>
      <c r="AG32" s="329"/>
    </row>
    <row r="33" spans="1:36" ht="31.5" x14ac:dyDescent="0.25">
      <c r="A33" s="1649">
        <v>1</v>
      </c>
      <c r="B33" s="86" t="s">
        <v>617</v>
      </c>
      <c r="C33" s="124" t="s">
        <v>618</v>
      </c>
      <c r="D33" s="124">
        <v>0</v>
      </c>
      <c r="E33" s="124">
        <v>0</v>
      </c>
      <c r="F33" s="124">
        <v>0</v>
      </c>
      <c r="G33" s="86"/>
    </row>
    <row r="34" spans="1:36" ht="31.5" x14ac:dyDescent="0.25">
      <c r="A34" s="1649">
        <v>2</v>
      </c>
      <c r="B34" s="86" t="s">
        <v>619</v>
      </c>
      <c r="C34" s="124" t="s">
        <v>618</v>
      </c>
      <c r="D34" s="124">
        <v>1</v>
      </c>
      <c r="E34" s="124">
        <v>1</v>
      </c>
      <c r="F34" s="124">
        <v>1</v>
      </c>
      <c r="G34" s="86" t="s">
        <v>904</v>
      </c>
    </row>
    <row r="35" spans="1:36" ht="31.5" x14ac:dyDescent="0.25">
      <c r="A35" s="1649">
        <v>3</v>
      </c>
      <c r="B35" s="86" t="s">
        <v>620</v>
      </c>
      <c r="C35" s="124" t="s">
        <v>618</v>
      </c>
      <c r="D35" s="124">
        <v>4</v>
      </c>
      <c r="E35" s="124">
        <v>3</v>
      </c>
      <c r="F35" s="124">
        <v>3</v>
      </c>
      <c r="G35" s="86" t="s">
        <v>904</v>
      </c>
    </row>
    <row r="36" spans="1:36" ht="15.75" x14ac:dyDescent="0.25">
      <c r="A36" s="1650" t="s">
        <v>38</v>
      </c>
      <c r="B36" s="1651"/>
      <c r="C36" s="1651"/>
      <c r="D36" s="1651"/>
      <c r="E36" s="1651"/>
      <c r="F36" s="1651"/>
      <c r="G36" s="1652"/>
    </row>
    <row r="37" spans="1:36" ht="31.5" x14ac:dyDescent="0.25">
      <c r="A37" s="809" t="s">
        <v>268</v>
      </c>
      <c r="B37" s="86" t="s">
        <v>39</v>
      </c>
      <c r="C37" s="124" t="s">
        <v>618</v>
      </c>
      <c r="D37" s="124">
        <v>0</v>
      </c>
      <c r="E37" s="124">
        <v>0</v>
      </c>
      <c r="F37" s="124">
        <v>0</v>
      </c>
      <c r="G37" s="86"/>
    </row>
    <row r="38" spans="1:36" ht="31.5" x14ac:dyDescent="0.25">
      <c r="A38" s="809" t="s">
        <v>271</v>
      </c>
      <c r="B38" s="86" t="s">
        <v>619</v>
      </c>
      <c r="C38" s="124" t="s">
        <v>618</v>
      </c>
      <c r="D38" s="124">
        <v>1</v>
      </c>
      <c r="E38" s="124">
        <v>0</v>
      </c>
      <c r="F38" s="124">
        <v>0</v>
      </c>
      <c r="G38" s="86"/>
    </row>
    <row r="39" spans="1:36" ht="31.15" customHeight="1" x14ac:dyDescent="0.25">
      <c r="A39" s="1650" t="s">
        <v>40</v>
      </c>
      <c r="B39" s="1651"/>
      <c r="C39" s="1651"/>
      <c r="D39" s="1651"/>
      <c r="E39" s="1651"/>
      <c r="F39" s="1651"/>
      <c r="G39" s="1652"/>
    </row>
    <row r="40" spans="1:36" ht="31.5" x14ac:dyDescent="0.25">
      <c r="A40" s="810" t="s">
        <v>485</v>
      </c>
      <c r="B40" s="86" t="s">
        <v>620</v>
      </c>
      <c r="C40" s="124" t="s">
        <v>618</v>
      </c>
      <c r="D40" s="124">
        <v>4</v>
      </c>
      <c r="E40" s="124">
        <v>3</v>
      </c>
      <c r="F40" s="124">
        <v>3</v>
      </c>
      <c r="G40" s="86" t="s">
        <v>904</v>
      </c>
      <c r="H40" s="326"/>
    </row>
    <row r="41" spans="1:36" s="169" customFormat="1" ht="30.6" customHeight="1" x14ac:dyDescent="0.25">
      <c r="A41" s="892" t="s">
        <v>1516</v>
      </c>
      <c r="B41" s="893"/>
      <c r="C41" s="893"/>
      <c r="D41" s="893"/>
      <c r="E41" s="893"/>
      <c r="F41" s="893"/>
      <c r="G41" s="894"/>
      <c r="H41" s="3"/>
      <c r="I41" s="326"/>
      <c r="J41" s="326"/>
      <c r="K41" s="326"/>
      <c r="L41" s="326"/>
      <c r="M41" s="326"/>
      <c r="N41" s="326"/>
      <c r="O41" s="326"/>
      <c r="P41" s="326"/>
      <c r="Q41" s="326"/>
      <c r="R41" s="326"/>
      <c r="S41" s="326"/>
      <c r="T41" s="326"/>
      <c r="U41" s="326"/>
      <c r="V41" s="326"/>
      <c r="W41" s="326"/>
      <c r="X41" s="326"/>
      <c r="Y41" s="326"/>
      <c r="Z41" s="326"/>
      <c r="AA41" s="326"/>
      <c r="AB41" s="326"/>
      <c r="AC41" s="326"/>
      <c r="AD41" s="326"/>
      <c r="AE41" s="326"/>
      <c r="AF41" s="326"/>
      <c r="AG41" s="326"/>
      <c r="AH41" s="326"/>
      <c r="AI41" s="326"/>
      <c r="AJ41" s="326"/>
    </row>
    <row r="42" spans="1:36" ht="47.25" x14ac:dyDescent="0.25">
      <c r="A42" s="82" t="s">
        <v>534</v>
      </c>
      <c r="B42" s="1653" t="s">
        <v>41</v>
      </c>
      <c r="C42" s="82" t="s">
        <v>42</v>
      </c>
      <c r="D42" s="1654">
        <v>21.7</v>
      </c>
      <c r="E42" s="1654">
        <v>21.6</v>
      </c>
      <c r="F42" s="1654">
        <v>21.9</v>
      </c>
      <c r="G42" s="167" t="s">
        <v>1475</v>
      </c>
    </row>
    <row r="43" spans="1:36" ht="78.75" x14ac:dyDescent="0.25">
      <c r="A43" s="82" t="s">
        <v>82</v>
      </c>
      <c r="B43" s="1653" t="s">
        <v>43</v>
      </c>
      <c r="C43" s="82" t="s">
        <v>44</v>
      </c>
      <c r="D43" s="82">
        <v>123.7</v>
      </c>
      <c r="E43" s="82">
        <v>123.3</v>
      </c>
      <c r="F43" s="82">
        <v>123.3</v>
      </c>
      <c r="G43" s="167" t="s">
        <v>897</v>
      </c>
    </row>
    <row r="44" spans="1:36" ht="14.45" customHeight="1" x14ac:dyDescent="0.25">
      <c r="A44" s="1655" t="s">
        <v>117</v>
      </c>
      <c r="B44" s="883" t="s">
        <v>45</v>
      </c>
      <c r="C44" s="883" t="s">
        <v>560</v>
      </c>
      <c r="D44" s="1656">
        <v>32.9</v>
      </c>
      <c r="E44" s="1656">
        <v>38.200000000000003</v>
      </c>
      <c r="F44" s="1656">
        <v>38.200000000000003</v>
      </c>
      <c r="G44" s="883" t="s">
        <v>1423</v>
      </c>
    </row>
    <row r="45" spans="1:36" ht="14.45" customHeight="1" x14ac:dyDescent="0.25">
      <c r="A45" s="1657"/>
      <c r="B45" s="891"/>
      <c r="C45" s="891"/>
      <c r="D45" s="1658"/>
      <c r="E45" s="1658"/>
      <c r="F45" s="1658"/>
      <c r="G45" s="891"/>
    </row>
    <row r="46" spans="1:36" ht="14.45" customHeight="1" x14ac:dyDescent="0.25">
      <c r="A46" s="1657"/>
      <c r="B46" s="891"/>
      <c r="C46" s="891"/>
      <c r="D46" s="1658"/>
      <c r="E46" s="1658"/>
      <c r="F46" s="1658"/>
      <c r="G46" s="891"/>
    </row>
    <row r="47" spans="1:36" ht="14.45" customHeight="1" x14ac:dyDescent="0.25">
      <c r="A47" s="1657"/>
      <c r="B47" s="891"/>
      <c r="C47" s="891"/>
      <c r="D47" s="1658"/>
      <c r="E47" s="1658"/>
      <c r="F47" s="1658"/>
      <c r="G47" s="891"/>
    </row>
    <row r="48" spans="1:36" ht="14.45" customHeight="1" x14ac:dyDescent="0.25">
      <c r="A48" s="1657"/>
      <c r="B48" s="891"/>
      <c r="C48" s="891"/>
      <c r="D48" s="1658"/>
      <c r="E48" s="1658"/>
      <c r="F48" s="1658"/>
      <c r="G48" s="891"/>
    </row>
    <row r="49" spans="1:23" ht="14.45" customHeight="1" x14ac:dyDescent="0.25">
      <c r="A49" s="1657"/>
      <c r="B49" s="891"/>
      <c r="C49" s="891"/>
      <c r="D49" s="1658"/>
      <c r="E49" s="1658"/>
      <c r="F49" s="1658"/>
      <c r="G49" s="891"/>
    </row>
    <row r="50" spans="1:23" ht="14.45" customHeight="1" x14ac:dyDescent="0.25">
      <c r="A50" s="1657"/>
      <c r="B50" s="891"/>
      <c r="C50" s="891"/>
      <c r="D50" s="1658"/>
      <c r="E50" s="1658"/>
      <c r="F50" s="1658"/>
      <c r="G50" s="891"/>
    </row>
    <row r="51" spans="1:23" ht="14.45" customHeight="1" x14ac:dyDescent="0.25">
      <c r="A51" s="1657"/>
      <c r="B51" s="891"/>
      <c r="C51" s="891"/>
      <c r="D51" s="1658"/>
      <c r="E51" s="1658"/>
      <c r="F51" s="1658"/>
      <c r="G51" s="891"/>
    </row>
    <row r="52" spans="1:23" ht="14.45" customHeight="1" x14ac:dyDescent="0.25">
      <c r="A52" s="1657"/>
      <c r="B52" s="891"/>
      <c r="C52" s="891"/>
      <c r="D52" s="1658"/>
      <c r="E52" s="1658"/>
      <c r="F52" s="1658"/>
      <c r="G52" s="891"/>
    </row>
    <row r="53" spans="1:23" ht="47.25" customHeight="1" x14ac:dyDescent="0.25">
      <c r="A53" s="1659"/>
      <c r="B53" s="884"/>
      <c r="C53" s="884"/>
      <c r="D53" s="1660"/>
      <c r="E53" s="1660"/>
      <c r="F53" s="1660"/>
      <c r="G53" s="884"/>
      <c r="H53" s="326"/>
    </row>
    <row r="54" spans="1:23" s="169" customFormat="1" ht="40.5" customHeight="1" thickBot="1" x14ac:dyDescent="0.3">
      <c r="A54" s="1661" t="s">
        <v>1517</v>
      </c>
      <c r="B54" s="1662"/>
      <c r="C54" s="1662"/>
      <c r="D54" s="1662"/>
      <c r="E54" s="1662"/>
      <c r="F54" s="1662"/>
      <c r="G54" s="1663"/>
      <c r="H54" s="3"/>
      <c r="I54" s="326"/>
      <c r="J54" s="326"/>
      <c r="K54" s="326"/>
      <c r="L54" s="326"/>
      <c r="M54" s="326"/>
      <c r="N54" s="326"/>
      <c r="O54" s="326"/>
      <c r="P54" s="326"/>
      <c r="Q54" s="326"/>
      <c r="R54" s="326"/>
      <c r="S54" s="326"/>
      <c r="T54" s="326"/>
      <c r="U54" s="326"/>
      <c r="V54" s="326"/>
      <c r="W54" s="326"/>
    </row>
    <row r="55" spans="1:23" ht="83.25" customHeight="1" thickBot="1" x14ac:dyDescent="0.3">
      <c r="A55" s="518" t="s">
        <v>533</v>
      </c>
      <c r="B55" s="1602" t="s">
        <v>46</v>
      </c>
      <c r="C55" s="667" t="s">
        <v>47</v>
      </c>
      <c r="D55" s="1664">
        <v>6</v>
      </c>
      <c r="E55" s="1664">
        <v>21</v>
      </c>
      <c r="F55" s="1634">
        <v>2</v>
      </c>
      <c r="G55" s="1665" t="s">
        <v>1424</v>
      </c>
    </row>
    <row r="56" spans="1:23" ht="48" thickBot="1" x14ac:dyDescent="0.3">
      <c r="A56" s="518" t="s">
        <v>535</v>
      </c>
      <c r="B56" s="1602" t="s">
        <v>48</v>
      </c>
      <c r="C56" s="167" t="s">
        <v>49</v>
      </c>
      <c r="D56" s="1666">
        <v>1</v>
      </c>
      <c r="E56" s="1666">
        <v>4</v>
      </c>
      <c r="F56" s="1629">
        <v>1</v>
      </c>
      <c r="G56" s="1605" t="s">
        <v>786</v>
      </c>
    </row>
    <row r="57" spans="1:23" ht="63.75" thickBot="1" x14ac:dyDescent="0.3">
      <c r="A57" s="518" t="s">
        <v>536</v>
      </c>
      <c r="B57" s="1602" t="s">
        <v>50</v>
      </c>
      <c r="C57" s="167" t="s">
        <v>47</v>
      </c>
      <c r="D57" s="1666">
        <v>11</v>
      </c>
      <c r="E57" s="1666">
        <v>15</v>
      </c>
      <c r="F57" s="1667">
        <v>23</v>
      </c>
      <c r="G57" s="1668" t="s">
        <v>1425</v>
      </c>
    </row>
    <row r="58" spans="1:23" ht="60.75" thickBot="1" x14ac:dyDescent="0.3">
      <c r="A58" s="518" t="s">
        <v>537</v>
      </c>
      <c r="B58" s="1669" t="s">
        <v>51</v>
      </c>
      <c r="C58" s="167" t="s">
        <v>47</v>
      </c>
      <c r="D58" s="1666">
        <v>4</v>
      </c>
      <c r="E58" s="1666">
        <v>4</v>
      </c>
      <c r="F58" s="1667">
        <v>7</v>
      </c>
      <c r="G58" s="1668" t="s">
        <v>1426</v>
      </c>
    </row>
    <row r="59" spans="1:23" ht="79.5" thickBot="1" x14ac:dyDescent="0.3">
      <c r="A59" s="518" t="s">
        <v>52</v>
      </c>
      <c r="B59" s="1602" t="s">
        <v>53</v>
      </c>
      <c r="C59" s="167" t="s">
        <v>49</v>
      </c>
      <c r="D59" s="1666">
        <v>205</v>
      </c>
      <c r="E59" s="1666">
        <v>196</v>
      </c>
      <c r="F59" s="1667">
        <v>211</v>
      </c>
      <c r="G59" s="1668" t="s">
        <v>1427</v>
      </c>
      <c r="H59" s="326"/>
    </row>
    <row r="60" spans="1:23" s="169" customFormat="1" ht="27.75" customHeight="1" x14ac:dyDescent="0.25">
      <c r="A60" s="1670" t="s">
        <v>233</v>
      </c>
      <c r="B60" s="1671"/>
      <c r="C60" s="1671"/>
      <c r="D60" s="1671"/>
      <c r="E60" s="1671"/>
      <c r="F60" s="1671"/>
      <c r="G60" s="1672"/>
      <c r="H60" s="3"/>
      <c r="I60" s="326"/>
      <c r="J60" s="326"/>
      <c r="K60" s="326"/>
      <c r="L60" s="326"/>
      <c r="M60" s="326"/>
      <c r="N60" s="326"/>
      <c r="O60" s="326"/>
      <c r="P60" s="326"/>
      <c r="Q60" s="326"/>
      <c r="R60" s="326"/>
      <c r="S60" s="326"/>
      <c r="T60" s="326"/>
      <c r="U60" s="326"/>
      <c r="V60" s="326"/>
      <c r="W60" s="326"/>
    </row>
    <row r="61" spans="1:23" ht="31.5" x14ac:dyDescent="0.25">
      <c r="A61" s="167">
        <v>1</v>
      </c>
      <c r="B61" s="1673" t="s">
        <v>54</v>
      </c>
      <c r="C61" s="167" t="s">
        <v>560</v>
      </c>
      <c r="D61" s="167">
        <v>68</v>
      </c>
      <c r="E61" s="167">
        <v>41.5</v>
      </c>
      <c r="F61" s="167">
        <v>42</v>
      </c>
      <c r="G61" s="167" t="s">
        <v>1429</v>
      </c>
    </row>
    <row r="62" spans="1:23" ht="31.5" x14ac:dyDescent="0.25">
      <c r="A62" s="167">
        <v>2</v>
      </c>
      <c r="B62" s="1673" t="s">
        <v>55</v>
      </c>
      <c r="C62" s="167" t="s">
        <v>56</v>
      </c>
      <c r="D62" s="167">
        <v>145210</v>
      </c>
      <c r="E62" s="167">
        <v>172320</v>
      </c>
      <c r="F62" s="167">
        <v>185751</v>
      </c>
      <c r="G62" s="167" t="s">
        <v>1428</v>
      </c>
    </row>
    <row r="63" spans="1:23" ht="31.5" x14ac:dyDescent="0.25">
      <c r="A63" s="167">
        <v>3</v>
      </c>
      <c r="B63" s="1673" t="s">
        <v>57</v>
      </c>
      <c r="C63" s="167" t="s">
        <v>58</v>
      </c>
      <c r="D63" s="167">
        <v>5831</v>
      </c>
      <c r="E63" s="167">
        <v>0</v>
      </c>
      <c r="F63" s="167">
        <v>0</v>
      </c>
      <c r="G63" s="1642" t="s">
        <v>1430</v>
      </c>
    </row>
    <row r="64" spans="1:23" ht="31.5" x14ac:dyDescent="0.25">
      <c r="A64" s="167">
        <v>4</v>
      </c>
      <c r="B64" s="1673" t="s">
        <v>59</v>
      </c>
      <c r="C64" s="167" t="s">
        <v>56</v>
      </c>
      <c r="D64" s="167">
        <v>1070</v>
      </c>
      <c r="E64" s="167">
        <v>1066</v>
      </c>
      <c r="F64" s="167">
        <v>1109</v>
      </c>
      <c r="G64" s="167" t="s">
        <v>1431</v>
      </c>
    </row>
    <row r="65" spans="1:23" ht="31.5" x14ac:dyDescent="0.25">
      <c r="A65" s="167">
        <v>5</v>
      </c>
      <c r="B65" s="1673" t="s">
        <v>60</v>
      </c>
      <c r="C65" s="167" t="s">
        <v>58</v>
      </c>
      <c r="D65" s="167">
        <v>15750</v>
      </c>
      <c r="E65" s="167">
        <v>15800</v>
      </c>
      <c r="F65" s="167">
        <v>16393</v>
      </c>
      <c r="G65" s="167" t="s">
        <v>1432</v>
      </c>
    </row>
    <row r="66" spans="1:23" ht="31.5" x14ac:dyDescent="0.25">
      <c r="A66" s="167">
        <v>6</v>
      </c>
      <c r="B66" s="1673" t="s">
        <v>61</v>
      </c>
      <c r="C66" s="167" t="s">
        <v>592</v>
      </c>
      <c r="D66" s="167">
        <v>90</v>
      </c>
      <c r="E66" s="167">
        <v>40</v>
      </c>
      <c r="F66" s="167">
        <v>120</v>
      </c>
      <c r="G66" s="167" t="s">
        <v>1433</v>
      </c>
    </row>
    <row r="67" spans="1:23" ht="63" x14ac:dyDescent="0.25">
      <c r="A67" s="167">
        <v>7</v>
      </c>
      <c r="B67" s="1673" t="s">
        <v>62</v>
      </c>
      <c r="C67" s="167" t="s">
        <v>560</v>
      </c>
      <c r="D67" s="167">
        <v>63</v>
      </c>
      <c r="E67" s="167">
        <v>92</v>
      </c>
      <c r="F67" s="167">
        <v>63</v>
      </c>
      <c r="G67" s="167" t="s">
        <v>1434</v>
      </c>
    </row>
    <row r="68" spans="1:23" ht="31.5" x14ac:dyDescent="0.25">
      <c r="A68" s="167">
        <v>8</v>
      </c>
      <c r="B68" s="1673" t="s">
        <v>63</v>
      </c>
      <c r="C68" s="167" t="s">
        <v>58</v>
      </c>
      <c r="D68" s="167">
        <v>149077</v>
      </c>
      <c r="E68" s="167">
        <v>162040</v>
      </c>
      <c r="F68" s="167">
        <v>173125</v>
      </c>
      <c r="G68" s="167" t="s">
        <v>1435</v>
      </c>
    </row>
    <row r="69" spans="1:23" ht="31.5" x14ac:dyDescent="0.25">
      <c r="A69" s="167">
        <v>9</v>
      </c>
      <c r="B69" s="1673" t="s">
        <v>64</v>
      </c>
      <c r="C69" s="167" t="s">
        <v>65</v>
      </c>
      <c r="D69" s="167">
        <v>481</v>
      </c>
      <c r="E69" s="167">
        <v>291</v>
      </c>
      <c r="F69" s="167">
        <v>6936</v>
      </c>
      <c r="G69" s="167" t="s">
        <v>1436</v>
      </c>
    </row>
    <row r="70" spans="1:23" ht="31.5" x14ac:dyDescent="0.25">
      <c r="A70" s="167">
        <v>10</v>
      </c>
      <c r="B70" s="1673" t="s">
        <v>66</v>
      </c>
      <c r="C70" s="167" t="s">
        <v>560</v>
      </c>
      <c r="D70" s="167">
        <v>2</v>
      </c>
      <c r="E70" s="167">
        <v>2.1</v>
      </c>
      <c r="F70" s="167">
        <v>4.0999999999999996</v>
      </c>
      <c r="G70" s="167" t="s">
        <v>1437</v>
      </c>
    </row>
    <row r="71" spans="1:23" ht="31.5" x14ac:dyDescent="0.25">
      <c r="A71" s="167">
        <v>11</v>
      </c>
      <c r="B71" s="1673" t="s">
        <v>67</v>
      </c>
      <c r="C71" s="167" t="s">
        <v>68</v>
      </c>
      <c r="D71" s="167">
        <v>45829.7</v>
      </c>
      <c r="E71" s="167">
        <v>50999</v>
      </c>
      <c r="F71" s="167">
        <v>51295.45</v>
      </c>
      <c r="G71" s="167" t="s">
        <v>1438</v>
      </c>
    </row>
    <row r="72" spans="1:23" ht="47.25" x14ac:dyDescent="0.25">
      <c r="A72" s="167">
        <v>12</v>
      </c>
      <c r="B72" s="1673" t="s">
        <v>69</v>
      </c>
      <c r="C72" s="167" t="s">
        <v>581</v>
      </c>
      <c r="D72" s="167">
        <v>1</v>
      </c>
      <c r="E72" s="167">
        <v>1</v>
      </c>
      <c r="F72" s="167">
        <v>1</v>
      </c>
      <c r="G72" s="167" t="s">
        <v>905</v>
      </c>
    </row>
    <row r="73" spans="1:23" ht="63" x14ac:dyDescent="0.25">
      <c r="A73" s="167">
        <v>13</v>
      </c>
      <c r="B73" s="1673" t="s">
        <v>70</v>
      </c>
      <c r="C73" s="167" t="s">
        <v>560</v>
      </c>
      <c r="D73" s="167">
        <v>53</v>
      </c>
      <c r="E73" s="167">
        <v>49</v>
      </c>
      <c r="F73" s="167">
        <v>56</v>
      </c>
      <c r="G73" s="167" t="s">
        <v>1439</v>
      </c>
    </row>
    <row r="74" spans="1:23" ht="31.5" x14ac:dyDescent="0.25">
      <c r="A74" s="167">
        <v>14</v>
      </c>
      <c r="B74" s="1673" t="s">
        <v>71</v>
      </c>
      <c r="C74" s="167" t="s">
        <v>560</v>
      </c>
      <c r="D74" s="167">
        <v>2.1</v>
      </c>
      <c r="E74" s="167">
        <v>2.2999999999999998</v>
      </c>
      <c r="F74" s="167">
        <v>2.2999999999999998</v>
      </c>
      <c r="G74" s="167" t="s">
        <v>891</v>
      </c>
    </row>
    <row r="75" spans="1:23" ht="63" x14ac:dyDescent="0.25">
      <c r="A75" s="167">
        <v>15</v>
      </c>
      <c r="B75" s="1673" t="s">
        <v>72</v>
      </c>
      <c r="C75" s="167" t="s">
        <v>592</v>
      </c>
      <c r="D75" s="167">
        <v>167</v>
      </c>
      <c r="E75" s="167">
        <v>120</v>
      </c>
      <c r="F75" s="167">
        <v>234</v>
      </c>
      <c r="G75" s="167" t="s">
        <v>1440</v>
      </c>
    </row>
    <row r="76" spans="1:23" ht="63" x14ac:dyDescent="0.25">
      <c r="A76" s="167">
        <v>16</v>
      </c>
      <c r="B76" s="1673" t="s">
        <v>73</v>
      </c>
      <c r="C76" s="167" t="s">
        <v>560</v>
      </c>
      <c r="D76" s="167">
        <v>4.2</v>
      </c>
      <c r="E76" s="167">
        <v>3.7</v>
      </c>
      <c r="F76" s="167">
        <v>3.7</v>
      </c>
      <c r="G76" s="167" t="s">
        <v>1441</v>
      </c>
      <c r="H76" s="326"/>
    </row>
    <row r="77" spans="1:23" s="169" customFormat="1" ht="36" customHeight="1" x14ac:dyDescent="0.25">
      <c r="A77" s="892" t="s">
        <v>288</v>
      </c>
      <c r="B77" s="893"/>
      <c r="C77" s="893"/>
      <c r="D77" s="893"/>
      <c r="E77" s="893"/>
      <c r="F77" s="893"/>
      <c r="G77" s="894"/>
      <c r="H77" s="3"/>
      <c r="I77" s="327"/>
      <c r="J77" s="327"/>
      <c r="K77" s="327"/>
      <c r="L77" s="327"/>
      <c r="M77" s="327"/>
      <c r="N77" s="327"/>
      <c r="O77" s="327"/>
      <c r="P77" s="327"/>
      <c r="Q77" s="327"/>
      <c r="R77" s="327"/>
      <c r="S77" s="327"/>
      <c r="T77" s="327"/>
      <c r="U77" s="327"/>
      <c r="V77" s="327"/>
      <c r="W77" s="326"/>
    </row>
    <row r="78" spans="1:23" ht="94.5" x14ac:dyDescent="0.25">
      <c r="A78" s="167">
        <v>1</v>
      </c>
      <c r="B78" s="167" t="s">
        <v>74</v>
      </c>
      <c r="C78" s="167" t="s">
        <v>560</v>
      </c>
      <c r="D78" s="167">
        <v>30.84</v>
      </c>
      <c r="E78" s="167">
        <v>39.29</v>
      </c>
      <c r="F78" s="167">
        <v>39.909999999999997</v>
      </c>
      <c r="G78" s="167" t="s">
        <v>1442</v>
      </c>
    </row>
    <row r="79" spans="1:23" ht="94.5" x14ac:dyDescent="0.25">
      <c r="A79" s="167">
        <v>2</v>
      </c>
      <c r="B79" s="167" t="s">
        <v>75</v>
      </c>
      <c r="C79" s="167" t="s">
        <v>560</v>
      </c>
      <c r="D79" s="167">
        <v>35.909999999999997</v>
      </c>
      <c r="E79" s="167">
        <v>41.65</v>
      </c>
      <c r="F79" s="167">
        <v>37.86</v>
      </c>
      <c r="G79" s="167" t="s">
        <v>1443</v>
      </c>
    </row>
    <row r="80" spans="1:23" ht="94.5" x14ac:dyDescent="0.25">
      <c r="A80" s="167">
        <v>3</v>
      </c>
      <c r="B80" s="167" t="s">
        <v>76</v>
      </c>
      <c r="C80" s="167" t="s">
        <v>560</v>
      </c>
      <c r="D80" s="167">
        <v>50</v>
      </c>
      <c r="E80" s="167">
        <v>65</v>
      </c>
      <c r="F80" s="167">
        <v>71</v>
      </c>
      <c r="G80" s="167" t="s">
        <v>1444</v>
      </c>
    </row>
    <row r="81" spans="1:40" ht="94.5" x14ac:dyDescent="0.25">
      <c r="A81" s="167">
        <v>4</v>
      </c>
      <c r="B81" s="167" t="s">
        <v>726</v>
      </c>
      <c r="C81" s="167" t="s">
        <v>560</v>
      </c>
      <c r="D81" s="167">
        <v>33</v>
      </c>
      <c r="E81" s="167">
        <v>30</v>
      </c>
      <c r="F81" s="167">
        <v>30</v>
      </c>
      <c r="G81" s="167" t="s">
        <v>1445</v>
      </c>
    </row>
    <row r="82" spans="1:40" ht="94.5" x14ac:dyDescent="0.25">
      <c r="A82" s="167">
        <v>5</v>
      </c>
      <c r="B82" s="167" t="s">
        <v>727</v>
      </c>
      <c r="C82" s="167" t="s">
        <v>560</v>
      </c>
      <c r="D82" s="167">
        <v>2.4</v>
      </c>
      <c r="E82" s="167">
        <v>8.8000000000000007</v>
      </c>
      <c r="F82" s="167">
        <v>13</v>
      </c>
      <c r="G82" s="167" t="s">
        <v>1446</v>
      </c>
    </row>
    <row r="83" spans="1:40" ht="94.5" x14ac:dyDescent="0.25">
      <c r="A83" s="167">
        <v>6</v>
      </c>
      <c r="B83" s="167" t="s">
        <v>728</v>
      </c>
      <c r="C83" s="167" t="s">
        <v>560</v>
      </c>
      <c r="D83" s="167">
        <v>2.5</v>
      </c>
      <c r="E83" s="167">
        <v>2.5</v>
      </c>
      <c r="F83" s="167">
        <v>2.5</v>
      </c>
      <c r="G83" s="167" t="s">
        <v>1445</v>
      </c>
    </row>
    <row r="84" spans="1:40" ht="63" x14ac:dyDescent="0.25">
      <c r="A84" s="167">
        <v>7</v>
      </c>
      <c r="B84" s="167" t="s">
        <v>729</v>
      </c>
      <c r="C84" s="167" t="s">
        <v>581</v>
      </c>
      <c r="D84" s="167">
        <v>0</v>
      </c>
      <c r="E84" s="167">
        <v>1</v>
      </c>
      <c r="F84" s="167">
        <v>1</v>
      </c>
      <c r="G84" s="167" t="s">
        <v>1445</v>
      </c>
    </row>
    <row r="85" spans="1:40" ht="31.5" x14ac:dyDescent="0.25">
      <c r="A85" s="167">
        <v>8</v>
      </c>
      <c r="B85" s="167" t="s">
        <v>730</v>
      </c>
      <c r="C85" s="167" t="s">
        <v>581</v>
      </c>
      <c r="D85" s="167">
        <v>2</v>
      </c>
      <c r="E85" s="167">
        <v>11</v>
      </c>
      <c r="F85" s="167">
        <v>7</v>
      </c>
      <c r="G85" s="167" t="s">
        <v>1447</v>
      </c>
    </row>
    <row r="86" spans="1:40" ht="47.25" x14ac:dyDescent="0.25">
      <c r="A86" s="167">
        <v>9</v>
      </c>
      <c r="B86" s="167" t="s">
        <v>731</v>
      </c>
      <c r="C86" s="167" t="s">
        <v>581</v>
      </c>
      <c r="D86" s="167">
        <v>1</v>
      </c>
      <c r="E86" s="167">
        <v>7</v>
      </c>
      <c r="F86" s="167">
        <v>7</v>
      </c>
      <c r="G86" s="167" t="s">
        <v>1445</v>
      </c>
    </row>
    <row r="87" spans="1:40" ht="31.5" x14ac:dyDescent="0.25">
      <c r="A87" s="167">
        <v>10</v>
      </c>
      <c r="B87" s="167" t="s">
        <v>732</v>
      </c>
      <c r="C87" s="167" t="s">
        <v>581</v>
      </c>
      <c r="D87" s="167">
        <v>10</v>
      </c>
      <c r="E87" s="167">
        <v>11</v>
      </c>
      <c r="F87" s="167">
        <v>11</v>
      </c>
      <c r="G87" s="167" t="s">
        <v>898</v>
      </c>
      <c r="H87" s="326"/>
    </row>
    <row r="88" spans="1:40" s="169" customFormat="1" ht="19.899999999999999" customHeight="1" x14ac:dyDescent="0.25">
      <c r="A88" s="892" t="s">
        <v>1509</v>
      </c>
      <c r="B88" s="893"/>
      <c r="C88" s="893"/>
      <c r="D88" s="893"/>
      <c r="E88" s="893"/>
      <c r="F88" s="893"/>
      <c r="G88" s="894"/>
      <c r="H88" s="3"/>
      <c r="I88" s="326"/>
      <c r="J88" s="326"/>
      <c r="K88" s="326"/>
      <c r="L88" s="326"/>
      <c r="M88" s="326"/>
      <c r="N88" s="326"/>
      <c r="O88" s="326"/>
      <c r="P88" s="326"/>
      <c r="Q88" s="326"/>
      <c r="R88" s="326"/>
      <c r="S88" s="326"/>
      <c r="T88" s="326"/>
      <c r="U88" s="326"/>
      <c r="V88" s="326"/>
      <c r="W88" s="326"/>
    </row>
    <row r="89" spans="1:40" ht="63" x14ac:dyDescent="0.25">
      <c r="A89" s="518" t="s">
        <v>430</v>
      </c>
      <c r="B89" s="1602" t="s">
        <v>733</v>
      </c>
      <c r="C89" s="667" t="s">
        <v>561</v>
      </c>
      <c r="D89" s="1603">
        <v>17.2</v>
      </c>
      <c r="E89" s="1603">
        <v>20</v>
      </c>
      <c r="F89" s="1604">
        <v>20</v>
      </c>
      <c r="G89" s="167" t="s">
        <v>1445</v>
      </c>
    </row>
    <row r="90" spans="1:40" ht="63" x14ac:dyDescent="0.25">
      <c r="A90" s="518" t="s">
        <v>363</v>
      </c>
      <c r="B90" s="1602" t="s">
        <v>735</v>
      </c>
      <c r="C90" s="82" t="s">
        <v>736</v>
      </c>
      <c r="D90" s="1674">
        <v>365</v>
      </c>
      <c r="E90" s="1674">
        <v>365</v>
      </c>
      <c r="F90" s="1675">
        <v>365</v>
      </c>
      <c r="G90" s="167" t="s">
        <v>1445</v>
      </c>
    </row>
    <row r="91" spans="1:40" ht="77.25" customHeight="1" x14ac:dyDescent="0.25">
      <c r="A91" s="518" t="s">
        <v>262</v>
      </c>
      <c r="B91" s="1602" t="s">
        <v>737</v>
      </c>
      <c r="C91" s="82" t="s">
        <v>592</v>
      </c>
      <c r="D91" s="1674">
        <v>43171</v>
      </c>
      <c r="E91" s="1674">
        <v>38000</v>
      </c>
      <c r="F91" s="1675">
        <v>44364</v>
      </c>
      <c r="G91" s="1676" t="s">
        <v>1450</v>
      </c>
    </row>
    <row r="92" spans="1:40" ht="78.75" x14ac:dyDescent="0.25">
      <c r="A92" s="518" t="s">
        <v>266</v>
      </c>
      <c r="B92" s="1617" t="s">
        <v>738</v>
      </c>
      <c r="C92" s="167" t="s">
        <v>739</v>
      </c>
      <c r="D92" s="1674">
        <v>1349</v>
      </c>
      <c r="E92" s="1674">
        <v>410</v>
      </c>
      <c r="F92" s="1675">
        <v>741</v>
      </c>
      <c r="G92" s="167" t="s">
        <v>1451</v>
      </c>
    </row>
    <row r="93" spans="1:40" ht="141.75" x14ac:dyDescent="0.25">
      <c r="A93" s="518" t="s">
        <v>277</v>
      </c>
      <c r="B93" s="1617" t="s">
        <v>740</v>
      </c>
      <c r="C93" s="167" t="s">
        <v>1448</v>
      </c>
      <c r="D93" s="1674">
        <v>1338478</v>
      </c>
      <c r="E93" s="1674">
        <v>1176562</v>
      </c>
      <c r="F93" s="1675">
        <v>979406</v>
      </c>
      <c r="G93" s="1676" t="s">
        <v>1449</v>
      </c>
    </row>
    <row r="94" spans="1:40" s="169" customFormat="1" ht="36.75" customHeight="1" x14ac:dyDescent="0.25">
      <c r="A94" s="1677" t="s">
        <v>1518</v>
      </c>
      <c r="B94" s="1678"/>
      <c r="C94" s="1678"/>
      <c r="D94" s="1678"/>
      <c r="E94" s="1678"/>
      <c r="F94" s="1678"/>
      <c r="G94" s="1679"/>
      <c r="H94" s="3"/>
      <c r="I94" s="326"/>
      <c r="J94" s="326"/>
      <c r="K94" s="326"/>
      <c r="L94" s="326"/>
      <c r="M94" s="326"/>
      <c r="N94" s="326"/>
      <c r="O94" s="326"/>
      <c r="P94" s="326"/>
      <c r="Q94" s="326"/>
      <c r="R94" s="326"/>
      <c r="S94" s="326"/>
      <c r="T94" s="326"/>
      <c r="U94" s="326"/>
      <c r="V94" s="326"/>
      <c r="W94" s="326"/>
      <c r="X94" s="326"/>
      <c r="Y94" s="326"/>
      <c r="Z94" s="326"/>
      <c r="AA94" s="326"/>
      <c r="AB94" s="326"/>
      <c r="AC94" s="326"/>
      <c r="AD94" s="326"/>
      <c r="AE94" s="326"/>
      <c r="AF94" s="326"/>
      <c r="AG94" s="326"/>
      <c r="AH94" s="326"/>
      <c r="AI94" s="326"/>
      <c r="AJ94" s="326"/>
      <c r="AK94" s="326"/>
      <c r="AL94" s="326"/>
      <c r="AM94" s="326"/>
      <c r="AN94" s="326"/>
    </row>
    <row r="95" spans="1:40" ht="78.75" x14ac:dyDescent="0.25">
      <c r="A95" s="518" t="s">
        <v>430</v>
      </c>
      <c r="B95" s="1602" t="s">
        <v>741</v>
      </c>
      <c r="C95" s="667" t="s">
        <v>561</v>
      </c>
      <c r="D95" s="1680">
        <v>100</v>
      </c>
      <c r="E95" s="1680">
        <v>100</v>
      </c>
      <c r="F95" s="1604">
        <v>100</v>
      </c>
      <c r="G95" s="667" t="s">
        <v>905</v>
      </c>
    </row>
    <row r="96" spans="1:40" ht="126" x14ac:dyDescent="0.25">
      <c r="A96" s="518" t="s">
        <v>363</v>
      </c>
      <c r="B96" s="1602" t="s">
        <v>742</v>
      </c>
      <c r="C96" s="167" t="s">
        <v>560</v>
      </c>
      <c r="D96" s="1603">
        <v>100</v>
      </c>
      <c r="E96" s="1603">
        <v>100</v>
      </c>
      <c r="F96" s="1604">
        <v>100</v>
      </c>
      <c r="G96" s="667" t="s">
        <v>905</v>
      </c>
    </row>
    <row r="97" spans="1:50" ht="126" x14ac:dyDescent="0.25">
      <c r="A97" s="518" t="s">
        <v>262</v>
      </c>
      <c r="B97" s="1602" t="s">
        <v>743</v>
      </c>
      <c r="C97" s="1681" t="s">
        <v>560</v>
      </c>
      <c r="D97" s="1680">
        <v>98.3</v>
      </c>
      <c r="E97" s="1680">
        <v>70</v>
      </c>
      <c r="F97" s="1604">
        <v>100</v>
      </c>
      <c r="G97" s="667" t="s">
        <v>1452</v>
      </c>
    </row>
    <row r="98" spans="1:50" ht="47.25" x14ac:dyDescent="0.25">
      <c r="A98" s="518" t="s">
        <v>266</v>
      </c>
      <c r="B98" s="1602" t="s">
        <v>744</v>
      </c>
      <c r="C98" s="1681" t="s">
        <v>560</v>
      </c>
      <c r="D98" s="1682">
        <v>0</v>
      </c>
      <c r="E98" s="1682">
        <v>0</v>
      </c>
      <c r="F98" s="1629">
        <v>0</v>
      </c>
      <c r="G98" s="1528"/>
    </row>
    <row r="99" spans="1:50" ht="173.25" x14ac:dyDescent="0.25">
      <c r="A99" s="518" t="s">
        <v>277</v>
      </c>
      <c r="B99" s="1602" t="s">
        <v>745</v>
      </c>
      <c r="C99" s="1681" t="s">
        <v>560</v>
      </c>
      <c r="D99" s="1681">
        <v>83.1</v>
      </c>
      <c r="E99" s="1681">
        <v>70</v>
      </c>
      <c r="F99" s="1604">
        <v>87.2</v>
      </c>
      <c r="G99" s="667" t="s">
        <v>800</v>
      </c>
    </row>
    <row r="100" spans="1:50" ht="63" x14ac:dyDescent="0.25">
      <c r="A100" s="518" t="s">
        <v>280</v>
      </c>
      <c r="B100" s="1617" t="s">
        <v>746</v>
      </c>
      <c r="C100" s="167" t="s">
        <v>560</v>
      </c>
      <c r="D100" s="1683">
        <v>100</v>
      </c>
      <c r="E100" s="1683">
        <v>100</v>
      </c>
      <c r="F100" s="1684">
        <v>100</v>
      </c>
      <c r="G100" s="667" t="s">
        <v>734</v>
      </c>
      <c r="H100" s="326"/>
    </row>
    <row r="101" spans="1:50" s="169" customFormat="1" ht="30.75" customHeight="1" x14ac:dyDescent="0.25">
      <c r="A101" s="1685" t="s">
        <v>1360</v>
      </c>
      <c r="B101" s="1686"/>
      <c r="C101" s="1686"/>
      <c r="D101" s="1686"/>
      <c r="E101" s="1686"/>
      <c r="F101" s="1686"/>
      <c r="G101" s="1687"/>
      <c r="H101" s="3"/>
      <c r="I101" s="326"/>
      <c r="J101" s="326"/>
      <c r="K101" s="326"/>
      <c r="L101" s="326"/>
      <c r="M101" s="326"/>
      <c r="N101" s="326"/>
      <c r="O101" s="326"/>
      <c r="P101" s="326"/>
      <c r="Q101" s="326"/>
      <c r="R101" s="326"/>
      <c r="S101" s="326"/>
      <c r="T101" s="326"/>
      <c r="U101" s="326"/>
      <c r="V101" s="326"/>
      <c r="W101" s="326"/>
      <c r="X101" s="326"/>
      <c r="Y101" s="326"/>
      <c r="Z101" s="326"/>
      <c r="AA101" s="326"/>
      <c r="AB101" s="326"/>
      <c r="AC101" s="326"/>
      <c r="AD101" s="326"/>
      <c r="AE101" s="326"/>
      <c r="AF101" s="326"/>
      <c r="AG101" s="326"/>
      <c r="AH101" s="326"/>
      <c r="AI101" s="326"/>
      <c r="AJ101" s="326"/>
      <c r="AK101" s="326"/>
      <c r="AL101" s="326"/>
      <c r="AM101" s="326"/>
      <c r="AN101" s="326"/>
      <c r="AO101" s="326"/>
      <c r="AP101" s="326"/>
      <c r="AQ101" s="326"/>
      <c r="AR101" s="326"/>
      <c r="AS101" s="326"/>
      <c r="AT101" s="326"/>
      <c r="AU101" s="326"/>
      <c r="AV101" s="326"/>
      <c r="AW101" s="326"/>
      <c r="AX101" s="326"/>
    </row>
    <row r="102" spans="1:50" ht="47.25" x14ac:dyDescent="0.25">
      <c r="A102" s="518" t="s">
        <v>533</v>
      </c>
      <c r="B102" s="1602" t="s">
        <v>747</v>
      </c>
      <c r="C102" s="667" t="s">
        <v>561</v>
      </c>
      <c r="D102" s="1603">
        <v>100</v>
      </c>
      <c r="E102" s="1603">
        <v>100</v>
      </c>
      <c r="F102" s="1604">
        <v>100</v>
      </c>
      <c r="G102" s="667" t="s">
        <v>905</v>
      </c>
    </row>
    <row r="103" spans="1:50" ht="63" x14ac:dyDescent="0.25">
      <c r="A103" s="518" t="s">
        <v>535</v>
      </c>
      <c r="B103" s="1602" t="s">
        <v>748</v>
      </c>
      <c r="C103" s="167" t="s">
        <v>560</v>
      </c>
      <c r="D103" s="1603">
        <v>100</v>
      </c>
      <c r="E103" s="1603">
        <v>100</v>
      </c>
      <c r="F103" s="1604">
        <v>100</v>
      </c>
      <c r="G103" s="667" t="s">
        <v>905</v>
      </c>
    </row>
    <row r="104" spans="1:50" ht="90" x14ac:dyDescent="0.25">
      <c r="A104" s="518" t="s">
        <v>536</v>
      </c>
      <c r="B104" s="1602" t="s">
        <v>749</v>
      </c>
      <c r="C104" s="1681" t="s">
        <v>560</v>
      </c>
      <c r="D104" s="1680">
        <v>58.3</v>
      </c>
      <c r="E104" s="1680">
        <v>65</v>
      </c>
      <c r="F104" s="1604">
        <v>85.3</v>
      </c>
      <c r="G104" s="667" t="s">
        <v>1453</v>
      </c>
    </row>
    <row r="105" spans="1:50" ht="43.15" customHeight="1" x14ac:dyDescent="0.25">
      <c r="A105" s="892" t="s">
        <v>459</v>
      </c>
      <c r="B105" s="893"/>
      <c r="C105" s="893"/>
      <c r="D105" s="893"/>
      <c r="E105" s="893"/>
      <c r="F105" s="893"/>
      <c r="G105" s="894"/>
    </row>
    <row r="106" spans="1:50" ht="43.15" customHeight="1" x14ac:dyDescent="0.25">
      <c r="A106" s="887" t="s">
        <v>162</v>
      </c>
      <c r="B106" s="888"/>
      <c r="C106" s="888"/>
      <c r="D106" s="888"/>
      <c r="E106" s="888"/>
      <c r="F106" s="888"/>
      <c r="G106" s="889"/>
    </row>
    <row r="107" spans="1:50" ht="96" customHeight="1" x14ac:dyDescent="0.25">
      <c r="A107" s="1688" t="s">
        <v>212</v>
      </c>
      <c r="B107" s="1689" t="s">
        <v>163</v>
      </c>
      <c r="C107" s="1689" t="s">
        <v>164</v>
      </c>
      <c r="D107" s="328">
        <v>373.3</v>
      </c>
      <c r="E107" s="1689">
        <v>261</v>
      </c>
      <c r="F107" s="328">
        <v>497.67</v>
      </c>
      <c r="G107" s="811" t="s">
        <v>1476</v>
      </c>
    </row>
    <row r="108" spans="1:50" ht="47.25" customHeight="1" x14ac:dyDescent="0.25">
      <c r="A108" s="1688" t="s">
        <v>215</v>
      </c>
      <c r="B108" s="1689" t="s">
        <v>165</v>
      </c>
      <c r="C108" s="1689" t="s">
        <v>560</v>
      </c>
      <c r="D108" s="1690" t="s">
        <v>1415</v>
      </c>
      <c r="E108" s="1689">
        <v>4</v>
      </c>
      <c r="F108" s="328">
        <v>3.1</v>
      </c>
      <c r="G108" s="811" t="s">
        <v>1477</v>
      </c>
    </row>
    <row r="109" spans="1:50" ht="108.75" customHeight="1" x14ac:dyDescent="0.25">
      <c r="A109" s="1688" t="s">
        <v>217</v>
      </c>
      <c r="B109" s="1689" t="s">
        <v>166</v>
      </c>
      <c r="C109" s="1689" t="s">
        <v>164</v>
      </c>
      <c r="D109" s="328">
        <v>5</v>
      </c>
      <c r="E109" s="1689">
        <v>5</v>
      </c>
      <c r="F109" s="328">
        <v>6</v>
      </c>
      <c r="G109" s="811" t="s">
        <v>1491</v>
      </c>
    </row>
    <row r="110" spans="1:50" ht="84.75" customHeight="1" x14ac:dyDescent="0.25">
      <c r="A110" s="1688" t="s">
        <v>219</v>
      </c>
      <c r="B110" s="878" t="s">
        <v>167</v>
      </c>
      <c r="C110" s="878" t="s">
        <v>560</v>
      </c>
      <c r="D110" s="328">
        <v>30</v>
      </c>
      <c r="E110" s="1689">
        <v>25.6</v>
      </c>
      <c r="F110" s="1691">
        <v>31.2</v>
      </c>
      <c r="G110" s="811" t="s">
        <v>1492</v>
      </c>
    </row>
    <row r="111" spans="1:50" ht="43.15" hidden="1" customHeight="1" x14ac:dyDescent="0.25">
      <c r="A111" s="1688"/>
      <c r="B111" s="1692"/>
      <c r="C111" s="1692"/>
      <c r="D111" s="328"/>
      <c r="E111" s="1689">
        <v>58.1</v>
      </c>
      <c r="F111" s="328"/>
      <c r="G111" s="811"/>
    </row>
    <row r="112" spans="1:50" ht="43.15" hidden="1" customHeight="1" x14ac:dyDescent="0.25">
      <c r="A112" s="1688">
        <v>44287</v>
      </c>
      <c r="B112" s="1692"/>
      <c r="C112" s="1692"/>
      <c r="D112" s="328"/>
      <c r="E112" s="1689">
        <v>2203</v>
      </c>
      <c r="F112" s="328"/>
      <c r="G112" s="811"/>
    </row>
    <row r="113" spans="1:7" ht="43.15" hidden="1" customHeight="1" x14ac:dyDescent="0.25">
      <c r="A113" s="1688"/>
      <c r="B113" s="1692"/>
      <c r="C113" s="1692"/>
      <c r="D113" s="328"/>
      <c r="E113" s="1689">
        <v>61</v>
      </c>
      <c r="F113" s="328"/>
      <c r="G113" s="811"/>
    </row>
    <row r="114" spans="1:7" ht="43.15" hidden="1" customHeight="1" x14ac:dyDescent="0.25">
      <c r="A114" s="1688"/>
      <c r="B114" s="1692"/>
      <c r="C114" s="1692"/>
      <c r="D114" s="328"/>
      <c r="E114" s="1693"/>
      <c r="F114" s="328"/>
      <c r="G114" s="811"/>
    </row>
    <row r="115" spans="1:7" ht="35.25" hidden="1" customHeight="1" x14ac:dyDescent="0.25">
      <c r="A115" s="1688"/>
      <c r="B115" s="879"/>
      <c r="C115" s="879"/>
      <c r="D115" s="328"/>
      <c r="E115" s="1693"/>
      <c r="F115" s="328"/>
      <c r="G115" s="811"/>
    </row>
    <row r="116" spans="1:7" ht="65.25" customHeight="1" x14ac:dyDescent="0.25">
      <c r="A116" s="1688" t="s">
        <v>5</v>
      </c>
      <c r="B116" s="1689" t="s">
        <v>168</v>
      </c>
      <c r="C116" s="1689" t="s">
        <v>560</v>
      </c>
      <c r="D116" s="328">
        <v>65.099999999999994</v>
      </c>
      <c r="E116" s="1689">
        <v>60</v>
      </c>
      <c r="F116" s="328">
        <v>65.099999999999994</v>
      </c>
      <c r="G116" s="811" t="s">
        <v>1478</v>
      </c>
    </row>
    <row r="117" spans="1:7" ht="45.75" customHeight="1" x14ac:dyDescent="0.25">
      <c r="A117" s="1688" t="s">
        <v>172</v>
      </c>
      <c r="B117" s="1689" t="s">
        <v>169</v>
      </c>
      <c r="C117" s="1689" t="s">
        <v>170</v>
      </c>
      <c r="D117" s="328">
        <v>2300</v>
      </c>
      <c r="E117" s="1689">
        <v>2300</v>
      </c>
      <c r="F117" s="328">
        <v>2400</v>
      </c>
      <c r="G117" s="811" t="s">
        <v>1479</v>
      </c>
    </row>
    <row r="118" spans="1:7" ht="63" customHeight="1" x14ac:dyDescent="0.25">
      <c r="A118" s="1688" t="s">
        <v>173</v>
      </c>
      <c r="B118" s="1689" t="s">
        <v>171</v>
      </c>
      <c r="C118" s="1689" t="s">
        <v>170</v>
      </c>
      <c r="D118" s="328">
        <v>281</v>
      </c>
      <c r="E118" s="1689">
        <v>301</v>
      </c>
      <c r="F118" s="328">
        <v>565</v>
      </c>
      <c r="G118" s="811" t="s">
        <v>1454</v>
      </c>
    </row>
    <row r="119" spans="1:7" ht="63" customHeight="1" x14ac:dyDescent="0.25">
      <c r="A119" s="1688" t="s">
        <v>1416</v>
      </c>
      <c r="B119" s="1689" t="s">
        <v>1417</v>
      </c>
      <c r="C119" s="1689" t="s">
        <v>560</v>
      </c>
      <c r="D119" s="328">
        <v>0</v>
      </c>
      <c r="E119" s="1689">
        <v>78</v>
      </c>
      <c r="F119" s="328">
        <v>78</v>
      </c>
      <c r="G119" s="811" t="s">
        <v>1455</v>
      </c>
    </row>
    <row r="120" spans="1:7" ht="90.75" customHeight="1" x14ac:dyDescent="0.25">
      <c r="A120" s="1688" t="s">
        <v>1418</v>
      </c>
      <c r="B120" s="1689" t="s">
        <v>1419</v>
      </c>
      <c r="C120" s="1689" t="s">
        <v>170</v>
      </c>
      <c r="D120" s="328">
        <v>0</v>
      </c>
      <c r="E120" s="1689">
        <v>0</v>
      </c>
      <c r="F120" s="328">
        <v>0</v>
      </c>
      <c r="G120" s="811"/>
    </row>
    <row r="121" spans="1:7" ht="43.15" customHeight="1" x14ac:dyDescent="0.25">
      <c r="A121" s="887" t="s">
        <v>1519</v>
      </c>
      <c r="B121" s="888"/>
      <c r="C121" s="888"/>
      <c r="D121" s="888"/>
      <c r="E121" s="888"/>
      <c r="F121" s="888"/>
      <c r="G121" s="889"/>
    </row>
    <row r="122" spans="1:7" ht="303" customHeight="1" x14ac:dyDescent="0.25">
      <c r="A122" s="1688" t="s">
        <v>222</v>
      </c>
      <c r="B122" s="1642" t="s">
        <v>374</v>
      </c>
      <c r="C122" s="1642" t="s">
        <v>560</v>
      </c>
      <c r="D122" s="1642">
        <v>0</v>
      </c>
      <c r="E122" s="1642">
        <v>100</v>
      </c>
      <c r="F122" s="1642">
        <v>0</v>
      </c>
      <c r="G122" s="1694" t="s">
        <v>1420</v>
      </c>
    </row>
    <row r="123" spans="1:7" ht="157.5" customHeight="1" thickBot="1" x14ac:dyDescent="0.3">
      <c r="A123" s="1695" t="s">
        <v>225</v>
      </c>
      <c r="B123" s="1696" t="s">
        <v>375</v>
      </c>
      <c r="C123" s="1697" t="s">
        <v>560</v>
      </c>
      <c r="D123" s="1697">
        <v>98.11</v>
      </c>
      <c r="E123" s="1697">
        <v>100</v>
      </c>
      <c r="F123" s="1697">
        <v>99.2</v>
      </c>
      <c r="G123" s="1697" t="s">
        <v>1421</v>
      </c>
    </row>
    <row r="124" spans="1:7" ht="241.5" customHeight="1" thickBot="1" x14ac:dyDescent="0.3">
      <c r="A124" s="1688" t="s">
        <v>227</v>
      </c>
      <c r="B124" s="1696" t="s">
        <v>376</v>
      </c>
      <c r="C124" s="1697" t="s">
        <v>560</v>
      </c>
      <c r="D124" s="1697">
        <v>102.3</v>
      </c>
      <c r="E124" s="1697">
        <v>100</v>
      </c>
      <c r="F124" s="1697">
        <v>105.15</v>
      </c>
      <c r="G124" s="1697" t="s">
        <v>1422</v>
      </c>
    </row>
    <row r="125" spans="1:7" ht="168" customHeight="1" thickBot="1" x14ac:dyDescent="0.3">
      <c r="A125" s="1688" t="s">
        <v>247</v>
      </c>
      <c r="B125" s="1696" t="s">
        <v>377</v>
      </c>
      <c r="C125" s="1697" t="s">
        <v>560</v>
      </c>
      <c r="D125" s="1697">
        <v>100.27</v>
      </c>
      <c r="E125" s="1697">
        <v>100</v>
      </c>
      <c r="F125" s="1697">
        <v>106.55</v>
      </c>
      <c r="G125" s="1697" t="s">
        <v>1456</v>
      </c>
    </row>
    <row r="126" spans="1:7" ht="145.5" customHeight="1" thickBot="1" x14ac:dyDescent="0.3">
      <c r="A126" s="1688" t="s">
        <v>250</v>
      </c>
      <c r="B126" s="1696" t="s">
        <v>378</v>
      </c>
      <c r="C126" s="1697" t="s">
        <v>560</v>
      </c>
      <c r="D126" s="1697">
        <v>92</v>
      </c>
      <c r="E126" s="1697">
        <v>93</v>
      </c>
      <c r="F126" s="1697">
        <v>93</v>
      </c>
      <c r="G126" s="1697" t="s">
        <v>906</v>
      </c>
    </row>
    <row r="127" spans="1:7" ht="156.75" customHeight="1" thickBot="1" x14ac:dyDescent="0.3">
      <c r="A127" s="1688" t="s">
        <v>252</v>
      </c>
      <c r="B127" s="1696" t="s">
        <v>379</v>
      </c>
      <c r="C127" s="1697" t="s">
        <v>560</v>
      </c>
      <c r="D127" s="1697">
        <v>10</v>
      </c>
      <c r="E127" s="1697">
        <v>15</v>
      </c>
      <c r="F127" s="1697">
        <v>15</v>
      </c>
      <c r="G127" s="1697" t="s">
        <v>906</v>
      </c>
    </row>
    <row r="128" spans="1:7" ht="116.25" customHeight="1" thickBot="1" x14ac:dyDescent="0.3">
      <c r="A128" s="1688" t="s">
        <v>255</v>
      </c>
      <c r="B128" s="1696" t="s">
        <v>380</v>
      </c>
      <c r="C128" s="1697" t="s">
        <v>560</v>
      </c>
      <c r="D128" s="1697">
        <v>50</v>
      </c>
      <c r="E128" s="1697">
        <v>65</v>
      </c>
      <c r="F128" s="1697">
        <v>65</v>
      </c>
      <c r="G128" s="1698" t="s">
        <v>906</v>
      </c>
    </row>
    <row r="129" spans="1:7" ht="157.5" customHeight="1" x14ac:dyDescent="0.25">
      <c r="A129" s="1699" t="s">
        <v>259</v>
      </c>
      <c r="B129" s="1700" t="s">
        <v>381</v>
      </c>
      <c r="C129" s="1698" t="s">
        <v>382</v>
      </c>
      <c r="D129" s="1698">
        <v>17</v>
      </c>
      <c r="E129" s="1698">
        <v>23</v>
      </c>
      <c r="F129" s="1701">
        <v>23</v>
      </c>
      <c r="G129" s="1642" t="s">
        <v>906</v>
      </c>
    </row>
    <row r="130" spans="1:7" ht="157.5" customHeight="1" x14ac:dyDescent="0.25">
      <c r="A130" s="1688" t="s">
        <v>819</v>
      </c>
      <c r="B130" s="1642" t="s">
        <v>1458</v>
      </c>
      <c r="C130" s="1698" t="s">
        <v>382</v>
      </c>
      <c r="D130" s="1642">
        <v>0</v>
      </c>
      <c r="E130" s="1642">
        <v>4</v>
      </c>
      <c r="F130" s="1702">
        <v>4</v>
      </c>
      <c r="G130" s="1642" t="s">
        <v>906</v>
      </c>
    </row>
    <row r="131" spans="1:7" ht="157.5" customHeight="1" x14ac:dyDescent="0.25">
      <c r="A131" s="1688" t="s">
        <v>1457</v>
      </c>
      <c r="B131" s="1642" t="s">
        <v>1459</v>
      </c>
      <c r="C131" s="1642" t="s">
        <v>1460</v>
      </c>
      <c r="D131" s="1642">
        <v>0</v>
      </c>
      <c r="E131" s="1642">
        <v>366000</v>
      </c>
      <c r="F131" s="1702">
        <v>366000</v>
      </c>
      <c r="G131" s="1642" t="s">
        <v>906</v>
      </c>
    </row>
    <row r="132" spans="1:7" ht="57.75" customHeight="1" x14ac:dyDescent="0.25">
      <c r="A132" s="1703" t="s">
        <v>1520</v>
      </c>
      <c r="B132" s="1704"/>
      <c r="C132" s="1704"/>
      <c r="D132" s="1704"/>
      <c r="E132" s="1704"/>
      <c r="F132" s="1704"/>
      <c r="G132" s="1705"/>
    </row>
    <row r="133" spans="1:7" ht="35.25" customHeight="1" x14ac:dyDescent="0.25">
      <c r="A133" s="810" t="s">
        <v>230</v>
      </c>
      <c r="B133" s="167" t="s">
        <v>383</v>
      </c>
      <c r="C133" s="1689" t="s">
        <v>164</v>
      </c>
      <c r="D133" s="1689">
        <v>0</v>
      </c>
      <c r="E133" s="1689">
        <v>0</v>
      </c>
      <c r="F133" s="328">
        <v>0</v>
      </c>
      <c r="G133" s="811" t="s">
        <v>928</v>
      </c>
    </row>
    <row r="134" spans="1:7" ht="60" customHeight="1" x14ac:dyDescent="0.25">
      <c r="A134" s="887" t="s">
        <v>1521</v>
      </c>
      <c r="B134" s="888"/>
      <c r="C134" s="888"/>
      <c r="D134" s="888"/>
      <c r="E134" s="888"/>
      <c r="F134" s="888"/>
      <c r="G134" s="889"/>
    </row>
    <row r="135" spans="1:7" ht="43.15" customHeight="1" x14ac:dyDescent="0.25">
      <c r="A135" s="1706" t="s">
        <v>268</v>
      </c>
      <c r="B135" s="1051" t="s">
        <v>384</v>
      </c>
      <c r="C135" s="878" t="s">
        <v>560</v>
      </c>
      <c r="D135" s="876">
        <v>91.3</v>
      </c>
      <c r="E135" s="878">
        <v>90</v>
      </c>
      <c r="F135" s="876">
        <v>100</v>
      </c>
      <c r="G135" s="1707" t="s">
        <v>1461</v>
      </c>
    </row>
    <row r="136" spans="1:7" ht="8.4499999999999993" customHeight="1" x14ac:dyDescent="0.25">
      <c r="A136" s="1708"/>
      <c r="B136" s="1709"/>
      <c r="C136" s="1692"/>
      <c r="D136" s="877"/>
      <c r="E136" s="1692"/>
      <c r="F136" s="877"/>
      <c r="G136" s="1710"/>
    </row>
    <row r="137" spans="1:7" ht="43.15" hidden="1" customHeight="1" x14ac:dyDescent="0.25">
      <c r="A137" s="1711"/>
      <c r="B137" s="1712"/>
      <c r="C137" s="879"/>
      <c r="D137" s="328"/>
      <c r="E137" s="879"/>
      <c r="F137" s="328"/>
      <c r="G137" s="1693"/>
    </row>
    <row r="138" spans="1:7" ht="43.15" customHeight="1" x14ac:dyDescent="0.25">
      <c r="A138" s="1706" t="s">
        <v>271</v>
      </c>
      <c r="B138" s="1051" t="s">
        <v>1413</v>
      </c>
      <c r="C138" s="878" t="s">
        <v>560</v>
      </c>
      <c r="D138" s="876">
        <v>99.3</v>
      </c>
      <c r="E138" s="878" t="s">
        <v>386</v>
      </c>
      <c r="F138" s="876">
        <v>102.2</v>
      </c>
      <c r="G138" s="1713" t="s">
        <v>1414</v>
      </c>
    </row>
    <row r="139" spans="1:7" ht="1.9" customHeight="1" x14ac:dyDescent="0.25">
      <c r="A139" s="1711"/>
      <c r="B139" s="1712"/>
      <c r="C139" s="879"/>
      <c r="D139" s="877"/>
      <c r="E139" s="879"/>
      <c r="F139" s="877"/>
      <c r="G139" s="1714"/>
    </row>
    <row r="140" spans="1:7" ht="31.5" x14ac:dyDescent="0.25">
      <c r="A140" s="1688" t="s">
        <v>274</v>
      </c>
      <c r="B140" s="88" t="s">
        <v>385</v>
      </c>
      <c r="C140" s="1689" t="s">
        <v>560</v>
      </c>
      <c r="D140" s="328">
        <v>99.7</v>
      </c>
      <c r="E140" s="1689">
        <v>100</v>
      </c>
      <c r="F140" s="328">
        <v>99.99</v>
      </c>
      <c r="G140" s="811" t="s">
        <v>904</v>
      </c>
    </row>
    <row r="141" spans="1:7" ht="19.899999999999999" customHeight="1" x14ac:dyDescent="0.25">
      <c r="A141" s="887" t="s">
        <v>1522</v>
      </c>
      <c r="B141" s="888"/>
      <c r="C141" s="888"/>
      <c r="D141" s="888"/>
      <c r="E141" s="888"/>
      <c r="F141" s="888"/>
      <c r="G141" s="889"/>
    </row>
    <row r="142" spans="1:7" ht="61.15" customHeight="1" x14ac:dyDescent="0.25">
      <c r="A142" s="810" t="s">
        <v>485</v>
      </c>
      <c r="B142" s="86" t="s">
        <v>387</v>
      </c>
      <c r="C142" s="86" t="s">
        <v>388</v>
      </c>
      <c r="D142" s="328">
        <v>92.1</v>
      </c>
      <c r="E142" s="1689">
        <v>71.7</v>
      </c>
      <c r="F142" s="328">
        <v>101.4</v>
      </c>
      <c r="G142" s="88" t="s">
        <v>1480</v>
      </c>
    </row>
    <row r="143" spans="1:7" ht="92.25" customHeight="1" x14ac:dyDescent="0.25">
      <c r="A143" s="810" t="s">
        <v>492</v>
      </c>
      <c r="B143" s="86" t="s">
        <v>389</v>
      </c>
      <c r="C143" s="86" t="s">
        <v>388</v>
      </c>
      <c r="D143" s="328">
        <v>92.1</v>
      </c>
      <c r="E143" s="1689">
        <v>88.3</v>
      </c>
      <c r="F143" s="328">
        <v>102.7</v>
      </c>
      <c r="G143" s="811" t="s">
        <v>1481</v>
      </c>
    </row>
    <row r="144" spans="1:7" ht="43.15" customHeight="1" x14ac:dyDescent="0.25">
      <c r="A144" s="810" t="s">
        <v>499</v>
      </c>
      <c r="B144" s="86" t="s">
        <v>390</v>
      </c>
      <c r="C144" s="86" t="s">
        <v>164</v>
      </c>
      <c r="D144" s="328">
        <v>2</v>
      </c>
      <c r="E144" s="1689">
        <v>2</v>
      </c>
      <c r="F144" s="328">
        <v>0</v>
      </c>
      <c r="G144" s="1715"/>
    </row>
    <row r="145" spans="1:7" ht="43.15" customHeight="1" x14ac:dyDescent="0.25">
      <c r="A145" s="810" t="s">
        <v>416</v>
      </c>
      <c r="B145" s="86" t="s">
        <v>391</v>
      </c>
      <c r="C145" s="86" t="s">
        <v>388</v>
      </c>
      <c r="D145" s="328">
        <v>100</v>
      </c>
      <c r="E145" s="1689">
        <v>100</v>
      </c>
      <c r="F145" s="328">
        <v>100</v>
      </c>
      <c r="G145" s="1715" t="s">
        <v>905</v>
      </c>
    </row>
    <row r="146" spans="1:7" ht="50.45" customHeight="1" x14ac:dyDescent="0.25">
      <c r="A146" s="887" t="s">
        <v>1523</v>
      </c>
      <c r="B146" s="888"/>
      <c r="C146" s="888"/>
      <c r="D146" s="888"/>
      <c r="E146" s="888"/>
      <c r="F146" s="888"/>
      <c r="G146" s="889"/>
    </row>
    <row r="147" spans="1:7" ht="43.15" customHeight="1" x14ac:dyDescent="0.25">
      <c r="A147" s="878" t="s">
        <v>534</v>
      </c>
      <c r="B147" s="878" t="s">
        <v>392</v>
      </c>
      <c r="C147" s="878" t="s">
        <v>410</v>
      </c>
      <c r="D147" s="876">
        <v>112.2</v>
      </c>
      <c r="E147" s="878">
        <v>103.9</v>
      </c>
      <c r="F147" s="876">
        <v>103.9</v>
      </c>
      <c r="G147" s="1716" t="s">
        <v>1482</v>
      </c>
    </row>
    <row r="148" spans="1:7" ht="27.75" customHeight="1" x14ac:dyDescent="0.25">
      <c r="A148" s="879"/>
      <c r="B148" s="879"/>
      <c r="C148" s="879"/>
      <c r="D148" s="877"/>
      <c r="E148" s="879"/>
      <c r="F148" s="877"/>
      <c r="G148" s="1717"/>
    </row>
    <row r="149" spans="1:7" ht="19.5" customHeight="1" x14ac:dyDescent="0.25">
      <c r="A149" s="1688"/>
      <c r="B149" s="1689" t="s">
        <v>393</v>
      </c>
      <c r="C149" s="1689"/>
      <c r="D149" s="328"/>
      <c r="E149" s="1689"/>
      <c r="F149" s="328"/>
      <c r="G149" s="1718"/>
    </row>
    <row r="150" spans="1:7" ht="35.25" customHeight="1" x14ac:dyDescent="0.25">
      <c r="A150" s="1688" t="s">
        <v>212</v>
      </c>
      <c r="B150" s="1689" t="s">
        <v>394</v>
      </c>
      <c r="C150" s="1689" t="s">
        <v>395</v>
      </c>
      <c r="D150" s="328">
        <v>119.2</v>
      </c>
      <c r="E150" s="1689">
        <v>100</v>
      </c>
      <c r="F150" s="328">
        <v>114.6</v>
      </c>
      <c r="G150" s="1716" t="s">
        <v>1483</v>
      </c>
    </row>
    <row r="151" spans="1:7" ht="90.75" customHeight="1" x14ac:dyDescent="0.25">
      <c r="A151" s="1688" t="s">
        <v>215</v>
      </c>
      <c r="B151" s="1689" t="s">
        <v>396</v>
      </c>
      <c r="C151" s="1689" t="s">
        <v>395</v>
      </c>
      <c r="D151" s="328">
        <v>115.4</v>
      </c>
      <c r="E151" s="1689">
        <v>86.4</v>
      </c>
      <c r="F151" s="328">
        <v>100.3</v>
      </c>
      <c r="G151" s="1717"/>
    </row>
    <row r="152" spans="1:7" ht="40.5" customHeight="1" x14ac:dyDescent="0.25">
      <c r="A152" s="1719" t="s">
        <v>217</v>
      </c>
      <c r="B152" s="878" t="s">
        <v>397</v>
      </c>
      <c r="C152" s="878" t="s">
        <v>395</v>
      </c>
      <c r="D152" s="876">
        <v>105.1</v>
      </c>
      <c r="E152" s="878">
        <v>109.6</v>
      </c>
      <c r="F152" s="876">
        <v>103.1</v>
      </c>
      <c r="G152" s="1716" t="s">
        <v>1484</v>
      </c>
    </row>
    <row r="153" spans="1:7" x14ac:dyDescent="0.25">
      <c r="A153" s="1720"/>
      <c r="B153" s="1721"/>
      <c r="C153" s="879"/>
      <c r="D153" s="877"/>
      <c r="E153" s="879"/>
      <c r="F153" s="877"/>
      <c r="G153" s="1717"/>
    </row>
    <row r="154" spans="1:7" ht="49.5" customHeight="1" x14ac:dyDescent="0.25">
      <c r="A154" s="878" t="s">
        <v>82</v>
      </c>
      <c r="B154" s="878" t="s">
        <v>930</v>
      </c>
      <c r="C154" s="1689" t="s">
        <v>398</v>
      </c>
      <c r="D154" s="328">
        <v>38504</v>
      </c>
      <c r="E154" s="1689">
        <v>42111</v>
      </c>
      <c r="F154" s="328">
        <v>45264.5</v>
      </c>
      <c r="G154" s="1681" t="s">
        <v>1485</v>
      </c>
    </row>
    <row r="155" spans="1:7" x14ac:dyDescent="0.25">
      <c r="A155" s="1692"/>
      <c r="B155" s="1692"/>
      <c r="C155" s="878" t="s">
        <v>929</v>
      </c>
      <c r="D155" s="876">
        <v>109.6</v>
      </c>
      <c r="E155" s="878">
        <v>109.4</v>
      </c>
      <c r="F155" s="876">
        <v>114.3</v>
      </c>
      <c r="G155" s="1713" t="s">
        <v>1486</v>
      </c>
    </row>
    <row r="156" spans="1:7" ht="36" customHeight="1" x14ac:dyDescent="0.25">
      <c r="A156" s="879"/>
      <c r="B156" s="879"/>
      <c r="C156" s="1721"/>
      <c r="D156" s="877"/>
      <c r="E156" s="879"/>
      <c r="F156" s="877"/>
      <c r="G156" s="1714"/>
    </row>
    <row r="157" spans="1:7" ht="107.25" customHeight="1" x14ac:dyDescent="0.25">
      <c r="A157" s="1689" t="s">
        <v>117</v>
      </c>
      <c r="B157" s="1689" t="s">
        <v>399</v>
      </c>
      <c r="C157" s="1689" t="s">
        <v>560</v>
      </c>
      <c r="D157" s="328">
        <v>2.5</v>
      </c>
      <c r="E157" s="1689">
        <v>1.8</v>
      </c>
      <c r="F157" s="328">
        <v>1.8</v>
      </c>
      <c r="G157" s="811" t="s">
        <v>1487</v>
      </c>
    </row>
    <row r="158" spans="1:7" ht="117.75" customHeight="1" x14ac:dyDescent="0.25">
      <c r="A158" s="1689">
        <v>4</v>
      </c>
      <c r="B158" s="1689" t="s">
        <v>400</v>
      </c>
      <c r="C158" s="1689" t="s">
        <v>401</v>
      </c>
      <c r="D158" s="328">
        <v>8273</v>
      </c>
      <c r="E158" s="1689">
        <v>8200</v>
      </c>
      <c r="F158" s="1689">
        <v>9015</v>
      </c>
      <c r="G158" s="811" t="s">
        <v>1488</v>
      </c>
    </row>
    <row r="159" spans="1:7" ht="41.25" customHeight="1" x14ac:dyDescent="0.25">
      <c r="A159" s="1689">
        <v>5</v>
      </c>
      <c r="B159" s="1689" t="s">
        <v>402</v>
      </c>
      <c r="C159" s="1689" t="s">
        <v>403</v>
      </c>
      <c r="D159" s="328">
        <v>20.7</v>
      </c>
      <c r="E159" s="1689">
        <v>18</v>
      </c>
      <c r="F159" s="328">
        <v>20</v>
      </c>
      <c r="G159" s="811" t="s">
        <v>1489</v>
      </c>
    </row>
    <row r="160" spans="1:7" ht="47.25" x14ac:dyDescent="0.25">
      <c r="A160" s="1689">
        <v>6</v>
      </c>
      <c r="B160" s="1689" t="s">
        <v>404</v>
      </c>
      <c r="C160" s="1689" t="s">
        <v>405</v>
      </c>
      <c r="D160" s="328">
        <v>-83</v>
      </c>
      <c r="E160" s="1689">
        <v>0</v>
      </c>
      <c r="F160" s="328">
        <v>-82</v>
      </c>
      <c r="G160" s="811" t="s">
        <v>1493</v>
      </c>
    </row>
    <row r="161" spans="1:45" ht="47.25" x14ac:dyDescent="0.25">
      <c r="A161" s="1689">
        <v>7</v>
      </c>
      <c r="B161" s="1689" t="s">
        <v>406</v>
      </c>
      <c r="C161" s="1689" t="s">
        <v>560</v>
      </c>
      <c r="D161" s="328">
        <v>107</v>
      </c>
      <c r="E161" s="1689">
        <v>100</v>
      </c>
      <c r="F161" s="1691">
        <v>93.8</v>
      </c>
      <c r="G161" s="811" t="s">
        <v>1494</v>
      </c>
    </row>
    <row r="162" spans="1:45" ht="55.5" customHeight="1" x14ac:dyDescent="0.25">
      <c r="A162" s="1689">
        <v>8</v>
      </c>
      <c r="B162" s="1689" t="s">
        <v>407</v>
      </c>
      <c r="C162" s="1689" t="s">
        <v>618</v>
      </c>
      <c r="D162" s="328">
        <v>1</v>
      </c>
      <c r="E162" s="1689">
        <v>1</v>
      </c>
      <c r="F162" s="328">
        <v>0</v>
      </c>
      <c r="G162" s="1722"/>
    </row>
    <row r="163" spans="1:45" ht="78.75" x14ac:dyDescent="0.25">
      <c r="A163" s="1689">
        <v>9</v>
      </c>
      <c r="B163" s="1689" t="s">
        <v>408</v>
      </c>
      <c r="C163" s="1689" t="s">
        <v>409</v>
      </c>
      <c r="D163" s="328">
        <v>25</v>
      </c>
      <c r="E163" s="1689">
        <v>20</v>
      </c>
      <c r="F163" s="328">
        <v>25</v>
      </c>
      <c r="G163" s="811" t="s">
        <v>1495</v>
      </c>
      <c r="H163" s="326"/>
    </row>
    <row r="164" spans="1:45" s="169" customFormat="1" ht="15.75" x14ac:dyDescent="0.25">
      <c r="A164" s="1723" t="s">
        <v>1510</v>
      </c>
      <c r="B164" s="1724"/>
      <c r="C164" s="1724"/>
      <c r="D164" s="1724"/>
      <c r="E164" s="1724"/>
      <c r="F164" s="1724"/>
      <c r="G164" s="1725"/>
      <c r="H164" s="3"/>
      <c r="I164" s="326"/>
      <c r="J164" s="326"/>
      <c r="K164" s="326"/>
      <c r="L164" s="326"/>
      <c r="M164" s="326"/>
      <c r="N164" s="326"/>
      <c r="O164" s="326"/>
      <c r="P164" s="326"/>
      <c r="Q164" s="326"/>
      <c r="R164" s="326"/>
      <c r="S164" s="326"/>
      <c r="T164" s="326"/>
      <c r="U164" s="326"/>
      <c r="V164" s="326"/>
      <c r="W164" s="326"/>
      <c r="X164" s="326"/>
      <c r="Y164" s="326"/>
      <c r="Z164" s="326"/>
      <c r="AA164" s="326"/>
      <c r="AB164" s="326"/>
      <c r="AC164" s="326"/>
      <c r="AD164" s="326"/>
      <c r="AE164" s="326"/>
      <c r="AF164" s="326"/>
      <c r="AG164" s="326"/>
      <c r="AH164" s="326"/>
      <c r="AI164" s="326"/>
      <c r="AJ164" s="326"/>
      <c r="AK164" s="326"/>
      <c r="AL164" s="326"/>
      <c r="AM164" s="326"/>
      <c r="AN164" s="326"/>
      <c r="AO164" s="326"/>
      <c r="AP164" s="326"/>
      <c r="AQ164" s="326"/>
      <c r="AR164" s="326"/>
      <c r="AS164" s="326"/>
    </row>
    <row r="165" spans="1:45" ht="15" customHeight="1" x14ac:dyDescent="0.25">
      <c r="A165" s="1726">
        <v>1</v>
      </c>
      <c r="B165" s="1727" t="s">
        <v>750</v>
      </c>
      <c r="C165" s="878" t="s">
        <v>751</v>
      </c>
      <c r="D165" s="878">
        <v>15000</v>
      </c>
      <c r="E165" s="878">
        <v>15000</v>
      </c>
      <c r="F165" s="878">
        <v>15000</v>
      </c>
      <c r="G165" s="992" t="s">
        <v>906</v>
      </c>
    </row>
    <row r="166" spans="1:45" ht="15" customHeight="1" x14ac:dyDescent="0.25">
      <c r="A166" s="1728"/>
      <c r="B166" s="1729"/>
      <c r="C166" s="879"/>
      <c r="D166" s="879"/>
      <c r="E166" s="879"/>
      <c r="F166" s="879"/>
      <c r="G166" s="1729"/>
    </row>
    <row r="167" spans="1:45" ht="31.9" customHeight="1" x14ac:dyDescent="0.25">
      <c r="A167" s="1726">
        <v>2</v>
      </c>
      <c r="B167" s="885" t="s">
        <v>752</v>
      </c>
      <c r="C167" s="878" t="s">
        <v>739</v>
      </c>
      <c r="D167" s="878">
        <v>30</v>
      </c>
      <c r="E167" s="878">
        <v>30</v>
      </c>
      <c r="F167" s="878">
        <v>30</v>
      </c>
      <c r="G167" s="992" t="s">
        <v>906</v>
      </c>
    </row>
    <row r="168" spans="1:45" ht="15" customHeight="1" x14ac:dyDescent="0.25">
      <c r="A168" s="1728"/>
      <c r="B168" s="886"/>
      <c r="C168" s="879"/>
      <c r="D168" s="879"/>
      <c r="E168" s="879"/>
      <c r="F168" s="879"/>
      <c r="G168" s="1729"/>
    </row>
    <row r="169" spans="1:45" ht="16.149999999999999" customHeight="1" x14ac:dyDescent="0.25">
      <c r="A169" s="1726">
        <v>3</v>
      </c>
      <c r="B169" s="885" t="s">
        <v>753</v>
      </c>
      <c r="C169" s="878" t="s">
        <v>739</v>
      </c>
      <c r="D169" s="878">
        <v>1</v>
      </c>
      <c r="E169" s="878">
        <v>2</v>
      </c>
      <c r="F169" s="878">
        <v>2</v>
      </c>
      <c r="G169" s="992" t="s">
        <v>906</v>
      </c>
    </row>
    <row r="170" spans="1:45" ht="15" customHeight="1" x14ac:dyDescent="0.25">
      <c r="A170" s="1728"/>
      <c r="B170" s="886"/>
      <c r="C170" s="879"/>
      <c r="D170" s="879"/>
      <c r="E170" s="879"/>
      <c r="F170" s="879"/>
      <c r="G170" s="1729"/>
      <c r="H170" s="326"/>
    </row>
    <row r="171" spans="1:45" s="169" customFormat="1" ht="34.15" customHeight="1" x14ac:dyDescent="0.25">
      <c r="A171" s="892" t="s">
        <v>1524</v>
      </c>
      <c r="B171" s="893"/>
      <c r="C171" s="893"/>
      <c r="D171" s="893"/>
      <c r="E171" s="893"/>
      <c r="F171" s="893"/>
      <c r="G171" s="894"/>
      <c r="H171" s="3"/>
      <c r="I171" s="326"/>
      <c r="J171" s="326"/>
      <c r="K171" s="326"/>
      <c r="L171" s="326"/>
      <c r="M171" s="326"/>
      <c r="N171" s="326"/>
      <c r="O171" s="326"/>
      <c r="P171" s="326"/>
      <c r="Q171" s="326"/>
      <c r="R171" s="326"/>
      <c r="S171" s="326"/>
      <c r="T171" s="326"/>
      <c r="U171" s="326"/>
      <c r="V171" s="326"/>
    </row>
    <row r="172" spans="1:45" ht="15" customHeight="1" x14ac:dyDescent="0.25">
      <c r="A172" s="1730">
        <v>1</v>
      </c>
      <c r="B172" s="1731" t="s">
        <v>754</v>
      </c>
      <c r="C172" s="883" t="s">
        <v>560</v>
      </c>
      <c r="D172" s="883">
        <v>3</v>
      </c>
      <c r="E172" s="883">
        <v>2</v>
      </c>
      <c r="F172" s="883">
        <v>4</v>
      </c>
      <c r="G172" s="885" t="s">
        <v>1410</v>
      </c>
    </row>
    <row r="173" spans="1:45" ht="90" customHeight="1" x14ac:dyDescent="0.25">
      <c r="A173" s="1732"/>
      <c r="B173" s="1733"/>
      <c r="C173" s="884"/>
      <c r="D173" s="884"/>
      <c r="E173" s="884"/>
      <c r="F173" s="884"/>
      <c r="G173" s="886"/>
    </row>
    <row r="174" spans="1:45" ht="102" customHeight="1" x14ac:dyDescent="0.25">
      <c r="A174" s="1649">
        <v>2</v>
      </c>
      <c r="B174" s="1649" t="s">
        <v>755</v>
      </c>
      <c r="C174" s="124" t="s">
        <v>560</v>
      </c>
      <c r="D174" s="124">
        <v>5</v>
      </c>
      <c r="E174" s="124">
        <v>3</v>
      </c>
      <c r="F174" s="124">
        <v>5</v>
      </c>
      <c r="G174" s="86" t="s">
        <v>1411</v>
      </c>
    </row>
    <row r="175" spans="1:45" ht="87" customHeight="1" x14ac:dyDescent="0.25">
      <c r="A175" s="1649">
        <v>3</v>
      </c>
      <c r="B175" s="1653" t="s">
        <v>756</v>
      </c>
      <c r="C175" s="124" t="s">
        <v>560</v>
      </c>
      <c r="D175" s="124">
        <v>15</v>
      </c>
      <c r="E175" s="124">
        <v>16</v>
      </c>
      <c r="F175" s="124">
        <v>16</v>
      </c>
      <c r="G175" s="86" t="s">
        <v>1496</v>
      </c>
      <c r="H175" s="326"/>
    </row>
    <row r="176" spans="1:45" s="169" customFormat="1" ht="55.15" customHeight="1" x14ac:dyDescent="0.25">
      <c r="A176" s="892" t="s">
        <v>1525</v>
      </c>
      <c r="B176" s="893"/>
      <c r="C176" s="893"/>
      <c r="D176" s="893"/>
      <c r="E176" s="893"/>
      <c r="F176" s="893"/>
      <c r="G176" s="894"/>
      <c r="H176" s="3"/>
      <c r="I176" s="326"/>
      <c r="J176" s="326"/>
      <c r="K176" s="326"/>
      <c r="L176" s="326"/>
      <c r="M176" s="326"/>
      <c r="N176" s="326"/>
      <c r="O176" s="326"/>
      <c r="P176" s="326"/>
      <c r="Q176" s="326"/>
      <c r="R176" s="326"/>
      <c r="S176" s="326"/>
      <c r="T176" s="326"/>
      <c r="U176" s="326"/>
      <c r="V176" s="326"/>
      <c r="W176" s="326"/>
      <c r="X176" s="326"/>
      <c r="Y176" s="326"/>
      <c r="Z176" s="326"/>
      <c r="AA176" s="326"/>
      <c r="AB176" s="326"/>
      <c r="AC176" s="326"/>
      <c r="AD176" s="326"/>
      <c r="AE176" s="326"/>
      <c r="AF176" s="326"/>
      <c r="AG176" s="326"/>
      <c r="AH176" s="326"/>
      <c r="AI176" s="326"/>
      <c r="AJ176" s="326"/>
      <c r="AK176" s="326"/>
      <c r="AL176" s="326"/>
      <c r="AM176" s="326"/>
      <c r="AN176" s="326"/>
      <c r="AO176" s="326"/>
    </row>
    <row r="177" spans="1:7" ht="70.150000000000006" customHeight="1" x14ac:dyDescent="0.25">
      <c r="A177" s="880">
        <v>1</v>
      </c>
      <c r="B177" s="885" t="s">
        <v>757</v>
      </c>
      <c r="C177" s="885" t="s">
        <v>409</v>
      </c>
      <c r="D177" s="880">
        <v>7</v>
      </c>
      <c r="E177" s="880">
        <v>7</v>
      </c>
      <c r="F177" s="880">
        <v>7</v>
      </c>
      <c r="G177" s="885" t="s">
        <v>908</v>
      </c>
    </row>
    <row r="178" spans="1:7" ht="24.75" customHeight="1" x14ac:dyDescent="0.25">
      <c r="A178" s="882"/>
      <c r="B178" s="886"/>
      <c r="C178" s="886"/>
      <c r="D178" s="882"/>
      <c r="E178" s="882"/>
      <c r="F178" s="882"/>
      <c r="G178" s="886"/>
    </row>
    <row r="179" spans="1:7" ht="15.6" customHeight="1" x14ac:dyDescent="0.25">
      <c r="A179" s="880">
        <v>2</v>
      </c>
      <c r="B179" s="1727" t="s">
        <v>146</v>
      </c>
      <c r="C179" s="885" t="s">
        <v>409</v>
      </c>
      <c r="D179" s="880">
        <v>175</v>
      </c>
      <c r="E179" s="880">
        <v>175</v>
      </c>
      <c r="F179" s="880">
        <v>0</v>
      </c>
      <c r="G179" s="885" t="s">
        <v>1462</v>
      </c>
    </row>
    <row r="180" spans="1:7" ht="15.6" customHeight="1" x14ac:dyDescent="0.25">
      <c r="A180" s="881"/>
      <c r="B180" s="1734"/>
      <c r="C180" s="1735"/>
      <c r="D180" s="881"/>
      <c r="E180" s="881"/>
      <c r="F180" s="881"/>
      <c r="G180" s="1735"/>
    </row>
    <row r="181" spans="1:7" ht="135" customHeight="1" x14ac:dyDescent="0.25">
      <c r="A181" s="882"/>
      <c r="B181" s="1729"/>
      <c r="C181" s="886"/>
      <c r="D181" s="882"/>
      <c r="E181" s="882"/>
      <c r="F181" s="882"/>
      <c r="G181" s="886"/>
    </row>
    <row r="182" spans="1:7" ht="93" customHeight="1" x14ac:dyDescent="0.25">
      <c r="A182" s="880">
        <v>3</v>
      </c>
      <c r="B182" s="1727" t="s">
        <v>147</v>
      </c>
      <c r="C182" s="885" t="s">
        <v>409</v>
      </c>
      <c r="D182" s="880">
        <v>2</v>
      </c>
      <c r="E182" s="880">
        <v>4</v>
      </c>
      <c r="F182" s="880">
        <v>5</v>
      </c>
      <c r="G182" s="885" t="s">
        <v>1408</v>
      </c>
    </row>
    <row r="183" spans="1:7" ht="15" customHeight="1" x14ac:dyDescent="0.25">
      <c r="A183" s="881"/>
      <c r="B183" s="1734"/>
      <c r="C183" s="1735"/>
      <c r="D183" s="881"/>
      <c r="E183" s="881"/>
      <c r="F183" s="881"/>
      <c r="G183" s="1735"/>
    </row>
    <row r="184" spans="1:7" ht="15" customHeight="1" x14ac:dyDescent="0.25">
      <c r="A184" s="882"/>
      <c r="B184" s="1729"/>
      <c r="C184" s="886"/>
      <c r="D184" s="882"/>
      <c r="E184" s="882"/>
      <c r="F184" s="882"/>
      <c r="G184" s="886"/>
    </row>
    <row r="185" spans="1:7" ht="66" customHeight="1" x14ac:dyDescent="0.25">
      <c r="A185" s="880">
        <v>4</v>
      </c>
      <c r="B185" s="1727" t="s">
        <v>148</v>
      </c>
      <c r="C185" s="885" t="s">
        <v>409</v>
      </c>
      <c r="D185" s="880">
        <v>20</v>
      </c>
      <c r="E185" s="880">
        <v>20</v>
      </c>
      <c r="F185" s="880">
        <v>20</v>
      </c>
      <c r="G185" s="885" t="s">
        <v>906</v>
      </c>
    </row>
    <row r="186" spans="1:7" ht="34.5" customHeight="1" x14ac:dyDescent="0.25">
      <c r="A186" s="882"/>
      <c r="B186" s="1729"/>
      <c r="C186" s="886"/>
      <c r="D186" s="882"/>
      <c r="E186" s="882"/>
      <c r="F186" s="882"/>
      <c r="G186" s="886"/>
    </row>
    <row r="187" spans="1:7" ht="15" customHeight="1" x14ac:dyDescent="0.25">
      <c r="A187" s="880">
        <v>5</v>
      </c>
      <c r="B187" s="1727" t="s">
        <v>149</v>
      </c>
      <c r="C187" s="885" t="s">
        <v>409</v>
      </c>
      <c r="D187" s="880">
        <v>20</v>
      </c>
      <c r="E187" s="880">
        <v>20</v>
      </c>
      <c r="F187" s="880">
        <v>20</v>
      </c>
      <c r="G187" s="885" t="s">
        <v>907</v>
      </c>
    </row>
    <row r="188" spans="1:7" ht="15" customHeight="1" x14ac:dyDescent="0.25">
      <c r="A188" s="881"/>
      <c r="B188" s="1734"/>
      <c r="C188" s="1735"/>
      <c r="D188" s="881"/>
      <c r="E188" s="881"/>
      <c r="F188" s="881"/>
      <c r="G188" s="1735"/>
    </row>
    <row r="189" spans="1:7" ht="15.6" customHeight="1" x14ac:dyDescent="0.25">
      <c r="A189" s="881"/>
      <c r="B189" s="1734"/>
      <c r="C189" s="1735"/>
      <c r="D189" s="881"/>
      <c r="E189" s="881"/>
      <c r="F189" s="881"/>
      <c r="G189" s="1735"/>
    </row>
    <row r="190" spans="1:7" ht="15.6" customHeight="1" x14ac:dyDescent="0.25">
      <c r="A190" s="881"/>
      <c r="B190" s="1734"/>
      <c r="C190" s="1735"/>
      <c r="D190" s="881"/>
      <c r="E190" s="881"/>
      <c r="F190" s="881"/>
      <c r="G190" s="1735"/>
    </row>
    <row r="191" spans="1:7" ht="15.6" customHeight="1" x14ac:dyDescent="0.25">
      <c r="A191" s="881"/>
      <c r="B191" s="1734"/>
      <c r="C191" s="1735"/>
      <c r="D191" s="881"/>
      <c r="E191" s="881"/>
      <c r="F191" s="881"/>
      <c r="G191" s="1735"/>
    </row>
    <row r="192" spans="1:7" ht="15.6" customHeight="1" x14ac:dyDescent="0.25">
      <c r="A192" s="881"/>
      <c r="B192" s="1734"/>
      <c r="C192" s="1735"/>
      <c r="D192" s="881"/>
      <c r="E192" s="881"/>
      <c r="F192" s="881"/>
      <c r="G192" s="1735"/>
    </row>
    <row r="193" spans="1:42" ht="15" customHeight="1" x14ac:dyDescent="0.25">
      <c r="A193" s="882"/>
      <c r="B193" s="1729"/>
      <c r="C193" s="886"/>
      <c r="D193" s="882"/>
      <c r="E193" s="882"/>
      <c r="F193" s="882"/>
      <c r="G193" s="886"/>
    </row>
    <row r="194" spans="1:42" ht="15" customHeight="1" x14ac:dyDescent="0.25">
      <c r="A194" s="880">
        <v>6</v>
      </c>
      <c r="B194" s="1727" t="s">
        <v>150</v>
      </c>
      <c r="C194" s="885" t="s">
        <v>409</v>
      </c>
      <c r="D194" s="880">
        <v>60</v>
      </c>
      <c r="E194" s="880">
        <v>60</v>
      </c>
      <c r="F194" s="880">
        <v>0</v>
      </c>
      <c r="G194" s="885" t="s">
        <v>1463</v>
      </c>
    </row>
    <row r="195" spans="1:42" ht="15" customHeight="1" x14ac:dyDescent="0.25">
      <c r="A195" s="881"/>
      <c r="B195" s="1734"/>
      <c r="C195" s="1735"/>
      <c r="D195" s="881"/>
      <c r="E195" s="881"/>
      <c r="F195" s="881"/>
      <c r="G195" s="1735"/>
    </row>
    <row r="196" spans="1:42" ht="15.6" customHeight="1" x14ac:dyDescent="0.25">
      <c r="A196" s="881"/>
      <c r="B196" s="1734"/>
      <c r="C196" s="1735"/>
      <c r="D196" s="881"/>
      <c r="E196" s="881"/>
      <c r="F196" s="881"/>
      <c r="G196" s="1735"/>
    </row>
    <row r="197" spans="1:42" ht="118.5" customHeight="1" x14ac:dyDescent="0.25">
      <c r="A197" s="882"/>
      <c r="B197" s="1729"/>
      <c r="C197" s="886"/>
      <c r="D197" s="882"/>
      <c r="E197" s="882"/>
      <c r="F197" s="882"/>
      <c r="G197" s="886"/>
    </row>
    <row r="198" spans="1:42" ht="61.9" customHeight="1" x14ac:dyDescent="0.25">
      <c r="A198" s="880">
        <v>7</v>
      </c>
      <c r="B198" s="1727" t="s">
        <v>151</v>
      </c>
      <c r="C198" s="885" t="s">
        <v>409</v>
      </c>
      <c r="D198" s="880">
        <v>2</v>
      </c>
      <c r="E198" s="880">
        <v>4</v>
      </c>
      <c r="F198" s="880">
        <v>5</v>
      </c>
      <c r="G198" s="885" t="s">
        <v>1409</v>
      </c>
    </row>
    <row r="199" spans="1:42" ht="15" customHeight="1" x14ac:dyDescent="0.25">
      <c r="A199" s="881"/>
      <c r="B199" s="1734"/>
      <c r="C199" s="1735"/>
      <c r="D199" s="881"/>
      <c r="E199" s="881"/>
      <c r="F199" s="881"/>
      <c r="G199" s="1735"/>
    </row>
    <row r="200" spans="1:42" ht="6" customHeight="1" x14ac:dyDescent="0.25">
      <c r="A200" s="881"/>
      <c r="B200" s="1734"/>
      <c r="C200" s="1735"/>
      <c r="D200" s="881"/>
      <c r="E200" s="881"/>
      <c r="F200" s="881"/>
      <c r="G200" s="1735"/>
    </row>
    <row r="201" spans="1:42" ht="15" hidden="1" customHeight="1" x14ac:dyDescent="0.25">
      <c r="A201" s="881"/>
      <c r="B201" s="1734"/>
      <c r="C201" s="1735"/>
      <c r="D201" s="881"/>
      <c r="E201" s="881"/>
      <c r="F201" s="881"/>
      <c r="G201" s="1735"/>
    </row>
    <row r="202" spans="1:42" ht="15" hidden="1" customHeight="1" x14ac:dyDescent="0.25">
      <c r="A202" s="881"/>
      <c r="B202" s="1734"/>
      <c r="C202" s="1735"/>
      <c r="D202" s="881"/>
      <c r="E202" s="881"/>
      <c r="F202" s="881"/>
      <c r="G202" s="1735"/>
    </row>
    <row r="203" spans="1:42" ht="27.75" hidden="1" customHeight="1" x14ac:dyDescent="0.25">
      <c r="A203" s="882"/>
      <c r="B203" s="1729"/>
      <c r="C203" s="886"/>
      <c r="D203" s="882"/>
      <c r="E203" s="882"/>
      <c r="F203" s="882"/>
      <c r="G203" s="886"/>
      <c r="H203" s="326"/>
    </row>
    <row r="204" spans="1:42" s="169" customFormat="1" ht="45.6" customHeight="1" x14ac:dyDescent="0.25">
      <c r="A204" s="892" t="s">
        <v>1393</v>
      </c>
      <c r="B204" s="893"/>
      <c r="C204" s="893"/>
      <c r="D204" s="893"/>
      <c r="E204" s="893"/>
      <c r="F204" s="893"/>
      <c r="G204" s="894"/>
      <c r="H204" s="326"/>
      <c r="I204" s="326"/>
      <c r="J204" s="326"/>
      <c r="K204" s="326"/>
      <c r="L204" s="326"/>
      <c r="M204" s="326"/>
      <c r="N204" s="326"/>
      <c r="O204" s="326"/>
      <c r="P204" s="326"/>
      <c r="Q204" s="326"/>
      <c r="R204" s="326"/>
      <c r="S204" s="326"/>
      <c r="T204" s="326"/>
      <c r="U204" s="326"/>
      <c r="V204" s="326"/>
      <c r="W204" s="326"/>
      <c r="X204" s="326"/>
      <c r="Y204" s="326"/>
      <c r="Z204" s="326"/>
      <c r="AA204" s="326"/>
      <c r="AB204" s="326"/>
      <c r="AC204" s="326"/>
      <c r="AD204" s="326"/>
      <c r="AE204" s="326"/>
      <c r="AF204" s="326"/>
      <c r="AG204" s="326"/>
      <c r="AH204" s="326"/>
      <c r="AI204" s="326"/>
      <c r="AJ204" s="326"/>
      <c r="AK204" s="326"/>
      <c r="AL204" s="326"/>
      <c r="AM204" s="326"/>
      <c r="AN204" s="326"/>
      <c r="AO204" s="326"/>
      <c r="AP204" s="326"/>
    </row>
    <row r="205" spans="1:42" ht="37.9" customHeight="1" x14ac:dyDescent="0.25">
      <c r="A205" s="892" t="s">
        <v>1466</v>
      </c>
      <c r="B205" s="893"/>
      <c r="C205" s="893"/>
      <c r="D205" s="893"/>
      <c r="E205" s="893"/>
      <c r="F205" s="893"/>
      <c r="G205" s="894"/>
    </row>
    <row r="206" spans="1:42" ht="124.15" customHeight="1" x14ac:dyDescent="0.25">
      <c r="A206" s="1736" t="s">
        <v>212</v>
      </c>
      <c r="B206" s="1730" t="s">
        <v>1464</v>
      </c>
      <c r="C206" s="883" t="s">
        <v>1465</v>
      </c>
      <c r="D206" s="883">
        <v>14</v>
      </c>
      <c r="E206" s="883">
        <v>13</v>
      </c>
      <c r="F206" s="883">
        <v>28</v>
      </c>
      <c r="G206" s="885" t="s">
        <v>1468</v>
      </c>
    </row>
    <row r="207" spans="1:42" ht="15.6" customHeight="1" x14ac:dyDescent="0.25">
      <c r="A207" s="1737"/>
      <c r="B207" s="1738"/>
      <c r="C207" s="891"/>
      <c r="D207" s="891"/>
      <c r="E207" s="891"/>
      <c r="F207" s="891"/>
      <c r="G207" s="1735"/>
    </row>
    <row r="208" spans="1:42" ht="58.5" customHeight="1" x14ac:dyDescent="0.25">
      <c r="A208" s="1739"/>
      <c r="B208" s="1732"/>
      <c r="C208" s="884"/>
      <c r="D208" s="884"/>
      <c r="E208" s="884"/>
      <c r="F208" s="884"/>
      <c r="G208" s="886"/>
    </row>
    <row r="209" spans="1:44" ht="15.6" customHeight="1" x14ac:dyDescent="0.25">
      <c r="A209" s="1736" t="s">
        <v>215</v>
      </c>
      <c r="B209" s="1730" t="s">
        <v>1467</v>
      </c>
      <c r="C209" s="883" t="s">
        <v>618</v>
      </c>
      <c r="D209" s="883">
        <v>210</v>
      </c>
      <c r="E209" s="883">
        <v>200</v>
      </c>
      <c r="F209" s="883">
        <v>7905</v>
      </c>
      <c r="G209" s="885" t="s">
        <v>1497</v>
      </c>
    </row>
    <row r="210" spans="1:44" ht="100.5" customHeight="1" x14ac:dyDescent="0.25">
      <c r="A210" s="1739"/>
      <c r="B210" s="1732"/>
      <c r="C210" s="884"/>
      <c r="D210" s="884"/>
      <c r="E210" s="884"/>
      <c r="F210" s="884"/>
      <c r="G210" s="886"/>
    </row>
    <row r="211" spans="1:44" ht="15.75" x14ac:dyDescent="0.25">
      <c r="A211" s="1723" t="s">
        <v>1469</v>
      </c>
      <c r="B211" s="1724"/>
      <c r="C211" s="1724"/>
      <c r="D211" s="1724"/>
      <c r="E211" s="1724"/>
      <c r="F211" s="1724"/>
      <c r="G211" s="1725"/>
    </row>
    <row r="212" spans="1:44" ht="30" customHeight="1" x14ac:dyDescent="0.25">
      <c r="A212" s="810" t="s">
        <v>222</v>
      </c>
      <c r="B212" s="86" t="s">
        <v>1470</v>
      </c>
      <c r="C212" s="86" t="s">
        <v>618</v>
      </c>
      <c r="D212" s="86">
        <v>168</v>
      </c>
      <c r="E212" s="86">
        <v>150</v>
      </c>
      <c r="F212" s="86">
        <v>157</v>
      </c>
      <c r="G212" s="86"/>
    </row>
    <row r="213" spans="1:44" ht="47.25" x14ac:dyDescent="0.25">
      <c r="A213" s="810" t="s">
        <v>225</v>
      </c>
      <c r="B213" s="86" t="s">
        <v>1471</v>
      </c>
      <c r="C213" s="86" t="s">
        <v>618</v>
      </c>
      <c r="D213" s="86">
        <v>105</v>
      </c>
      <c r="E213" s="86">
        <v>110</v>
      </c>
      <c r="F213" s="86">
        <v>110</v>
      </c>
      <c r="G213" s="86" t="s">
        <v>898</v>
      </c>
    </row>
    <row r="214" spans="1:44" ht="31.5" x14ac:dyDescent="0.25">
      <c r="A214" s="810" t="s">
        <v>227</v>
      </c>
      <c r="B214" s="1740" t="s">
        <v>1472</v>
      </c>
      <c r="C214" s="86" t="s">
        <v>170</v>
      </c>
      <c r="D214" s="330">
        <v>2</v>
      </c>
      <c r="E214" s="86">
        <v>0</v>
      </c>
      <c r="F214" s="86">
        <v>0</v>
      </c>
      <c r="G214" s="86"/>
    </row>
    <row r="215" spans="1:44" s="169" customFormat="1" ht="33.6" customHeight="1" x14ac:dyDescent="0.25">
      <c r="A215" s="892" t="s">
        <v>447</v>
      </c>
      <c r="B215" s="893"/>
      <c r="C215" s="893"/>
      <c r="D215" s="893"/>
      <c r="E215" s="893"/>
      <c r="F215" s="893"/>
      <c r="G215" s="894"/>
      <c r="H215" s="3"/>
      <c r="I215" s="326"/>
      <c r="J215" s="326"/>
      <c r="K215" s="326"/>
      <c r="L215" s="326"/>
      <c r="M215" s="326"/>
      <c r="N215" s="326"/>
      <c r="O215" s="326"/>
      <c r="P215" s="326"/>
      <c r="Q215" s="326"/>
      <c r="R215" s="326"/>
      <c r="S215" s="326"/>
      <c r="T215" s="326"/>
      <c r="U215" s="326"/>
      <c r="V215" s="326"/>
      <c r="W215" s="326"/>
      <c r="X215" s="326"/>
      <c r="Y215" s="326"/>
      <c r="Z215" s="326"/>
      <c r="AA215" s="326"/>
      <c r="AB215" s="326"/>
      <c r="AC215" s="326"/>
      <c r="AD215" s="326"/>
      <c r="AE215" s="326"/>
      <c r="AF215" s="326"/>
      <c r="AG215" s="326"/>
      <c r="AH215" s="326"/>
      <c r="AI215" s="326"/>
      <c r="AJ215" s="326"/>
      <c r="AK215" s="326"/>
      <c r="AL215" s="326"/>
      <c r="AM215" s="326"/>
      <c r="AN215" s="326"/>
      <c r="AO215" s="326"/>
      <c r="AP215" s="326"/>
      <c r="AQ215" s="326"/>
      <c r="AR215" s="326"/>
    </row>
    <row r="216" spans="1:44" ht="47.25" x14ac:dyDescent="0.25">
      <c r="A216" s="817">
        <v>1</v>
      </c>
      <c r="B216" s="86" t="s">
        <v>858</v>
      </c>
      <c r="C216" s="832" t="s">
        <v>409</v>
      </c>
      <c r="D216" s="167">
        <v>85</v>
      </c>
      <c r="E216" s="167">
        <v>3</v>
      </c>
      <c r="F216" s="167">
        <v>3</v>
      </c>
      <c r="G216" s="812" t="s">
        <v>938</v>
      </c>
    </row>
    <row r="217" spans="1:44" ht="63" x14ac:dyDescent="0.25">
      <c r="A217" s="124">
        <v>2</v>
      </c>
      <c r="B217" s="86" t="s">
        <v>859</v>
      </c>
      <c r="C217" s="832" t="s">
        <v>910</v>
      </c>
      <c r="D217" s="205">
        <v>2154.4</v>
      </c>
      <c r="E217" s="205">
        <v>2154.4</v>
      </c>
      <c r="F217" s="205">
        <v>2154.4</v>
      </c>
      <c r="G217" s="86" t="s">
        <v>906</v>
      </c>
    </row>
    <row r="218" spans="1:44" ht="15" customHeight="1" x14ac:dyDescent="0.25">
      <c r="A218" s="880">
        <v>3</v>
      </c>
      <c r="B218" s="885" t="s">
        <v>860</v>
      </c>
      <c r="C218" s="885" t="s">
        <v>409</v>
      </c>
      <c r="D218" s="883">
        <v>6</v>
      </c>
      <c r="E218" s="883">
        <v>6</v>
      </c>
      <c r="F218" s="883">
        <v>6</v>
      </c>
      <c r="G218" s="885" t="s">
        <v>906</v>
      </c>
    </row>
    <row r="219" spans="1:44" ht="15" customHeight="1" x14ac:dyDescent="0.25">
      <c r="A219" s="882"/>
      <c r="B219" s="886"/>
      <c r="C219" s="886"/>
      <c r="D219" s="884"/>
      <c r="E219" s="884"/>
      <c r="F219" s="884"/>
      <c r="G219" s="886"/>
    </row>
    <row r="220" spans="1:44" ht="78.75" x14ac:dyDescent="0.25">
      <c r="A220" s="124">
        <v>4</v>
      </c>
      <c r="B220" s="86" t="s">
        <v>154</v>
      </c>
      <c r="C220" s="86" t="s">
        <v>911</v>
      </c>
      <c r="D220" s="167">
        <v>136</v>
      </c>
      <c r="E220" s="167">
        <v>136</v>
      </c>
      <c r="F220" s="167">
        <v>136</v>
      </c>
      <c r="G220" s="86" t="s">
        <v>906</v>
      </c>
      <c r="H220" s="326"/>
    </row>
    <row r="221" spans="1:44" s="169" customFormat="1" ht="37.15" customHeight="1" x14ac:dyDescent="0.25">
      <c r="A221" s="892" t="s">
        <v>1526</v>
      </c>
      <c r="B221" s="893"/>
      <c r="C221" s="893"/>
      <c r="D221" s="893"/>
      <c r="E221" s="893"/>
      <c r="F221" s="893"/>
      <c r="G221" s="894"/>
      <c r="H221" s="3"/>
      <c r="I221" s="326"/>
      <c r="J221" s="326"/>
      <c r="K221" s="326"/>
      <c r="L221" s="326"/>
      <c r="M221" s="326"/>
      <c r="N221" s="326"/>
      <c r="O221" s="326"/>
      <c r="P221" s="326"/>
      <c r="Q221" s="326"/>
      <c r="R221" s="326"/>
      <c r="S221" s="326"/>
      <c r="T221" s="326"/>
      <c r="U221" s="326"/>
      <c r="V221" s="326"/>
      <c r="W221" s="326"/>
    </row>
    <row r="222" spans="1:44" ht="15.75" x14ac:dyDescent="0.25">
      <c r="A222" s="897" t="s">
        <v>155</v>
      </c>
      <c r="B222" s="898"/>
      <c r="C222" s="898"/>
      <c r="D222" s="898"/>
      <c r="E222" s="898"/>
      <c r="F222" s="898"/>
      <c r="G222" s="899"/>
    </row>
    <row r="223" spans="1:44" ht="63" x14ac:dyDescent="0.25">
      <c r="A223" s="809" t="s">
        <v>430</v>
      </c>
      <c r="B223" s="86" t="s">
        <v>156</v>
      </c>
      <c r="C223" s="86" t="s">
        <v>560</v>
      </c>
      <c r="D223" s="86">
        <v>100</v>
      </c>
      <c r="E223" s="86">
        <v>100</v>
      </c>
      <c r="F223" s="86">
        <v>100</v>
      </c>
      <c r="G223" s="86" t="s">
        <v>909</v>
      </c>
    </row>
    <row r="224" spans="1:44" ht="15.75" x14ac:dyDescent="0.25">
      <c r="A224" s="897" t="s">
        <v>1527</v>
      </c>
      <c r="B224" s="898"/>
      <c r="C224" s="898"/>
      <c r="D224" s="898"/>
      <c r="E224" s="898"/>
      <c r="F224" s="898"/>
      <c r="G224" s="899"/>
    </row>
    <row r="225" spans="1:7" ht="15.75" x14ac:dyDescent="0.25">
      <c r="A225" s="813"/>
      <c r="B225" s="814"/>
      <c r="C225" s="814"/>
      <c r="D225" s="814"/>
      <c r="E225" s="814"/>
      <c r="F225" s="814"/>
      <c r="G225" s="815"/>
    </row>
    <row r="226" spans="1:7" ht="47.25" x14ac:dyDescent="0.25">
      <c r="A226" s="810" t="s">
        <v>363</v>
      </c>
      <c r="B226" s="86" t="s">
        <v>157</v>
      </c>
      <c r="C226" s="86" t="s">
        <v>560</v>
      </c>
      <c r="D226" s="86">
        <v>95</v>
      </c>
      <c r="E226" s="86">
        <v>70</v>
      </c>
      <c r="F226" s="86">
        <v>70</v>
      </c>
      <c r="G226" s="86" t="s">
        <v>909</v>
      </c>
    </row>
    <row r="227" spans="1:7" ht="31.5" x14ac:dyDescent="0.25">
      <c r="A227" s="810" t="s">
        <v>262</v>
      </c>
      <c r="B227" s="86" t="s">
        <v>158</v>
      </c>
      <c r="C227" s="86" t="s">
        <v>560</v>
      </c>
      <c r="D227" s="86">
        <v>60</v>
      </c>
      <c r="E227" s="86">
        <v>80</v>
      </c>
      <c r="F227" s="86">
        <v>80</v>
      </c>
      <c r="G227" s="86" t="s">
        <v>909</v>
      </c>
    </row>
    <row r="228" spans="1:7" ht="40.5" customHeight="1" x14ac:dyDescent="0.25">
      <c r="A228" s="887" t="s">
        <v>1528</v>
      </c>
      <c r="B228" s="888"/>
      <c r="C228" s="888"/>
      <c r="D228" s="888"/>
      <c r="E228" s="888"/>
      <c r="F228" s="888"/>
      <c r="G228" s="889"/>
    </row>
    <row r="229" spans="1:7" ht="54" customHeight="1" x14ac:dyDescent="0.25">
      <c r="A229" s="328">
        <v>4</v>
      </c>
      <c r="B229" s="811" t="s">
        <v>1473</v>
      </c>
      <c r="C229" s="328"/>
      <c r="D229" s="328">
        <v>9</v>
      </c>
      <c r="E229" s="328">
        <v>8</v>
      </c>
      <c r="F229" s="328">
        <v>8</v>
      </c>
      <c r="G229" s="86" t="s">
        <v>909</v>
      </c>
    </row>
    <row r="230" spans="1:7" ht="15.75" x14ac:dyDescent="0.25">
      <c r="A230" s="897" t="s">
        <v>1529</v>
      </c>
      <c r="B230" s="898"/>
      <c r="C230" s="898"/>
      <c r="D230" s="898"/>
      <c r="E230" s="898"/>
      <c r="F230" s="898"/>
      <c r="G230" s="899"/>
    </row>
    <row r="231" spans="1:7" x14ac:dyDescent="0.25">
      <c r="A231" s="895" t="s">
        <v>268</v>
      </c>
      <c r="B231" s="885" t="s">
        <v>159</v>
      </c>
      <c r="C231" s="885" t="s">
        <v>1474</v>
      </c>
      <c r="D231" s="885">
        <v>0.5</v>
      </c>
      <c r="E231" s="885">
        <v>0.1</v>
      </c>
      <c r="F231" s="885">
        <v>0</v>
      </c>
      <c r="G231" s="885" t="s">
        <v>1500</v>
      </c>
    </row>
    <row r="232" spans="1:7" ht="48" customHeight="1" x14ac:dyDescent="0.25">
      <c r="A232" s="896"/>
      <c r="B232" s="886"/>
      <c r="C232" s="890"/>
      <c r="D232" s="886"/>
      <c r="E232" s="886"/>
      <c r="F232" s="886"/>
      <c r="G232" s="886"/>
    </row>
    <row r="233" spans="1:7" ht="16.149999999999999" customHeight="1" x14ac:dyDescent="0.25">
      <c r="A233" s="895" t="s">
        <v>271</v>
      </c>
      <c r="B233" s="885" t="s">
        <v>160</v>
      </c>
      <c r="C233" s="885" t="s">
        <v>161</v>
      </c>
      <c r="D233" s="885">
        <v>6</v>
      </c>
      <c r="E233" s="885">
        <v>5</v>
      </c>
      <c r="F233" s="885">
        <v>0</v>
      </c>
      <c r="G233" s="885" t="s">
        <v>1500</v>
      </c>
    </row>
    <row r="234" spans="1:7" ht="55.5" customHeight="1" x14ac:dyDescent="0.25">
      <c r="A234" s="896"/>
      <c r="B234" s="886"/>
      <c r="C234" s="886"/>
      <c r="D234" s="886"/>
      <c r="E234" s="886"/>
      <c r="F234" s="886"/>
      <c r="G234" s="886"/>
    </row>
    <row r="235" spans="1:7" ht="16.5" thickBot="1" x14ac:dyDescent="0.3">
      <c r="A235" s="1741" t="s">
        <v>895</v>
      </c>
      <c r="B235" s="1742"/>
      <c r="C235" s="1742"/>
      <c r="D235" s="1742"/>
      <c r="E235" s="1742"/>
      <c r="F235" s="1742"/>
      <c r="G235" s="1743"/>
    </row>
    <row r="236" spans="1:7" ht="32.25" thickBot="1" x14ac:dyDescent="0.3">
      <c r="A236" s="205">
        <v>1</v>
      </c>
      <c r="B236" s="1744" t="s">
        <v>889</v>
      </c>
      <c r="C236" s="205" t="s">
        <v>890</v>
      </c>
      <c r="D236" s="205">
        <v>500</v>
      </c>
      <c r="E236" s="1745">
        <v>700</v>
      </c>
      <c r="F236" s="1745">
        <v>700</v>
      </c>
      <c r="G236" s="547" t="s">
        <v>891</v>
      </c>
    </row>
    <row r="237" spans="1:7" ht="32.25" thickBot="1" x14ac:dyDescent="0.3">
      <c r="A237" s="205">
        <v>2</v>
      </c>
      <c r="B237" s="1746" t="s">
        <v>892</v>
      </c>
      <c r="C237" s="205" t="s">
        <v>890</v>
      </c>
      <c r="D237" s="205">
        <v>3</v>
      </c>
      <c r="E237" s="1747">
        <v>3</v>
      </c>
      <c r="F237" s="1747">
        <v>3</v>
      </c>
      <c r="G237" s="547" t="s">
        <v>891</v>
      </c>
    </row>
    <row r="238" spans="1:7" ht="16.5" thickBot="1" x14ac:dyDescent="0.3">
      <c r="A238" s="205">
        <v>3</v>
      </c>
      <c r="B238" s="1746" t="s">
        <v>893</v>
      </c>
      <c r="C238" s="205" t="s">
        <v>890</v>
      </c>
      <c r="D238" s="205">
        <v>35</v>
      </c>
      <c r="E238" s="1747">
        <v>35</v>
      </c>
      <c r="F238" s="1747">
        <v>35</v>
      </c>
      <c r="G238" s="547" t="s">
        <v>891</v>
      </c>
    </row>
    <row r="239" spans="1:7" ht="95.25" thickBot="1" x14ac:dyDescent="0.3">
      <c r="A239" s="205">
        <v>4</v>
      </c>
      <c r="B239" s="1746" t="s">
        <v>894</v>
      </c>
      <c r="C239" s="205" t="s">
        <v>890</v>
      </c>
      <c r="D239" s="205">
        <v>3</v>
      </c>
      <c r="E239" s="1747">
        <v>3</v>
      </c>
      <c r="F239" s="1747">
        <v>3</v>
      </c>
      <c r="G239" s="547" t="s">
        <v>891</v>
      </c>
    </row>
  </sheetData>
  <mergeCells count="201">
    <mergeCell ref="A235:G235"/>
    <mergeCell ref="A135:A137"/>
    <mergeCell ref="B135:B137"/>
    <mergeCell ref="C135:C137"/>
    <mergeCell ref="F231:F232"/>
    <mergeCell ref="D233:D234"/>
    <mergeCell ref="D138:D139"/>
    <mergeCell ref="G135:G136"/>
    <mergeCell ref="E135:E137"/>
    <mergeCell ref="B231:B232"/>
    <mergeCell ref="A233:A234"/>
    <mergeCell ref="F147:F148"/>
    <mergeCell ref="D152:D153"/>
    <mergeCell ref="E152:E153"/>
    <mergeCell ref="A222:G222"/>
    <mergeCell ref="A224:G224"/>
    <mergeCell ref="A230:G230"/>
    <mergeCell ref="G231:G232"/>
    <mergeCell ref="A211:G211"/>
    <mergeCell ref="A215:G215"/>
    <mergeCell ref="G233:G234"/>
    <mergeCell ref="B233:B234"/>
    <mergeCell ref="C233:C234"/>
    <mergeCell ref="E231:E232"/>
    <mergeCell ref="A204:G204"/>
    <mergeCell ref="A221:G221"/>
    <mergeCell ref="A218:A219"/>
    <mergeCell ref="C218:C219"/>
    <mergeCell ref="D218:D219"/>
    <mergeCell ref="E218:E219"/>
    <mergeCell ref="F218:F219"/>
    <mergeCell ref="G218:G219"/>
    <mergeCell ref="D231:D232"/>
    <mergeCell ref="A231:A232"/>
    <mergeCell ref="G206:G208"/>
    <mergeCell ref="B209:B210"/>
    <mergeCell ref="A205:G205"/>
    <mergeCell ref="E233:E234"/>
    <mergeCell ref="F233:F234"/>
    <mergeCell ref="B218:B219"/>
    <mergeCell ref="A228:G228"/>
    <mergeCell ref="C231:C232"/>
    <mergeCell ref="C209:C210"/>
    <mergeCell ref="C206:C208"/>
    <mergeCell ref="D206:D208"/>
    <mergeCell ref="A206:A208"/>
    <mergeCell ref="A209:A210"/>
    <mergeCell ref="F209:F210"/>
    <mergeCell ref="G209:G210"/>
    <mergeCell ref="F206:F208"/>
    <mergeCell ref="E206:E208"/>
    <mergeCell ref="D209:D210"/>
    <mergeCell ref="B206:B208"/>
    <mergeCell ref="E209:E210"/>
    <mergeCell ref="B194:B197"/>
    <mergeCell ref="C194:C197"/>
    <mergeCell ref="G194:G197"/>
    <mergeCell ref="F194:F197"/>
    <mergeCell ref="G198:G203"/>
    <mergeCell ref="A198:A203"/>
    <mergeCell ref="D198:D203"/>
    <mergeCell ref="F198:F203"/>
    <mergeCell ref="D194:D197"/>
    <mergeCell ref="E194:E197"/>
    <mergeCell ref="A194:A197"/>
    <mergeCell ref="E198:E203"/>
    <mergeCell ref="B198:B203"/>
    <mergeCell ref="C198:C203"/>
    <mergeCell ref="E185:E186"/>
    <mergeCell ref="F185:F186"/>
    <mergeCell ref="A182:A184"/>
    <mergeCell ref="B187:B193"/>
    <mergeCell ref="D185:D186"/>
    <mergeCell ref="C172:C173"/>
    <mergeCell ref="D172:D173"/>
    <mergeCell ref="E172:E173"/>
    <mergeCell ref="G185:G186"/>
    <mergeCell ref="B185:B186"/>
    <mergeCell ref="A187:A193"/>
    <mergeCell ref="A185:A186"/>
    <mergeCell ref="G187:G193"/>
    <mergeCell ref="D187:D193"/>
    <mergeCell ref="B182:B184"/>
    <mergeCell ref="B179:B181"/>
    <mergeCell ref="E179:E181"/>
    <mergeCell ref="F187:F193"/>
    <mergeCell ref="C185:C186"/>
    <mergeCell ref="C182:C184"/>
    <mergeCell ref="E187:E193"/>
    <mergeCell ref="C187:C193"/>
    <mergeCell ref="G182:G184"/>
    <mergeCell ref="G179:G181"/>
    <mergeCell ref="D179:D181"/>
    <mergeCell ref="E182:E184"/>
    <mergeCell ref="F182:F184"/>
    <mergeCell ref="D182:D184"/>
    <mergeCell ref="C179:C181"/>
    <mergeCell ref="F179:F181"/>
    <mergeCell ref="A167:A168"/>
    <mergeCell ref="A169:A170"/>
    <mergeCell ref="F167:F168"/>
    <mergeCell ref="F172:F173"/>
    <mergeCell ref="A179:A181"/>
    <mergeCell ref="E167:E168"/>
    <mergeCell ref="A177:A178"/>
    <mergeCell ref="B172:B173"/>
    <mergeCell ref="A171:G171"/>
    <mergeCell ref="B177:B178"/>
    <mergeCell ref="C177:C178"/>
    <mergeCell ref="D177:D178"/>
    <mergeCell ref="F177:F178"/>
    <mergeCell ref="G177:G178"/>
    <mergeCell ref="G172:G173"/>
    <mergeCell ref="A176:G176"/>
    <mergeCell ref="A172:A173"/>
    <mergeCell ref="E177:E178"/>
    <mergeCell ref="G167:G168"/>
    <mergeCell ref="B169:B170"/>
    <mergeCell ref="C169:C170"/>
    <mergeCell ref="B167:B168"/>
    <mergeCell ref="C167:C168"/>
    <mergeCell ref="D167:D168"/>
    <mergeCell ref="E169:E170"/>
    <mergeCell ref="F169:F170"/>
    <mergeCell ref="D169:D170"/>
    <mergeCell ref="G169:G170"/>
    <mergeCell ref="A154:A156"/>
    <mergeCell ref="B154:B156"/>
    <mergeCell ref="D155:D156"/>
    <mergeCell ref="E155:E156"/>
    <mergeCell ref="F155:F156"/>
    <mergeCell ref="G155:G156"/>
    <mergeCell ref="C165:C166"/>
    <mergeCell ref="D165:D166"/>
    <mergeCell ref="E165:E166"/>
    <mergeCell ref="F165:F166"/>
    <mergeCell ref="A164:G164"/>
    <mergeCell ref="B165:B166"/>
    <mergeCell ref="G165:G166"/>
    <mergeCell ref="A165:A166"/>
    <mergeCell ref="D147:D148"/>
    <mergeCell ref="E147:E148"/>
    <mergeCell ref="A134:G134"/>
    <mergeCell ref="A138:A139"/>
    <mergeCell ref="B138:B139"/>
    <mergeCell ref="G147:G148"/>
    <mergeCell ref="C138:C139"/>
    <mergeCell ref="A141:G141"/>
    <mergeCell ref="A146:G146"/>
    <mergeCell ref="D135:D136"/>
    <mergeCell ref="A147:A148"/>
    <mergeCell ref="B4:B6"/>
    <mergeCell ref="C4:C6"/>
    <mergeCell ref="F1:G1"/>
    <mergeCell ref="A2:G2"/>
    <mergeCell ref="B3:G3"/>
    <mergeCell ref="A12:G12"/>
    <mergeCell ref="G4:G6"/>
    <mergeCell ref="A8:G8"/>
    <mergeCell ref="D5:D6"/>
    <mergeCell ref="E5:F5"/>
    <mergeCell ref="D4:F4"/>
    <mergeCell ref="A4:A6"/>
    <mergeCell ref="A16:G16"/>
    <mergeCell ref="A44:A53"/>
    <mergeCell ref="C44:C53"/>
    <mergeCell ref="A60:G60"/>
    <mergeCell ref="A77:G77"/>
    <mergeCell ref="A101:G101"/>
    <mergeCell ref="A41:G41"/>
    <mergeCell ref="A105:G105"/>
    <mergeCell ref="D44:D53"/>
    <mergeCell ref="B44:B53"/>
    <mergeCell ref="A94:G94"/>
    <mergeCell ref="F44:F53"/>
    <mergeCell ref="E44:E53"/>
    <mergeCell ref="A88:G88"/>
    <mergeCell ref="G150:G151"/>
    <mergeCell ref="B152:B153"/>
    <mergeCell ref="C155:C156"/>
    <mergeCell ref="A132:G132"/>
    <mergeCell ref="A36:G36"/>
    <mergeCell ref="A39:G39"/>
    <mergeCell ref="A22:G22"/>
    <mergeCell ref="A32:G32"/>
    <mergeCell ref="G44:G53"/>
    <mergeCell ref="A54:G54"/>
    <mergeCell ref="A152:A153"/>
    <mergeCell ref="F138:F139"/>
    <mergeCell ref="G138:G139"/>
    <mergeCell ref="A106:G106"/>
    <mergeCell ref="B110:B115"/>
    <mergeCell ref="C110:C115"/>
    <mergeCell ref="A121:G121"/>
    <mergeCell ref="E138:E139"/>
    <mergeCell ref="F135:F136"/>
    <mergeCell ref="B147:B148"/>
    <mergeCell ref="C147:C148"/>
    <mergeCell ref="F152:F153"/>
    <mergeCell ref="G152:G153"/>
    <mergeCell ref="C152:C153"/>
  </mergeCells>
  <phoneticPr fontId="0" type="noConversion"/>
  <pageMargins left="0.70866141732283472" right="0.70866141732283472" top="0.74803149606299213" bottom="0.74803149606299213" header="0.31496062992125984" footer="0.31496062992125984"/>
  <pageSetup paperSize="9" scale="62" fitToHeight="0" orientation="portrait" r:id="rId1"/>
  <rowBreaks count="1" manualBreakCount="1">
    <brk id="1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A1:Q613"/>
  <sheetViews>
    <sheetView topLeftCell="A602" zoomScale="80" zoomScaleNormal="80" zoomScaleSheetLayoutView="90" workbookViewId="0">
      <selection activeCell="A612" sqref="A612:B612"/>
    </sheetView>
  </sheetViews>
  <sheetFormatPr defaultColWidth="9.140625" defaultRowHeight="15" x14ac:dyDescent="0.25"/>
  <cols>
    <col min="1" max="1" width="9.42578125" style="1" customWidth="1"/>
    <col min="2" max="2" width="37.5703125" style="1" customWidth="1"/>
    <col min="3" max="3" width="19.5703125" style="1" customWidth="1"/>
    <col min="4" max="4" width="8.42578125" style="1" customWidth="1"/>
    <col min="5" max="5" width="8.140625" style="1" customWidth="1"/>
    <col min="6" max="6" width="8.28515625" style="1" customWidth="1"/>
    <col min="7" max="7" width="14.28515625" style="1" customWidth="1"/>
    <col min="8" max="8" width="9" style="1" customWidth="1"/>
    <col min="9" max="9" width="17.5703125" style="1" customWidth="1"/>
    <col min="10" max="10" width="17.140625" style="1" customWidth="1"/>
    <col min="11" max="11" width="16.7109375" style="1" customWidth="1"/>
    <col min="12" max="12" width="19.5703125" style="1" hidden="1" customWidth="1"/>
    <col min="13" max="14" width="0" style="1" hidden="1" customWidth="1"/>
    <col min="15" max="15" width="13.5703125" style="1" customWidth="1"/>
    <col min="16" max="16" width="16" style="1" customWidth="1"/>
    <col min="17" max="16384" width="9.140625" style="1"/>
  </cols>
  <sheetData>
    <row r="1" spans="1:17" ht="20.25" customHeight="1" x14ac:dyDescent="0.25">
      <c r="A1" s="1067" t="s">
        <v>631</v>
      </c>
      <c r="B1" s="1068"/>
      <c r="C1" s="1068"/>
      <c r="D1" s="1068"/>
      <c r="E1" s="1068"/>
      <c r="F1" s="1068"/>
      <c r="G1" s="1068"/>
      <c r="H1" s="1068"/>
      <c r="I1" s="1068"/>
      <c r="J1" s="1068"/>
      <c r="K1" s="1069"/>
    </row>
    <row r="2" spans="1:17" ht="63" customHeight="1" x14ac:dyDescent="0.25">
      <c r="A2" s="1005" t="s">
        <v>931</v>
      </c>
      <c r="B2" s="1005"/>
      <c r="C2" s="1005"/>
      <c r="D2" s="1005"/>
      <c r="E2" s="1005"/>
      <c r="F2" s="1005"/>
      <c r="G2" s="1005"/>
      <c r="H2" s="1005"/>
      <c r="I2" s="1005"/>
      <c r="J2" s="1005"/>
      <c r="K2" s="1005"/>
    </row>
    <row r="3" spans="1:17" ht="33.75" customHeight="1" x14ac:dyDescent="0.25">
      <c r="A3" s="1019" t="s">
        <v>531</v>
      </c>
      <c r="B3" s="1009" t="s">
        <v>632</v>
      </c>
      <c r="C3" s="1009"/>
      <c r="D3" s="1006" t="s">
        <v>633</v>
      </c>
      <c r="E3" s="1007"/>
      <c r="F3" s="1007"/>
      <c r="G3" s="1007"/>
      <c r="H3" s="1008"/>
      <c r="I3" s="1006" t="s">
        <v>913</v>
      </c>
      <c r="J3" s="1007"/>
      <c r="K3" s="1008"/>
    </row>
    <row r="4" spans="1:17" ht="33.75" customHeight="1" x14ac:dyDescent="0.25">
      <c r="A4" s="1020"/>
      <c r="B4" s="1010"/>
      <c r="C4" s="1010"/>
      <c r="D4" s="1009" t="s">
        <v>634</v>
      </c>
      <c r="E4" s="1006" t="s">
        <v>635</v>
      </c>
      <c r="F4" s="1008"/>
      <c r="G4" s="1009" t="s">
        <v>636</v>
      </c>
      <c r="H4" s="1009" t="s">
        <v>637</v>
      </c>
      <c r="I4" s="992" t="s">
        <v>932</v>
      </c>
      <c r="J4" s="992" t="s">
        <v>933</v>
      </c>
      <c r="K4" s="992" t="s">
        <v>934</v>
      </c>
    </row>
    <row r="5" spans="1:17" ht="84" customHeight="1" x14ac:dyDescent="0.25">
      <c r="A5" s="1021"/>
      <c r="B5" s="918"/>
      <c r="C5" s="918"/>
      <c r="D5" s="918"/>
      <c r="E5" s="385" t="s">
        <v>638</v>
      </c>
      <c r="F5" s="385" t="s">
        <v>639</v>
      </c>
      <c r="G5" s="918"/>
      <c r="H5" s="918"/>
      <c r="I5" s="1004"/>
      <c r="J5" s="1004"/>
      <c r="K5" s="1004"/>
    </row>
    <row r="6" spans="1:17" ht="18.75" customHeight="1" x14ac:dyDescent="0.25">
      <c r="A6" s="1011" t="s">
        <v>1505</v>
      </c>
      <c r="B6" s="1012"/>
      <c r="C6" s="1012"/>
      <c r="D6" s="1012"/>
      <c r="E6" s="1012"/>
      <c r="F6" s="1012"/>
      <c r="G6" s="1012"/>
      <c r="H6" s="1012"/>
      <c r="I6" s="1012"/>
      <c r="J6" s="1012"/>
      <c r="K6" s="1013"/>
    </row>
    <row r="7" spans="1:17" ht="30" customHeight="1" thickBot="1" x14ac:dyDescent="0.3">
      <c r="A7" s="333">
        <v>1</v>
      </c>
      <c r="B7" s="333">
        <v>2</v>
      </c>
      <c r="C7" s="333">
        <v>3</v>
      </c>
      <c r="D7" s="332">
        <v>4</v>
      </c>
      <c r="E7" s="332">
        <v>5</v>
      </c>
      <c r="F7" s="332">
        <v>5</v>
      </c>
      <c r="G7" s="332">
        <v>6</v>
      </c>
      <c r="H7" s="332">
        <v>7</v>
      </c>
      <c r="I7" s="332">
        <v>8</v>
      </c>
      <c r="J7" s="332">
        <v>9</v>
      </c>
      <c r="K7" s="332">
        <v>10</v>
      </c>
      <c r="L7" s="7" t="e">
        <f>L11+L56+L125+L151</f>
        <v>#REF!</v>
      </c>
      <c r="M7" s="7" t="e">
        <f>I7-L7</f>
        <v>#REF!</v>
      </c>
      <c r="N7" s="8"/>
      <c r="O7" s="7"/>
      <c r="P7" s="7"/>
      <c r="Q7" s="4"/>
    </row>
    <row r="8" spans="1:17" ht="58.5" customHeight="1" thickBot="1" x14ac:dyDescent="0.3">
      <c r="A8" s="1014"/>
      <c r="B8" s="1017" t="s">
        <v>725</v>
      </c>
      <c r="C8" s="1229" t="s">
        <v>973</v>
      </c>
      <c r="D8" s="1230"/>
      <c r="E8" s="1230"/>
      <c r="F8" s="1230"/>
      <c r="G8" s="1230"/>
      <c r="H8" s="1230"/>
      <c r="I8" s="1231">
        <f>I9+I10+I11</f>
        <v>781180634.97000003</v>
      </c>
      <c r="J8" s="1231">
        <f>J9+J10+J11</f>
        <v>803170195.54999995</v>
      </c>
      <c r="K8" s="1231">
        <f>K9+K10+K11</f>
        <v>787550412.21999991</v>
      </c>
      <c r="L8" s="4"/>
    </row>
    <row r="9" spans="1:17" ht="72" customHeight="1" x14ac:dyDescent="0.25">
      <c r="A9" s="1015"/>
      <c r="B9" s="1018"/>
      <c r="C9" s="1232" t="s">
        <v>974</v>
      </c>
      <c r="D9" s="1233"/>
      <c r="E9" s="1233"/>
      <c r="F9" s="1233"/>
      <c r="G9" s="1233"/>
      <c r="H9" s="1233"/>
      <c r="I9" s="1234">
        <f>I13+I59</f>
        <v>36111084</v>
      </c>
      <c r="J9" s="1234">
        <f>J13+J59</f>
        <v>36400987.109999999</v>
      </c>
      <c r="K9" s="1234">
        <f>K13+K59</f>
        <v>35155820.178800002</v>
      </c>
      <c r="L9" s="4"/>
    </row>
    <row r="10" spans="1:17" ht="67.5" customHeight="1" x14ac:dyDescent="0.25">
      <c r="A10" s="1015"/>
      <c r="B10" s="1018"/>
      <c r="C10" s="790" t="s">
        <v>975</v>
      </c>
      <c r="D10" s="1235"/>
      <c r="E10" s="1235"/>
      <c r="F10" s="1235"/>
      <c r="G10" s="1235"/>
      <c r="H10" s="1235"/>
      <c r="I10" s="1236">
        <f>I14+I60+I127</f>
        <v>429944115</v>
      </c>
      <c r="J10" s="1236">
        <f>J14+J60+J127</f>
        <v>438600536.47999996</v>
      </c>
      <c r="K10" s="1236">
        <f>K14+K60+K127</f>
        <v>434883163.23119998</v>
      </c>
      <c r="L10" s="4"/>
    </row>
    <row r="11" spans="1:17" ht="70.5" customHeight="1" thickBot="1" x14ac:dyDescent="0.3">
      <c r="A11" s="1015"/>
      <c r="B11" s="1018"/>
      <c r="C11" s="1237" t="s">
        <v>976</v>
      </c>
      <c r="D11" s="1237"/>
      <c r="E11" s="1237"/>
      <c r="F11" s="1237"/>
      <c r="G11" s="1237"/>
      <c r="H11" s="1237"/>
      <c r="I11" s="1238">
        <f>I15+I61+I128+I154</f>
        <v>315125435.97000003</v>
      </c>
      <c r="J11" s="1238">
        <f>J15+J61+J128+J154</f>
        <v>328168671.95999992</v>
      </c>
      <c r="K11" s="1238">
        <f>K15+K61+K128+K154</f>
        <v>317511428.80999994</v>
      </c>
      <c r="L11" s="7" t="e">
        <f>I15+I20+I48+#REF!</f>
        <v>#REF!</v>
      </c>
      <c r="M11" s="7" t="e">
        <f>L11-I11</f>
        <v>#REF!</v>
      </c>
    </row>
    <row r="12" spans="1:17" ht="50.25" customHeight="1" thickBot="1" x14ac:dyDescent="0.3">
      <c r="A12" s="1016" t="s">
        <v>533</v>
      </c>
      <c r="B12" s="1239" t="s">
        <v>1044</v>
      </c>
      <c r="C12" s="1240" t="s">
        <v>973</v>
      </c>
      <c r="D12" s="1241"/>
      <c r="E12" s="1241"/>
      <c r="F12" s="1241"/>
      <c r="G12" s="1241"/>
      <c r="H12" s="1241"/>
      <c r="I12" s="1242">
        <f>I13+I14+I15</f>
        <v>189726302</v>
      </c>
      <c r="J12" s="1242">
        <f>J13+J14+J15</f>
        <v>192840396.31999999</v>
      </c>
      <c r="K12" s="1242">
        <f>K13+K14+K15</f>
        <v>188308004.08999997</v>
      </c>
      <c r="L12" s="4"/>
    </row>
    <row r="13" spans="1:17" ht="76.5" customHeight="1" x14ac:dyDescent="0.25">
      <c r="A13" s="935"/>
      <c r="B13" s="1243"/>
      <c r="C13" s="1232" t="s">
        <v>974</v>
      </c>
      <c r="D13" s="1233"/>
      <c r="E13" s="1233"/>
      <c r="F13" s="1233"/>
      <c r="G13" s="1233"/>
      <c r="H13" s="1233"/>
      <c r="I13" s="1234">
        <f>I56</f>
        <v>0</v>
      </c>
      <c r="J13" s="1234">
        <f>J56</f>
        <v>0</v>
      </c>
      <c r="K13" s="1234">
        <f>K56</f>
        <v>0</v>
      </c>
      <c r="L13" s="4"/>
    </row>
    <row r="14" spans="1:17" ht="96" customHeight="1" thickBot="1" x14ac:dyDescent="0.3">
      <c r="A14" s="935"/>
      <c r="B14" s="1243"/>
      <c r="C14" s="790" t="s">
        <v>975</v>
      </c>
      <c r="D14" s="1235"/>
      <c r="E14" s="1235"/>
      <c r="F14" s="1235"/>
      <c r="G14" s="1235"/>
      <c r="H14" s="1235"/>
      <c r="I14" s="1236">
        <f>I45+I46+I47+I48+I49+I53+I57</f>
        <v>98672252</v>
      </c>
      <c r="J14" s="1236">
        <f>J45+J46+J47+J48+J49+J53+J57</f>
        <v>105052176.3</v>
      </c>
      <c r="K14" s="1236">
        <f>K45+K46+K47+K48+K49+K53+K57</f>
        <v>104296402.49999997</v>
      </c>
      <c r="L14" s="348" t="e">
        <f>L16+L17+L19+L23+L24+L26+L28+L30+L32+L34+#REF!+#REF!+#REF!+L35+L36+L37+L52</f>
        <v>#REF!</v>
      </c>
      <c r="M14" s="9" t="e">
        <f>M16+M17+M19+M23+M24+M26+M28+M30+M32+M34+#REF!+#REF!+#REF!+M35+M36+M37+M52</f>
        <v>#REF!</v>
      </c>
      <c r="N14" s="9" t="e">
        <f>N16+N17+N19+N23+N24+N26+N28+N30+N32+N34+#REF!+#REF!+#REF!+N35+N36+N37+N52</f>
        <v>#REF!</v>
      </c>
    </row>
    <row r="15" spans="1:17" ht="72.75" customHeight="1" thickBot="1" x14ac:dyDescent="0.3">
      <c r="A15" s="937"/>
      <c r="B15" s="1244"/>
      <c r="C15" s="1237" t="s">
        <v>976</v>
      </c>
      <c r="D15" s="1237"/>
      <c r="E15" s="1237"/>
      <c r="F15" s="1237"/>
      <c r="G15" s="1237"/>
      <c r="H15" s="1237"/>
      <c r="I15" s="1238">
        <f>I17+I18+I19+I20+I22+I24+I25+I26+I27+I28+I29+I30+I31+I32+I34+I35+I36+I37+I38+I39+I40+I41+I42+I43+I44+I51+I55</f>
        <v>91054050</v>
      </c>
      <c r="J15" s="1238">
        <f>J17+J18+J19+J20+J22+J24+J25+J26+J27+J28+J29+J30+J31+J32+J34+J35+J36+J37+J38+J39+J40+J41+J42+J43+J44+J51+J55+J21+J33</f>
        <v>87788220.019999996</v>
      </c>
      <c r="K15" s="1238">
        <f>K17+K18+K19+K20+K22+K24+K25+K26+K27+K28+K29+K30+K31+K32+K34+K35+K36+K37+K38+K39+K40+K41+K42+K43+K44+K51+K55+K21+K33</f>
        <v>84011601.589999989</v>
      </c>
    </row>
    <row r="16" spans="1:17" ht="36" customHeight="1" thickBot="1" x14ac:dyDescent="0.3">
      <c r="A16" s="15" t="s">
        <v>533</v>
      </c>
      <c r="B16" s="1245" t="s">
        <v>609</v>
      </c>
      <c r="C16" s="1246"/>
      <c r="D16" s="1247"/>
      <c r="E16" s="1248"/>
      <c r="F16" s="1248"/>
      <c r="G16" s="1248"/>
      <c r="H16" s="1249"/>
      <c r="I16" s="1250">
        <f>I17+I18+I19+I20+I21+I22</f>
        <v>473500</v>
      </c>
      <c r="J16" s="1250">
        <f>J17+J18+J19+J20+J21+J22</f>
        <v>1275552.1200000001</v>
      </c>
      <c r="K16" s="1250">
        <f>K17+K18+K19+K20+K21+K22</f>
        <v>1220130.73</v>
      </c>
      <c r="O16" s="7"/>
    </row>
    <row r="17" spans="1:15" ht="60.75" thickBot="1" x14ac:dyDescent="0.3">
      <c r="A17" s="16" t="s">
        <v>549</v>
      </c>
      <c r="B17" s="17" t="s">
        <v>610</v>
      </c>
      <c r="C17" s="215" t="s">
        <v>627</v>
      </c>
      <c r="D17" s="18">
        <v>974</v>
      </c>
      <c r="E17" s="19" t="s">
        <v>640</v>
      </c>
      <c r="F17" s="19" t="s">
        <v>641</v>
      </c>
      <c r="G17" s="19" t="s">
        <v>642</v>
      </c>
      <c r="H17" s="19" t="s">
        <v>643</v>
      </c>
      <c r="I17" s="20">
        <v>294280</v>
      </c>
      <c r="J17" s="21">
        <v>280762.12</v>
      </c>
      <c r="K17" s="22">
        <v>255850.73</v>
      </c>
      <c r="O17" s="7"/>
    </row>
    <row r="18" spans="1:15" ht="60.75" thickBot="1" x14ac:dyDescent="0.3">
      <c r="A18" s="16" t="s">
        <v>550</v>
      </c>
      <c r="B18" s="254" t="s">
        <v>956</v>
      </c>
      <c r="C18" s="215" t="s">
        <v>627</v>
      </c>
      <c r="D18" s="18">
        <v>974</v>
      </c>
      <c r="E18" s="19">
        <v>7</v>
      </c>
      <c r="F18" s="19" t="s">
        <v>641</v>
      </c>
      <c r="G18" s="19">
        <v>110120190</v>
      </c>
      <c r="H18" s="429">
        <v>612</v>
      </c>
      <c r="I18" s="430">
        <v>0</v>
      </c>
      <c r="J18" s="431">
        <v>50790</v>
      </c>
      <c r="K18" s="432">
        <v>44280</v>
      </c>
      <c r="O18" s="7"/>
    </row>
    <row r="19" spans="1:15" ht="60.75" thickBot="1" x14ac:dyDescent="0.3">
      <c r="A19" s="16" t="s">
        <v>551</v>
      </c>
      <c r="B19" s="24" t="s">
        <v>611</v>
      </c>
      <c r="C19" s="215" t="s">
        <v>627</v>
      </c>
      <c r="D19" s="26">
        <v>974</v>
      </c>
      <c r="E19" s="27" t="s">
        <v>640</v>
      </c>
      <c r="F19" s="27" t="s">
        <v>641</v>
      </c>
      <c r="G19" s="27" t="s">
        <v>644</v>
      </c>
      <c r="H19" s="27" t="s">
        <v>645</v>
      </c>
      <c r="I19" s="28">
        <v>0</v>
      </c>
      <c r="J19" s="29">
        <v>0</v>
      </c>
      <c r="K19" s="30">
        <v>0</v>
      </c>
      <c r="O19" s="7"/>
    </row>
    <row r="20" spans="1:15" ht="31.5" customHeight="1" x14ac:dyDescent="0.25">
      <c r="A20" s="1022" t="s">
        <v>832</v>
      </c>
      <c r="B20" s="966" t="s">
        <v>612</v>
      </c>
      <c r="C20" s="1023" t="s">
        <v>627</v>
      </c>
      <c r="D20" s="37">
        <v>974</v>
      </c>
      <c r="E20" s="178" t="s">
        <v>640</v>
      </c>
      <c r="F20" s="178" t="s">
        <v>641</v>
      </c>
      <c r="G20" s="178" t="s">
        <v>646</v>
      </c>
      <c r="H20" s="178" t="s">
        <v>647</v>
      </c>
      <c r="I20" s="179">
        <v>0</v>
      </c>
      <c r="J20" s="39">
        <v>920000</v>
      </c>
      <c r="K20" s="40">
        <v>920000</v>
      </c>
      <c r="O20" s="7"/>
    </row>
    <row r="21" spans="1:15" ht="44.25" customHeight="1" thickBot="1" x14ac:dyDescent="0.3">
      <c r="A21" s="940"/>
      <c r="B21" s="944"/>
      <c r="C21" s="946"/>
      <c r="D21" s="434">
        <v>974</v>
      </c>
      <c r="E21" s="435" t="s">
        <v>640</v>
      </c>
      <c r="F21" s="435" t="s">
        <v>641</v>
      </c>
      <c r="G21" s="435" t="s">
        <v>646</v>
      </c>
      <c r="H21" s="435">
        <v>244</v>
      </c>
      <c r="I21" s="179">
        <v>0</v>
      </c>
      <c r="J21" s="39">
        <v>24000</v>
      </c>
      <c r="K21" s="433">
        <v>0</v>
      </c>
      <c r="O21" s="7"/>
    </row>
    <row r="22" spans="1:15" ht="60" x14ac:dyDescent="0.25">
      <c r="A22" s="16" t="s">
        <v>833</v>
      </c>
      <c r="B22" s="840" t="s">
        <v>758</v>
      </c>
      <c r="C22" s="841" t="s">
        <v>627</v>
      </c>
      <c r="D22" s="37">
        <v>974</v>
      </c>
      <c r="E22" s="178" t="s">
        <v>640</v>
      </c>
      <c r="F22" s="178" t="s">
        <v>641</v>
      </c>
      <c r="G22" s="178" t="s">
        <v>646</v>
      </c>
      <c r="H22" s="178" t="s">
        <v>647</v>
      </c>
      <c r="I22" s="179">
        <v>179220</v>
      </c>
      <c r="J22" s="39">
        <v>0</v>
      </c>
      <c r="K22" s="39">
        <v>0</v>
      </c>
      <c r="O22" s="7"/>
    </row>
    <row r="23" spans="1:15" ht="57.75" thickBot="1" x14ac:dyDescent="0.3">
      <c r="A23" s="1264" t="s">
        <v>535</v>
      </c>
      <c r="B23" s="844" t="s">
        <v>613</v>
      </c>
      <c r="C23" s="1017"/>
      <c r="D23" s="1252"/>
      <c r="E23" s="1252"/>
      <c r="F23" s="1252"/>
      <c r="G23" s="1252"/>
      <c r="H23" s="1252"/>
      <c r="I23" s="1253">
        <f>SUM(I24:I49)</f>
        <v>188192802</v>
      </c>
      <c r="J23" s="1253">
        <f>SUM(J24:J49)</f>
        <v>186929122.84000003</v>
      </c>
      <c r="K23" s="1253">
        <f>SUM(K24:K49)</f>
        <v>183107866.28999999</v>
      </c>
      <c r="O23" s="7"/>
    </row>
    <row r="24" spans="1:15" ht="30.75" thickBot="1" x14ac:dyDescent="0.3">
      <c r="A24" s="16" t="s">
        <v>538</v>
      </c>
      <c r="B24" s="254" t="s">
        <v>563</v>
      </c>
      <c r="C24" s="254"/>
      <c r="D24" s="1251">
        <v>974</v>
      </c>
      <c r="E24" s="436" t="s">
        <v>640</v>
      </c>
      <c r="F24" s="436" t="s">
        <v>641</v>
      </c>
      <c r="G24" s="436" t="s">
        <v>648</v>
      </c>
      <c r="H24" s="436" t="s">
        <v>643</v>
      </c>
      <c r="I24" s="431">
        <v>500000</v>
      </c>
      <c r="J24" s="431">
        <v>233760</v>
      </c>
      <c r="K24" s="432">
        <v>202713</v>
      </c>
      <c r="O24" s="7"/>
    </row>
    <row r="25" spans="1:15" ht="60.75" thickBot="1" x14ac:dyDescent="0.3">
      <c r="A25" s="16" t="s">
        <v>539</v>
      </c>
      <c r="B25" s="254" t="s">
        <v>957</v>
      </c>
      <c r="C25" s="215" t="s">
        <v>627</v>
      </c>
      <c r="D25" s="18">
        <v>974</v>
      </c>
      <c r="E25" s="31" t="s">
        <v>640</v>
      </c>
      <c r="F25" s="19" t="s">
        <v>641</v>
      </c>
      <c r="G25" s="31">
        <v>110220050</v>
      </c>
      <c r="H25" s="436">
        <v>612</v>
      </c>
      <c r="I25" s="431">
        <v>0</v>
      </c>
      <c r="J25" s="431">
        <v>36240</v>
      </c>
      <c r="K25" s="432">
        <v>19920.16</v>
      </c>
      <c r="O25" s="7"/>
    </row>
    <row r="26" spans="1:15" ht="60.75" thickBot="1" x14ac:dyDescent="0.3">
      <c r="A26" s="16" t="s">
        <v>540</v>
      </c>
      <c r="B26" s="32" t="s">
        <v>614</v>
      </c>
      <c r="C26" s="215" t="s">
        <v>627</v>
      </c>
      <c r="D26" s="26">
        <v>974</v>
      </c>
      <c r="E26" s="31" t="s">
        <v>640</v>
      </c>
      <c r="F26" s="19" t="s">
        <v>641</v>
      </c>
      <c r="G26" s="33" t="s">
        <v>649</v>
      </c>
      <c r="H26" s="33" t="s">
        <v>643</v>
      </c>
      <c r="I26" s="29">
        <v>2243200</v>
      </c>
      <c r="J26" s="29">
        <v>1363007.44</v>
      </c>
      <c r="K26" s="30">
        <v>1319159.5</v>
      </c>
      <c r="O26" s="7"/>
    </row>
    <row r="27" spans="1:15" ht="60.75" thickBot="1" x14ac:dyDescent="0.3">
      <c r="A27" s="16" t="s">
        <v>541</v>
      </c>
      <c r="B27" s="254" t="s">
        <v>958</v>
      </c>
      <c r="C27" s="215" t="s">
        <v>627</v>
      </c>
      <c r="D27" s="26">
        <v>974</v>
      </c>
      <c r="E27" s="31" t="s">
        <v>640</v>
      </c>
      <c r="F27" s="19" t="s">
        <v>641</v>
      </c>
      <c r="G27" s="33">
        <v>110220060</v>
      </c>
      <c r="H27" s="33">
        <v>612</v>
      </c>
      <c r="I27" s="29">
        <v>0</v>
      </c>
      <c r="J27" s="29">
        <v>214192.56</v>
      </c>
      <c r="K27" s="29">
        <v>214192.56</v>
      </c>
      <c r="O27" s="7"/>
    </row>
    <row r="28" spans="1:15" ht="60.75" thickBot="1" x14ac:dyDescent="0.3">
      <c r="A28" s="16" t="s">
        <v>542</v>
      </c>
      <c r="B28" s="34" t="s">
        <v>615</v>
      </c>
      <c r="C28" s="215" t="s">
        <v>627</v>
      </c>
      <c r="D28" s="26">
        <v>974</v>
      </c>
      <c r="E28" s="31" t="s">
        <v>640</v>
      </c>
      <c r="F28" s="19" t="s">
        <v>641</v>
      </c>
      <c r="G28" s="33" t="s">
        <v>650</v>
      </c>
      <c r="H28" s="33" t="s">
        <v>643</v>
      </c>
      <c r="I28" s="29">
        <v>27500</v>
      </c>
      <c r="J28" s="29">
        <v>25000</v>
      </c>
      <c r="K28" s="30">
        <v>25000</v>
      </c>
      <c r="O28" s="7"/>
    </row>
    <row r="29" spans="1:15" ht="75.75" thickBot="1" x14ac:dyDescent="0.3">
      <c r="A29" s="16" t="s">
        <v>543</v>
      </c>
      <c r="B29" s="437" t="s">
        <v>959</v>
      </c>
      <c r="C29" s="215" t="s">
        <v>627</v>
      </c>
      <c r="D29" s="37">
        <v>974</v>
      </c>
      <c r="E29" s="31" t="s">
        <v>640</v>
      </c>
      <c r="F29" s="19" t="s">
        <v>641</v>
      </c>
      <c r="G29" s="33">
        <v>110220100</v>
      </c>
      <c r="H29" s="38">
        <v>612</v>
      </c>
      <c r="I29" s="39">
        <v>0</v>
      </c>
      <c r="J29" s="39">
        <v>2000</v>
      </c>
      <c r="K29" s="39">
        <v>2000</v>
      </c>
      <c r="O29" s="7"/>
    </row>
    <row r="30" spans="1:15" ht="60.75" thickBot="1" x14ac:dyDescent="0.3">
      <c r="A30" s="16" t="s">
        <v>544</v>
      </c>
      <c r="B30" s="36" t="s">
        <v>564</v>
      </c>
      <c r="C30" s="215" t="s">
        <v>627</v>
      </c>
      <c r="D30" s="37">
        <v>974</v>
      </c>
      <c r="E30" s="31" t="s">
        <v>640</v>
      </c>
      <c r="F30" s="19" t="s">
        <v>641</v>
      </c>
      <c r="G30" s="38" t="s">
        <v>651</v>
      </c>
      <c r="H30" s="38" t="s">
        <v>643</v>
      </c>
      <c r="I30" s="39">
        <v>600000</v>
      </c>
      <c r="J30" s="39">
        <v>463240</v>
      </c>
      <c r="K30" s="40">
        <v>421298.96</v>
      </c>
      <c r="O30" s="7"/>
    </row>
    <row r="31" spans="1:15" ht="60.75" thickBot="1" x14ac:dyDescent="0.3">
      <c r="A31" s="16" t="s">
        <v>545</v>
      </c>
      <c r="B31" s="390" t="s">
        <v>960</v>
      </c>
      <c r="C31" s="215" t="s">
        <v>627</v>
      </c>
      <c r="D31" s="37">
        <v>974</v>
      </c>
      <c r="E31" s="31" t="s">
        <v>640</v>
      </c>
      <c r="F31" s="19" t="s">
        <v>641</v>
      </c>
      <c r="G31" s="38">
        <v>110220150</v>
      </c>
      <c r="H31" s="38">
        <v>612</v>
      </c>
      <c r="I31" s="39">
        <v>0</v>
      </c>
      <c r="J31" s="39">
        <v>124288.26</v>
      </c>
      <c r="K31" s="40">
        <v>123960</v>
      </c>
      <c r="O31" s="7"/>
    </row>
    <row r="32" spans="1:15" ht="53.25" customHeight="1" thickBot="1" x14ac:dyDescent="0.3">
      <c r="A32" s="16" t="s">
        <v>546</v>
      </c>
      <c r="B32" s="388" t="s">
        <v>709</v>
      </c>
      <c r="C32" s="215" t="s">
        <v>627</v>
      </c>
      <c r="D32" s="26">
        <v>974</v>
      </c>
      <c r="E32" s="31" t="s">
        <v>640</v>
      </c>
      <c r="F32" s="19" t="s">
        <v>641</v>
      </c>
      <c r="G32" s="27">
        <v>110229070</v>
      </c>
      <c r="H32" s="27" t="s">
        <v>643</v>
      </c>
      <c r="I32" s="29">
        <v>0</v>
      </c>
      <c r="J32" s="29">
        <v>168660</v>
      </c>
      <c r="K32" s="29">
        <v>168660</v>
      </c>
      <c r="O32" s="7"/>
    </row>
    <row r="33" spans="1:16" ht="66.75" customHeight="1" thickBot="1" x14ac:dyDescent="0.3">
      <c r="A33" s="16" t="s">
        <v>961</v>
      </c>
      <c r="B33" s="388" t="s">
        <v>968</v>
      </c>
      <c r="C33" s="215" t="s">
        <v>627</v>
      </c>
      <c r="D33" s="26">
        <v>974</v>
      </c>
      <c r="E33" s="31" t="s">
        <v>640</v>
      </c>
      <c r="F33" s="19" t="s">
        <v>641</v>
      </c>
      <c r="G33" s="27">
        <v>110229070</v>
      </c>
      <c r="H33" s="27">
        <v>612</v>
      </c>
      <c r="I33" s="29">
        <v>0</v>
      </c>
      <c r="J33" s="29">
        <v>48230</v>
      </c>
      <c r="K33" s="29">
        <v>48230</v>
      </c>
      <c r="O33" s="7"/>
    </row>
    <row r="34" spans="1:16" ht="24.75" customHeight="1" x14ac:dyDescent="0.25">
      <c r="A34" s="974" t="s">
        <v>962</v>
      </c>
      <c r="B34" s="966" t="s">
        <v>616</v>
      </c>
      <c r="C34" s="1023" t="s">
        <v>627</v>
      </c>
      <c r="D34" s="26">
        <v>974</v>
      </c>
      <c r="E34" s="27" t="s">
        <v>640</v>
      </c>
      <c r="F34" s="27" t="s">
        <v>641</v>
      </c>
      <c r="G34" s="27" t="s">
        <v>652</v>
      </c>
      <c r="H34" s="27" t="s">
        <v>653</v>
      </c>
      <c r="I34" s="29">
        <v>28731850</v>
      </c>
      <c r="J34" s="29">
        <v>25987653.66</v>
      </c>
      <c r="K34" s="30">
        <v>25690141.140000001</v>
      </c>
      <c r="O34" s="7"/>
      <c r="P34" s="4"/>
    </row>
    <row r="35" spans="1:16" ht="19.5" customHeight="1" x14ac:dyDescent="0.25">
      <c r="A35" s="1024"/>
      <c r="B35" s="1026"/>
      <c r="C35" s="947"/>
      <c r="D35" s="26">
        <v>974</v>
      </c>
      <c r="E35" s="27" t="s">
        <v>640</v>
      </c>
      <c r="F35" s="27" t="s">
        <v>641</v>
      </c>
      <c r="G35" s="27" t="s">
        <v>652</v>
      </c>
      <c r="H35" s="27">
        <v>112</v>
      </c>
      <c r="I35" s="29">
        <v>26400</v>
      </c>
      <c r="J35" s="29">
        <v>3100</v>
      </c>
      <c r="K35" s="30">
        <v>3100</v>
      </c>
      <c r="O35" s="7"/>
    </row>
    <row r="36" spans="1:16" ht="23.25" customHeight="1" x14ac:dyDescent="0.25">
      <c r="A36" s="1024"/>
      <c r="B36" s="1026"/>
      <c r="C36" s="947"/>
      <c r="D36" s="26">
        <v>974</v>
      </c>
      <c r="E36" s="27" t="s">
        <v>640</v>
      </c>
      <c r="F36" s="27" t="s">
        <v>641</v>
      </c>
      <c r="G36" s="27" t="s">
        <v>652</v>
      </c>
      <c r="H36" s="27">
        <v>119</v>
      </c>
      <c r="I36" s="29">
        <v>8700000</v>
      </c>
      <c r="J36" s="29">
        <v>7873644.5899999999</v>
      </c>
      <c r="K36" s="30">
        <v>7840340.5300000003</v>
      </c>
      <c r="O36" s="7"/>
    </row>
    <row r="37" spans="1:16" ht="30" customHeight="1" x14ac:dyDescent="0.25">
      <c r="A37" s="1024"/>
      <c r="B37" s="1026"/>
      <c r="C37" s="947"/>
      <c r="D37" s="26">
        <v>974</v>
      </c>
      <c r="E37" s="27" t="s">
        <v>640</v>
      </c>
      <c r="F37" s="27" t="s">
        <v>641</v>
      </c>
      <c r="G37" s="27" t="s">
        <v>652</v>
      </c>
      <c r="H37" s="27">
        <v>244</v>
      </c>
      <c r="I37" s="29">
        <v>30506485</v>
      </c>
      <c r="J37" s="29">
        <v>25382205.52</v>
      </c>
      <c r="K37" s="30">
        <v>24267507.57</v>
      </c>
      <c r="O37" s="7"/>
    </row>
    <row r="38" spans="1:16" ht="30" customHeight="1" x14ac:dyDescent="0.25">
      <c r="A38" s="1025"/>
      <c r="B38" s="1027"/>
      <c r="C38" s="947"/>
      <c r="D38" s="26">
        <v>974</v>
      </c>
      <c r="E38" s="27" t="s">
        <v>640</v>
      </c>
      <c r="F38" s="27" t="s">
        <v>641</v>
      </c>
      <c r="G38" s="27">
        <v>110270590</v>
      </c>
      <c r="H38" s="27">
        <v>851</v>
      </c>
      <c r="I38" s="29">
        <v>4007795</v>
      </c>
      <c r="J38" s="29">
        <v>1225522</v>
      </c>
      <c r="K38" s="30">
        <v>1181390</v>
      </c>
      <c r="O38" s="7"/>
    </row>
    <row r="39" spans="1:16" ht="30" customHeight="1" x14ac:dyDescent="0.25">
      <c r="A39" s="1025"/>
      <c r="B39" s="1027"/>
      <c r="C39" s="947"/>
      <c r="D39" s="26">
        <v>974</v>
      </c>
      <c r="E39" s="27" t="s">
        <v>640</v>
      </c>
      <c r="F39" s="27" t="s">
        <v>641</v>
      </c>
      <c r="G39" s="27">
        <v>110270590</v>
      </c>
      <c r="H39" s="27">
        <v>852</v>
      </c>
      <c r="I39" s="29">
        <v>11000</v>
      </c>
      <c r="J39" s="29">
        <v>11060</v>
      </c>
      <c r="K39" s="30">
        <v>3500</v>
      </c>
      <c r="O39" s="7"/>
    </row>
    <row r="40" spans="1:16" ht="30" customHeight="1" x14ac:dyDescent="0.25">
      <c r="A40" s="1025"/>
      <c r="B40" s="1027"/>
      <c r="C40" s="947"/>
      <c r="D40" s="37">
        <v>974</v>
      </c>
      <c r="E40" s="178" t="s">
        <v>640</v>
      </c>
      <c r="F40" s="178" t="s">
        <v>641</v>
      </c>
      <c r="G40" s="178">
        <v>110270590</v>
      </c>
      <c r="H40" s="178">
        <v>853</v>
      </c>
      <c r="I40" s="39">
        <v>448320</v>
      </c>
      <c r="J40" s="39">
        <v>62520</v>
      </c>
      <c r="K40" s="40">
        <v>30231.29</v>
      </c>
      <c r="O40" s="7"/>
    </row>
    <row r="41" spans="1:16" ht="79.5" customHeight="1" x14ac:dyDescent="0.25">
      <c r="A41" s="439" t="s">
        <v>963</v>
      </c>
      <c r="B41" s="196" t="s">
        <v>969</v>
      </c>
      <c r="C41" s="251" t="s">
        <v>21</v>
      </c>
      <c r="D41" s="26">
        <v>974</v>
      </c>
      <c r="E41" s="376" t="s">
        <v>640</v>
      </c>
      <c r="F41" s="83" t="s">
        <v>641</v>
      </c>
      <c r="G41" s="178">
        <v>110270590</v>
      </c>
      <c r="H41" s="83">
        <v>611</v>
      </c>
      <c r="I41" s="440">
        <v>0</v>
      </c>
      <c r="J41" s="39">
        <v>9310735.0600000005</v>
      </c>
      <c r="K41" s="40">
        <v>9265208.3599999994</v>
      </c>
      <c r="L41" s="441"/>
      <c r="M41" s="441"/>
      <c r="N41" s="1254"/>
      <c r="O41" s="1255"/>
    </row>
    <row r="42" spans="1:16" ht="15.6" customHeight="1" x14ac:dyDescent="0.25">
      <c r="A42" s="974" t="s">
        <v>964</v>
      </c>
      <c r="B42" s="926" t="s">
        <v>571</v>
      </c>
      <c r="C42" s="966"/>
      <c r="D42" s="26">
        <v>974</v>
      </c>
      <c r="E42" s="27" t="s">
        <v>640</v>
      </c>
      <c r="F42" s="27" t="s">
        <v>641</v>
      </c>
      <c r="G42" s="27" t="s">
        <v>659</v>
      </c>
      <c r="H42" s="27" t="s">
        <v>643</v>
      </c>
      <c r="I42" s="29">
        <v>1092800</v>
      </c>
      <c r="J42" s="29">
        <v>954271.14</v>
      </c>
      <c r="K42" s="30">
        <v>466120.48</v>
      </c>
      <c r="O42" s="7"/>
      <c r="P42" s="4"/>
    </row>
    <row r="43" spans="1:16" ht="28.5" customHeight="1" x14ac:dyDescent="0.25">
      <c r="A43" s="975"/>
      <c r="B43" s="927"/>
      <c r="C43" s="944"/>
      <c r="D43" s="26">
        <v>974</v>
      </c>
      <c r="E43" s="27" t="s">
        <v>640</v>
      </c>
      <c r="F43" s="27" t="s">
        <v>641</v>
      </c>
      <c r="G43" s="27" t="s">
        <v>659</v>
      </c>
      <c r="H43" s="27">
        <v>247</v>
      </c>
      <c r="I43" s="29">
        <v>13685200</v>
      </c>
      <c r="J43" s="29">
        <v>12127726.16</v>
      </c>
      <c r="K43" s="30">
        <v>10767358.07</v>
      </c>
      <c r="O43" s="7"/>
    </row>
    <row r="44" spans="1:16" ht="113.25" customHeight="1" x14ac:dyDescent="0.25">
      <c r="A44" s="438" t="s">
        <v>965</v>
      </c>
      <c r="B44" s="250" t="s">
        <v>970</v>
      </c>
      <c r="C44" s="251" t="s">
        <v>627</v>
      </c>
      <c r="D44" s="434">
        <v>974</v>
      </c>
      <c r="E44" s="435" t="s">
        <v>640</v>
      </c>
      <c r="F44" s="435" t="s">
        <v>641</v>
      </c>
      <c r="G44" s="435" t="s">
        <v>659</v>
      </c>
      <c r="H44" s="435">
        <v>611</v>
      </c>
      <c r="I44" s="442">
        <v>0</v>
      </c>
      <c r="J44" s="442">
        <v>778232.9</v>
      </c>
      <c r="K44" s="443">
        <v>614060.63</v>
      </c>
      <c r="O44" s="7"/>
    </row>
    <row r="45" spans="1:16" ht="15.6" customHeight="1" x14ac:dyDescent="0.25">
      <c r="A45" s="967" t="s">
        <v>966</v>
      </c>
      <c r="B45" s="969" t="s">
        <v>562</v>
      </c>
      <c r="C45" s="969" t="s">
        <v>566</v>
      </c>
      <c r="D45" s="434">
        <v>974</v>
      </c>
      <c r="E45" s="444" t="s">
        <v>640</v>
      </c>
      <c r="F45" s="444" t="s">
        <v>641</v>
      </c>
      <c r="G45" s="444" t="s">
        <v>660</v>
      </c>
      <c r="H45" s="444" t="s">
        <v>653</v>
      </c>
      <c r="I45" s="442">
        <v>68780000</v>
      </c>
      <c r="J45" s="442">
        <v>63745799.439999998</v>
      </c>
      <c r="K45" s="443">
        <v>63732937.479999997</v>
      </c>
      <c r="O45" s="7"/>
      <c r="P45" s="7"/>
    </row>
    <row r="46" spans="1:16" ht="63" customHeight="1" x14ac:dyDescent="0.25">
      <c r="A46" s="968"/>
      <c r="B46" s="970"/>
      <c r="C46" s="970"/>
      <c r="D46" s="434">
        <v>974</v>
      </c>
      <c r="E46" s="444" t="s">
        <v>640</v>
      </c>
      <c r="F46" s="444" t="s">
        <v>641</v>
      </c>
      <c r="G46" s="444" t="s">
        <v>660</v>
      </c>
      <c r="H46" s="444" t="s">
        <v>655</v>
      </c>
      <c r="I46" s="442">
        <v>20771550</v>
      </c>
      <c r="J46" s="442">
        <v>19182912.16</v>
      </c>
      <c r="K46" s="443">
        <v>19179028.530000001</v>
      </c>
      <c r="O46" s="7"/>
    </row>
    <row r="47" spans="1:16" ht="15.75" x14ac:dyDescent="0.25">
      <c r="A47" s="968"/>
      <c r="B47" s="970"/>
      <c r="C47" s="970"/>
      <c r="D47" s="434">
        <v>974</v>
      </c>
      <c r="E47" s="444" t="s">
        <v>640</v>
      </c>
      <c r="F47" s="444" t="s">
        <v>641</v>
      </c>
      <c r="G47" s="444" t="s">
        <v>660</v>
      </c>
      <c r="H47" s="444" t="s">
        <v>643</v>
      </c>
      <c r="I47" s="442">
        <v>3245495</v>
      </c>
      <c r="J47" s="442">
        <v>7199372.5</v>
      </c>
      <c r="K47" s="443">
        <v>7199371.9400000004</v>
      </c>
      <c r="O47" s="7"/>
    </row>
    <row r="48" spans="1:16" ht="165" x14ac:dyDescent="0.25">
      <c r="A48" s="445" t="s">
        <v>967</v>
      </c>
      <c r="B48" s="250" t="s">
        <v>971</v>
      </c>
      <c r="C48" s="251" t="s">
        <v>566</v>
      </c>
      <c r="D48" s="434">
        <v>974</v>
      </c>
      <c r="E48" s="435" t="s">
        <v>640</v>
      </c>
      <c r="F48" s="435" t="s">
        <v>641</v>
      </c>
      <c r="G48" s="435" t="s">
        <v>660</v>
      </c>
      <c r="H48" s="435">
        <v>611</v>
      </c>
      <c r="I48" s="442">
        <v>0</v>
      </c>
      <c r="J48" s="442">
        <v>6920141.9000000004</v>
      </c>
      <c r="K48" s="443">
        <v>6889825.46</v>
      </c>
      <c r="O48" s="7"/>
    </row>
    <row r="49" spans="1:15" ht="120.75" thickBot="1" x14ac:dyDescent="0.3">
      <c r="A49" s="221" t="s">
        <v>972</v>
      </c>
      <c r="B49" s="446" t="s">
        <v>77</v>
      </c>
      <c r="C49" s="446" t="s">
        <v>566</v>
      </c>
      <c r="D49" s="447">
        <v>974</v>
      </c>
      <c r="E49" s="448" t="s">
        <v>661</v>
      </c>
      <c r="F49" s="448" t="s">
        <v>662</v>
      </c>
      <c r="G49" s="448" t="s">
        <v>663</v>
      </c>
      <c r="H49" s="448" t="s">
        <v>664</v>
      </c>
      <c r="I49" s="449">
        <v>4815207</v>
      </c>
      <c r="J49" s="449">
        <v>3485607.55</v>
      </c>
      <c r="K49" s="450">
        <v>3432610.6300000004</v>
      </c>
      <c r="O49" s="7"/>
    </row>
    <row r="50" spans="1:15" ht="63" customHeight="1" thickBot="1" x14ac:dyDescent="0.3">
      <c r="A50" s="1256" t="s">
        <v>536</v>
      </c>
      <c r="B50" s="1257" t="s">
        <v>109</v>
      </c>
      <c r="C50" s="868"/>
      <c r="D50" s="1258"/>
      <c r="E50" s="1259"/>
      <c r="F50" s="1259"/>
      <c r="G50" s="1259"/>
      <c r="H50" s="1260"/>
      <c r="I50" s="855">
        <f>I51</f>
        <v>0</v>
      </c>
      <c r="J50" s="855">
        <f>J51</f>
        <v>100000</v>
      </c>
      <c r="K50" s="855">
        <f>K51</f>
        <v>100000</v>
      </c>
      <c r="O50" s="7"/>
    </row>
    <row r="51" spans="1:15" ht="63" customHeight="1" thickBot="1" x14ac:dyDescent="0.3">
      <c r="A51" s="56" t="s">
        <v>547</v>
      </c>
      <c r="B51" s="57" t="s">
        <v>111</v>
      </c>
      <c r="C51" s="57" t="s">
        <v>627</v>
      </c>
      <c r="D51" s="41">
        <v>974</v>
      </c>
      <c r="E51" s="41" t="s">
        <v>661</v>
      </c>
      <c r="F51" s="1261" t="s">
        <v>683</v>
      </c>
      <c r="G51" s="1261" t="s">
        <v>682</v>
      </c>
      <c r="H51" s="1261" t="s">
        <v>643</v>
      </c>
      <c r="I51" s="1262">
        <v>0</v>
      </c>
      <c r="J51" s="1262">
        <v>100000</v>
      </c>
      <c r="K51" s="1263">
        <v>100000</v>
      </c>
      <c r="O51" s="7"/>
    </row>
    <row r="52" spans="1:15" ht="90.75" customHeight="1" thickBot="1" x14ac:dyDescent="0.3">
      <c r="A52" s="1264" t="s">
        <v>537</v>
      </c>
      <c r="B52" s="868" t="s">
        <v>977</v>
      </c>
      <c r="C52" s="868"/>
      <c r="D52" s="1265"/>
      <c r="E52" s="1266"/>
      <c r="F52" s="1266"/>
      <c r="G52" s="1266"/>
      <c r="H52" s="1267"/>
      <c r="I52" s="1250">
        <f>I53</f>
        <v>1060000</v>
      </c>
      <c r="J52" s="1250">
        <f>J53</f>
        <v>1060000</v>
      </c>
      <c r="K52" s="1268">
        <f>K53</f>
        <v>404285.71</v>
      </c>
      <c r="O52" s="7"/>
    </row>
    <row r="53" spans="1:15" ht="153" customHeight="1" thickBot="1" x14ac:dyDescent="0.3">
      <c r="A53" s="455" t="s">
        <v>80</v>
      </c>
      <c r="B53" s="456" t="s">
        <v>78</v>
      </c>
      <c r="C53" s="456" t="s">
        <v>566</v>
      </c>
      <c r="D53" s="457">
        <v>974</v>
      </c>
      <c r="E53" s="451">
        <v>10</v>
      </c>
      <c r="F53" s="452" t="s">
        <v>665</v>
      </c>
      <c r="G53" s="452" t="s">
        <v>978</v>
      </c>
      <c r="H53" s="452" t="s">
        <v>666</v>
      </c>
      <c r="I53" s="453">
        <v>1060000</v>
      </c>
      <c r="J53" s="453">
        <v>1060000</v>
      </c>
      <c r="K53" s="454">
        <v>404285.71</v>
      </c>
      <c r="O53" s="7"/>
    </row>
    <row r="54" spans="1:15" ht="83.25" customHeight="1" thickBot="1" x14ac:dyDescent="0.3">
      <c r="A54" s="1269" t="s">
        <v>52</v>
      </c>
      <c r="B54" s="1270" t="s">
        <v>79</v>
      </c>
      <c r="C54" s="1270"/>
      <c r="D54" s="1271"/>
      <c r="E54" s="1266"/>
      <c r="F54" s="1266"/>
      <c r="G54" s="1266"/>
      <c r="H54" s="1267"/>
      <c r="I54" s="1272">
        <f>SUM(I55:I57)</f>
        <v>0</v>
      </c>
      <c r="J54" s="1272">
        <f>SUM(J55:J57)</f>
        <v>3475721.36</v>
      </c>
      <c r="K54" s="1273">
        <f>SUM(K55:K57)</f>
        <v>3475721.36</v>
      </c>
      <c r="O54" s="7"/>
    </row>
    <row r="55" spans="1:15" ht="55.15" customHeight="1" x14ac:dyDescent="0.25">
      <c r="A55" s="1028" t="s">
        <v>979</v>
      </c>
      <c r="B55" s="1030" t="s">
        <v>81</v>
      </c>
      <c r="C55" s="253" t="s">
        <v>627</v>
      </c>
      <c r="D55" s="42" t="s">
        <v>667</v>
      </c>
      <c r="E55" s="43" t="s">
        <v>640</v>
      </c>
      <c r="F55" s="43" t="s">
        <v>641</v>
      </c>
      <c r="G55" s="44" t="s">
        <v>668</v>
      </c>
      <c r="H55" s="44" t="s">
        <v>645</v>
      </c>
      <c r="I55" s="45">
        <v>0</v>
      </c>
      <c r="J55" s="45">
        <v>17378.61</v>
      </c>
      <c r="K55" s="45">
        <v>17378.61</v>
      </c>
      <c r="O55" s="7"/>
    </row>
    <row r="56" spans="1:15" ht="45" customHeight="1" thickBot="1" x14ac:dyDescent="0.3">
      <c r="A56" s="1029"/>
      <c r="B56" s="1031"/>
      <c r="C56" s="253" t="s">
        <v>565</v>
      </c>
      <c r="D56" s="46" t="s">
        <v>667</v>
      </c>
      <c r="E56" s="46" t="s">
        <v>640</v>
      </c>
      <c r="F56" s="46" t="s">
        <v>641</v>
      </c>
      <c r="G56" s="47" t="s">
        <v>668</v>
      </c>
      <c r="H56" s="47" t="s">
        <v>645</v>
      </c>
      <c r="I56" s="48">
        <v>0</v>
      </c>
      <c r="J56" s="48">
        <v>0</v>
      </c>
      <c r="K56" s="49">
        <v>0</v>
      </c>
      <c r="L56" s="4" t="e">
        <f>I61+#REF!+#REF!+I111+#REF!+#REF!</f>
        <v>#REF!</v>
      </c>
      <c r="M56" s="4" t="e">
        <f>I56-L56</f>
        <v>#REF!</v>
      </c>
      <c r="O56" s="7"/>
    </row>
    <row r="57" spans="1:15" ht="59.25" customHeight="1" thickBot="1" x14ac:dyDescent="0.3">
      <c r="A57" s="999"/>
      <c r="B57" s="1032"/>
      <c r="C57" s="446" t="s">
        <v>566</v>
      </c>
      <c r="D57" s="182" t="s">
        <v>667</v>
      </c>
      <c r="E57" s="182" t="s">
        <v>640</v>
      </c>
      <c r="F57" s="182" t="s">
        <v>641</v>
      </c>
      <c r="G57" s="183" t="s">
        <v>668</v>
      </c>
      <c r="H57" s="183" t="s">
        <v>645</v>
      </c>
      <c r="I57" s="184">
        <v>0</v>
      </c>
      <c r="J57" s="184">
        <v>3458342.75</v>
      </c>
      <c r="K57" s="184">
        <v>3458342.75</v>
      </c>
      <c r="L57" s="184">
        <v>3458342.75</v>
      </c>
      <c r="M57" s="184">
        <v>3458342.75</v>
      </c>
      <c r="N57" s="184">
        <v>3458342.75</v>
      </c>
      <c r="O57" s="7"/>
    </row>
    <row r="58" spans="1:15" ht="29.25" customHeight="1" thickBot="1" x14ac:dyDescent="0.3">
      <c r="A58" s="1274" t="s">
        <v>82</v>
      </c>
      <c r="B58" s="1275" t="s">
        <v>1506</v>
      </c>
      <c r="C58" s="1276" t="s">
        <v>626</v>
      </c>
      <c r="D58" s="1277"/>
      <c r="E58" s="1277"/>
      <c r="F58" s="1277"/>
      <c r="G58" s="1277"/>
      <c r="H58" s="1277"/>
      <c r="I58" s="1278">
        <f>SUM(I59:I61)</f>
        <v>516963713</v>
      </c>
      <c r="J58" s="1278">
        <f>SUM(J59:J61)</f>
        <v>532227035.22999996</v>
      </c>
      <c r="K58" s="1279">
        <f>SUM(K59:K61)</f>
        <v>522134393.30999994</v>
      </c>
      <c r="O58" s="7"/>
    </row>
    <row r="59" spans="1:15" ht="60" x14ac:dyDescent="0.25">
      <c r="A59" s="1280"/>
      <c r="B59" s="1281"/>
      <c r="C59" s="254" t="s">
        <v>565</v>
      </c>
      <c r="D59" s="50"/>
      <c r="E59" s="50"/>
      <c r="F59" s="50"/>
      <c r="G59" s="50"/>
      <c r="H59" s="50"/>
      <c r="I59" s="1282">
        <f>I82+I83+I84+I85+I108+I110+I121</f>
        <v>36111084</v>
      </c>
      <c r="J59" s="1282">
        <f>J82+J83+J84+J85+J108+J110+J121</f>
        <v>36400987.109999999</v>
      </c>
      <c r="K59" s="1282">
        <f>K82+K83+K84+K85+K108+K110+K121</f>
        <v>35155820.178800002</v>
      </c>
      <c r="O59" s="7"/>
    </row>
    <row r="60" spans="1:15" ht="75" x14ac:dyDescent="0.25">
      <c r="A60" s="1280"/>
      <c r="B60" s="1281"/>
      <c r="C60" s="735" t="s">
        <v>566</v>
      </c>
      <c r="D60" s="51"/>
      <c r="E60" s="51"/>
      <c r="F60" s="51"/>
      <c r="G60" s="51"/>
      <c r="H60" s="51"/>
      <c r="I60" s="770">
        <f>I68+I101+I102+I103+I104+I106+I107+I109+I111+I117+I122+I124+I125</f>
        <v>327217689</v>
      </c>
      <c r="J60" s="770">
        <f>J68+J101+J102+J103+J104+J106+J107+J109+J111+J117+J122+J124+J125</f>
        <v>329649704.02999997</v>
      </c>
      <c r="K60" s="770">
        <f>K68+K101+K102+K103+K104+K106+K107+K109+K111+K117+K122+K124+K125</f>
        <v>327298104.5812</v>
      </c>
      <c r="O60" s="7"/>
    </row>
    <row r="61" spans="1:15" ht="60.75" thickBot="1" x14ac:dyDescent="0.3">
      <c r="A61" s="1283"/>
      <c r="B61" s="1284"/>
      <c r="C61" s="840" t="s">
        <v>627</v>
      </c>
      <c r="D61" s="1285"/>
      <c r="E61" s="1285"/>
      <c r="F61" s="1285"/>
      <c r="G61" s="1285"/>
      <c r="H61" s="1285"/>
      <c r="I61" s="1286">
        <f>I63+I64+I65+I66+I67+I69+I70+I72+I73+I74+I75+I76+I77+I78+I79+I80+I81+I86+I87+I88+I89+I90+I91+I92+I93+I94+I95+I96+I97+I98+I99+I100+I113+I115+I118+I120</f>
        <v>153634940</v>
      </c>
      <c r="J61" s="1286">
        <f>J63+J64+J65+J66+J67+J69+J70+J72+J73+J74+J75+J76+J77+J78+J79+J80+J81+J86+J87+J88+J89+J90+J91+J92+J93+J94+J95+J96+J97+J98+J99+J100+J113+J115+J118+J120</f>
        <v>166176344.08999997</v>
      </c>
      <c r="K61" s="1286">
        <f>K63+K64+K65+K66+K67+K69+K70+K72+K73+K74+K75+K76+K77+K78+K79+K80+K81+K86+K87+K88+K89+K90+K91+K92+K93+K94+K95+K96+K97+K98+K99+K100+K113+K115+K118+K120</f>
        <v>159680468.54999998</v>
      </c>
      <c r="O61" s="7"/>
    </row>
    <row r="62" spans="1:15" ht="49.5" customHeight="1" thickBot="1" x14ac:dyDescent="0.3">
      <c r="A62" s="1287" t="s">
        <v>578</v>
      </c>
      <c r="B62" s="844" t="s">
        <v>84</v>
      </c>
      <c r="C62" s="844"/>
      <c r="D62" s="846"/>
      <c r="E62" s="846"/>
      <c r="F62" s="846"/>
      <c r="G62" s="846"/>
      <c r="H62" s="846"/>
      <c r="I62" s="1278">
        <f>SUM(I63:I67)</f>
        <v>94700</v>
      </c>
      <c r="J62" s="1278">
        <f>SUM(J63:J67)</f>
        <v>915000</v>
      </c>
      <c r="K62" s="1278">
        <f>SUM(K63:K67)</f>
        <v>795000</v>
      </c>
      <c r="L62" s="163">
        <f>SUM(L63:L70)</f>
        <v>0</v>
      </c>
      <c r="M62" s="163">
        <f>SUM(M63:M70)</f>
        <v>0</v>
      </c>
      <c r="N62" s="163">
        <f>SUM(N63:N70)</f>
        <v>0</v>
      </c>
      <c r="O62" s="7"/>
    </row>
    <row r="63" spans="1:15" ht="49.5" customHeight="1" x14ac:dyDescent="0.25">
      <c r="A63" s="459" t="s">
        <v>85</v>
      </c>
      <c r="B63" s="254" t="s">
        <v>699</v>
      </c>
      <c r="C63" s="461" t="s">
        <v>627</v>
      </c>
      <c r="D63" s="43">
        <v>974</v>
      </c>
      <c r="E63" s="43" t="s">
        <v>640</v>
      </c>
      <c r="F63" s="43" t="s">
        <v>669</v>
      </c>
      <c r="G63" s="43" t="s">
        <v>698</v>
      </c>
      <c r="H63" s="43" t="s">
        <v>647</v>
      </c>
      <c r="I63" s="185">
        <v>0</v>
      </c>
      <c r="J63" s="185">
        <v>0</v>
      </c>
      <c r="K63" s="186">
        <v>0</v>
      </c>
      <c r="O63" s="7"/>
    </row>
    <row r="64" spans="1:15" ht="60" x14ac:dyDescent="0.25">
      <c r="A64" s="459" t="s">
        <v>86</v>
      </c>
      <c r="B64" s="388" t="s">
        <v>700</v>
      </c>
      <c r="C64" s="196" t="s">
        <v>627</v>
      </c>
      <c r="D64" s="397">
        <v>974</v>
      </c>
      <c r="E64" s="397" t="s">
        <v>640</v>
      </c>
      <c r="F64" s="397" t="s">
        <v>669</v>
      </c>
      <c r="G64" s="397" t="s">
        <v>698</v>
      </c>
      <c r="H64" s="397" t="s">
        <v>670</v>
      </c>
      <c r="I64" s="185">
        <v>0</v>
      </c>
      <c r="J64" s="185">
        <v>0</v>
      </c>
      <c r="K64" s="186">
        <v>0</v>
      </c>
      <c r="O64" s="7"/>
    </row>
    <row r="65" spans="1:15" ht="52.5" customHeight="1" x14ac:dyDescent="0.25">
      <c r="A65" s="993" t="s">
        <v>802</v>
      </c>
      <c r="B65" s="995" t="s">
        <v>612</v>
      </c>
      <c r="C65" s="461" t="s">
        <v>627</v>
      </c>
      <c r="D65" s="462">
        <v>974</v>
      </c>
      <c r="E65" s="462" t="s">
        <v>640</v>
      </c>
      <c r="F65" s="405" t="s">
        <v>669</v>
      </c>
      <c r="G65" s="405" t="s">
        <v>984</v>
      </c>
      <c r="H65" s="405" t="s">
        <v>647</v>
      </c>
      <c r="I65" s="187">
        <v>94700</v>
      </c>
      <c r="J65" s="187">
        <v>750000</v>
      </c>
      <c r="K65" s="188">
        <v>750000</v>
      </c>
      <c r="O65" s="7"/>
    </row>
    <row r="66" spans="1:15" ht="74.25" customHeight="1" x14ac:dyDescent="0.25">
      <c r="A66" s="994"/>
      <c r="B66" s="965"/>
      <c r="C66" s="461" t="s">
        <v>627</v>
      </c>
      <c r="D66" s="462">
        <v>974</v>
      </c>
      <c r="E66" s="462" t="s">
        <v>640</v>
      </c>
      <c r="F66" s="405" t="s">
        <v>669</v>
      </c>
      <c r="G66" s="405" t="s">
        <v>984</v>
      </c>
      <c r="H66" s="405" t="s">
        <v>643</v>
      </c>
      <c r="I66" s="187">
        <v>0</v>
      </c>
      <c r="J66" s="187">
        <v>120000</v>
      </c>
      <c r="K66" s="187">
        <v>0</v>
      </c>
      <c r="O66" s="7"/>
    </row>
    <row r="67" spans="1:15" ht="75" x14ac:dyDescent="0.25">
      <c r="A67" s="460" t="s">
        <v>803</v>
      </c>
      <c r="B67" s="196" t="s">
        <v>980</v>
      </c>
      <c r="C67" s="196" t="s">
        <v>627</v>
      </c>
      <c r="D67" s="197">
        <v>974</v>
      </c>
      <c r="E67" s="197" t="s">
        <v>640</v>
      </c>
      <c r="F67" s="198" t="s">
        <v>669</v>
      </c>
      <c r="G67" s="198" t="s">
        <v>984</v>
      </c>
      <c r="H67" s="198" t="s">
        <v>670</v>
      </c>
      <c r="I67" s="187">
        <v>0</v>
      </c>
      <c r="J67" s="187">
        <v>45000</v>
      </c>
      <c r="K67" s="187">
        <v>45000</v>
      </c>
      <c r="O67" s="7"/>
    </row>
    <row r="68" spans="1:15" ht="75.75" thickBot="1" x14ac:dyDescent="0.3">
      <c r="A68" s="460" t="s">
        <v>804</v>
      </c>
      <c r="B68" s="217" t="s">
        <v>981</v>
      </c>
      <c r="C68" s="211" t="s">
        <v>566</v>
      </c>
      <c r="D68" s="197">
        <v>974</v>
      </c>
      <c r="E68" s="197" t="s">
        <v>640</v>
      </c>
      <c r="F68" s="198" t="s">
        <v>669</v>
      </c>
      <c r="G68" s="198" t="s">
        <v>985</v>
      </c>
      <c r="H68" s="198" t="s">
        <v>647</v>
      </c>
      <c r="I68" s="187">
        <v>0</v>
      </c>
      <c r="J68" s="187">
        <v>0</v>
      </c>
      <c r="K68" s="187">
        <v>0</v>
      </c>
      <c r="L68" s="187">
        <v>0</v>
      </c>
      <c r="M68" s="187">
        <v>0</v>
      </c>
      <c r="N68" s="187">
        <v>0</v>
      </c>
      <c r="O68" s="7"/>
    </row>
    <row r="69" spans="1:15" ht="60" x14ac:dyDescent="0.25">
      <c r="A69" s="216" t="s">
        <v>805</v>
      </c>
      <c r="B69" s="217" t="s">
        <v>982</v>
      </c>
      <c r="C69" s="461" t="s">
        <v>627</v>
      </c>
      <c r="D69" s="462">
        <v>974</v>
      </c>
      <c r="E69" s="462" t="s">
        <v>640</v>
      </c>
      <c r="F69" s="405" t="s">
        <v>669</v>
      </c>
      <c r="G69" s="405" t="s">
        <v>986</v>
      </c>
      <c r="H69" s="405" t="s">
        <v>647</v>
      </c>
      <c r="I69" s="187">
        <v>0</v>
      </c>
      <c r="J69" s="187">
        <v>0</v>
      </c>
      <c r="K69" s="187">
        <v>0</v>
      </c>
      <c r="O69" s="7"/>
    </row>
    <row r="70" spans="1:15" ht="75.75" thickBot="1" x14ac:dyDescent="0.3">
      <c r="A70" s="460" t="s">
        <v>806</v>
      </c>
      <c r="B70" s="218" t="s">
        <v>983</v>
      </c>
      <c r="C70" s="196" t="s">
        <v>627</v>
      </c>
      <c r="D70" s="197">
        <v>974</v>
      </c>
      <c r="E70" s="197" t="s">
        <v>640</v>
      </c>
      <c r="F70" s="198" t="s">
        <v>669</v>
      </c>
      <c r="G70" s="198" t="s">
        <v>986</v>
      </c>
      <c r="H70" s="198" t="s">
        <v>670</v>
      </c>
      <c r="I70" s="187">
        <v>0</v>
      </c>
      <c r="J70" s="187">
        <v>0</v>
      </c>
      <c r="K70" s="187">
        <v>0</v>
      </c>
      <c r="O70" s="7"/>
    </row>
    <row r="71" spans="1:15" ht="72" thickBot="1" x14ac:dyDescent="0.3">
      <c r="A71" s="1288" t="s">
        <v>573</v>
      </c>
      <c r="B71" s="1270" t="s">
        <v>87</v>
      </c>
      <c r="C71" s="1289"/>
      <c r="D71" s="1290"/>
      <c r="E71" s="1291"/>
      <c r="F71" s="1291"/>
      <c r="G71" s="1291"/>
      <c r="H71" s="1292"/>
      <c r="I71" s="1272">
        <f>SUM(I73:I104)</f>
        <v>492333013</v>
      </c>
      <c r="J71" s="1272">
        <f>SUM(J73:J104)</f>
        <v>503302998</v>
      </c>
      <c r="K71" s="1272">
        <f>SUM(K73:K104)</f>
        <v>496242426.16000003</v>
      </c>
      <c r="O71" s="7"/>
    </row>
    <row r="72" spans="1:15" ht="60.75" thickBot="1" x14ac:dyDescent="0.3">
      <c r="A72" s="463" t="s">
        <v>88</v>
      </c>
      <c r="B72" s="464" t="s">
        <v>987</v>
      </c>
      <c r="C72" s="196" t="s">
        <v>627</v>
      </c>
      <c r="D72" s="197">
        <v>974</v>
      </c>
      <c r="E72" s="197" t="s">
        <v>640</v>
      </c>
      <c r="F72" s="198" t="s">
        <v>669</v>
      </c>
      <c r="G72" s="465" t="s">
        <v>671</v>
      </c>
      <c r="H72" s="465" t="s">
        <v>672</v>
      </c>
      <c r="I72" s="187">
        <v>0</v>
      </c>
      <c r="J72" s="187">
        <v>0</v>
      </c>
      <c r="K72" s="188">
        <v>0</v>
      </c>
      <c r="O72" s="7"/>
    </row>
    <row r="73" spans="1:15" ht="60" x14ac:dyDescent="0.25">
      <c r="A73" s="16" t="s">
        <v>89</v>
      </c>
      <c r="B73" s="194" t="s">
        <v>563</v>
      </c>
      <c r="C73" s="196" t="s">
        <v>627</v>
      </c>
      <c r="D73" s="52">
        <v>974</v>
      </c>
      <c r="E73" s="52" t="s">
        <v>640</v>
      </c>
      <c r="F73" s="52" t="s">
        <v>669</v>
      </c>
      <c r="G73" s="52" t="s">
        <v>671</v>
      </c>
      <c r="H73" s="52" t="s">
        <v>643</v>
      </c>
      <c r="I73" s="187">
        <v>800000</v>
      </c>
      <c r="J73" s="187">
        <v>648760</v>
      </c>
      <c r="K73" s="188">
        <v>611756</v>
      </c>
      <c r="O73" s="7"/>
    </row>
    <row r="74" spans="1:15" ht="60" x14ac:dyDescent="0.25">
      <c r="A74" s="23" t="s">
        <v>90</v>
      </c>
      <c r="B74" s="195" t="s">
        <v>759</v>
      </c>
      <c r="C74" s="196" t="s">
        <v>627</v>
      </c>
      <c r="D74" s="53">
        <v>974</v>
      </c>
      <c r="E74" s="53" t="s">
        <v>640</v>
      </c>
      <c r="F74" s="53" t="s">
        <v>669</v>
      </c>
      <c r="G74" s="53" t="s">
        <v>673</v>
      </c>
      <c r="H74" s="53" t="s">
        <v>670</v>
      </c>
      <c r="I74" s="187">
        <v>0</v>
      </c>
      <c r="J74" s="187">
        <v>51240</v>
      </c>
      <c r="K74" s="188">
        <v>49385</v>
      </c>
      <c r="O74" s="7"/>
    </row>
    <row r="75" spans="1:15" ht="53.25" customHeight="1" x14ac:dyDescent="0.25">
      <c r="A75" s="383" t="s">
        <v>92</v>
      </c>
      <c r="B75" s="386" t="s">
        <v>91</v>
      </c>
      <c r="C75" s="196" t="s">
        <v>627</v>
      </c>
      <c r="D75" s="53">
        <v>974</v>
      </c>
      <c r="E75" s="53" t="s">
        <v>640</v>
      </c>
      <c r="F75" s="53" t="s">
        <v>669</v>
      </c>
      <c r="G75" s="53" t="s">
        <v>674</v>
      </c>
      <c r="H75" s="193" t="s">
        <v>643</v>
      </c>
      <c r="I75" s="187">
        <v>4510400</v>
      </c>
      <c r="J75" s="187">
        <v>3454000</v>
      </c>
      <c r="K75" s="188">
        <v>3218706.4</v>
      </c>
      <c r="O75" s="7"/>
    </row>
    <row r="76" spans="1:15" ht="60.75" customHeight="1" x14ac:dyDescent="0.25">
      <c r="A76" s="467" t="s">
        <v>93</v>
      </c>
      <c r="B76" s="251" t="s">
        <v>988</v>
      </c>
      <c r="C76" s="196" t="s">
        <v>627</v>
      </c>
      <c r="D76" s="197">
        <v>974</v>
      </c>
      <c r="E76" s="197" t="s">
        <v>640</v>
      </c>
      <c r="F76" s="198" t="s">
        <v>669</v>
      </c>
      <c r="G76" s="198" t="s">
        <v>674</v>
      </c>
      <c r="H76" s="198" t="s">
        <v>670</v>
      </c>
      <c r="I76" s="187">
        <v>0</v>
      </c>
      <c r="J76" s="187">
        <v>198000</v>
      </c>
      <c r="K76" s="188">
        <v>194940</v>
      </c>
      <c r="O76" s="7"/>
    </row>
    <row r="77" spans="1:15" ht="62.25" customHeight="1" x14ac:dyDescent="0.25">
      <c r="A77" s="467" t="s">
        <v>94</v>
      </c>
      <c r="B77" s="387" t="s">
        <v>564</v>
      </c>
      <c r="C77" s="196" t="s">
        <v>627</v>
      </c>
      <c r="D77" s="381" t="s">
        <v>689</v>
      </c>
      <c r="E77" s="381" t="s">
        <v>640</v>
      </c>
      <c r="F77" s="381" t="s">
        <v>669</v>
      </c>
      <c r="G77" s="198" t="s">
        <v>675</v>
      </c>
      <c r="H77" s="466" t="s">
        <v>643</v>
      </c>
      <c r="I77" s="384">
        <v>3000000</v>
      </c>
      <c r="J77" s="384">
        <v>1775180.74</v>
      </c>
      <c r="K77" s="382">
        <v>1757940</v>
      </c>
      <c r="O77" s="7"/>
    </row>
    <row r="78" spans="1:15" ht="60" x14ac:dyDescent="0.25">
      <c r="A78" s="468" t="s">
        <v>95</v>
      </c>
      <c r="B78" s="196" t="s">
        <v>960</v>
      </c>
      <c r="C78" s="196" t="s">
        <v>627</v>
      </c>
      <c r="D78" s="197">
        <v>974</v>
      </c>
      <c r="E78" s="197" t="s">
        <v>640</v>
      </c>
      <c r="F78" s="198" t="s">
        <v>669</v>
      </c>
      <c r="G78" s="198" t="s">
        <v>675</v>
      </c>
      <c r="H78" s="198" t="s">
        <v>670</v>
      </c>
      <c r="I78" s="187">
        <v>74880</v>
      </c>
      <c r="J78" s="187">
        <v>195137</v>
      </c>
      <c r="K78" s="188">
        <v>191770.4</v>
      </c>
      <c r="O78" s="7"/>
    </row>
    <row r="79" spans="1:15" ht="60" x14ac:dyDescent="0.25">
      <c r="A79" s="468" t="s">
        <v>96</v>
      </c>
      <c r="B79" s="196" t="s">
        <v>709</v>
      </c>
      <c r="C79" s="196" t="s">
        <v>627</v>
      </c>
      <c r="D79" s="197">
        <v>974</v>
      </c>
      <c r="E79" s="197" t="s">
        <v>640</v>
      </c>
      <c r="F79" s="198" t="s">
        <v>669</v>
      </c>
      <c r="G79" s="198" t="s">
        <v>710</v>
      </c>
      <c r="H79" s="198" t="s">
        <v>643</v>
      </c>
      <c r="I79" s="187">
        <v>100000</v>
      </c>
      <c r="J79" s="187">
        <v>264400</v>
      </c>
      <c r="K79" s="188">
        <v>264397.5</v>
      </c>
      <c r="O79" s="7"/>
    </row>
    <row r="80" spans="1:15" ht="126.75" customHeight="1" x14ac:dyDescent="0.25">
      <c r="A80" s="468" t="s">
        <v>97</v>
      </c>
      <c r="B80" s="196" t="s">
        <v>989</v>
      </c>
      <c r="C80" s="196" t="s">
        <v>627</v>
      </c>
      <c r="D80" s="197">
        <v>974</v>
      </c>
      <c r="E80" s="197" t="s">
        <v>640</v>
      </c>
      <c r="F80" s="198" t="s">
        <v>669</v>
      </c>
      <c r="G80" s="198" t="s">
        <v>710</v>
      </c>
      <c r="H80" s="198" t="s">
        <v>678</v>
      </c>
      <c r="I80" s="187">
        <v>0</v>
      </c>
      <c r="J80" s="187">
        <v>0</v>
      </c>
      <c r="K80" s="188">
        <v>0</v>
      </c>
      <c r="O80" s="7"/>
    </row>
    <row r="81" spans="1:16" ht="60" x14ac:dyDescent="0.25">
      <c r="A81" s="468" t="s">
        <v>98</v>
      </c>
      <c r="B81" s="196" t="s">
        <v>968</v>
      </c>
      <c r="C81" s="196" t="s">
        <v>627</v>
      </c>
      <c r="D81" s="197">
        <v>974</v>
      </c>
      <c r="E81" s="197" t="s">
        <v>640</v>
      </c>
      <c r="F81" s="198" t="s">
        <v>669</v>
      </c>
      <c r="G81" s="198" t="s">
        <v>710</v>
      </c>
      <c r="H81" s="198" t="s">
        <v>670</v>
      </c>
      <c r="I81" s="187">
        <v>0</v>
      </c>
      <c r="J81" s="187">
        <v>20200</v>
      </c>
      <c r="K81" s="188">
        <v>20200</v>
      </c>
      <c r="O81" s="7"/>
    </row>
    <row r="82" spans="1:16" ht="34.5" customHeight="1" x14ac:dyDescent="0.25">
      <c r="A82" s="996" t="s">
        <v>99</v>
      </c>
      <c r="B82" s="945" t="s">
        <v>702</v>
      </c>
      <c r="C82" s="945" t="s">
        <v>565</v>
      </c>
      <c r="D82" s="200">
        <v>974</v>
      </c>
      <c r="E82" s="200" t="s">
        <v>640</v>
      </c>
      <c r="F82" s="198" t="s">
        <v>669</v>
      </c>
      <c r="G82" s="198" t="s">
        <v>701</v>
      </c>
      <c r="H82" s="198" t="s">
        <v>653</v>
      </c>
      <c r="I82" s="187">
        <v>17068900</v>
      </c>
      <c r="J82" s="187">
        <v>15716380.939999999</v>
      </c>
      <c r="K82" s="188">
        <v>15177137.93</v>
      </c>
      <c r="O82" s="7"/>
      <c r="P82" s="4"/>
    </row>
    <row r="83" spans="1:16" ht="47.25" customHeight="1" x14ac:dyDescent="0.25">
      <c r="A83" s="994"/>
      <c r="B83" s="947"/>
      <c r="C83" s="944"/>
      <c r="D83" s="200">
        <v>974</v>
      </c>
      <c r="E83" s="200" t="s">
        <v>640</v>
      </c>
      <c r="F83" s="198" t="s">
        <v>669</v>
      </c>
      <c r="G83" s="198" t="s">
        <v>701</v>
      </c>
      <c r="H83" s="198" t="s">
        <v>655</v>
      </c>
      <c r="I83" s="187">
        <v>5154800</v>
      </c>
      <c r="J83" s="187">
        <v>4678931.4000000004</v>
      </c>
      <c r="K83" s="188">
        <v>4589164.8899999997</v>
      </c>
      <c r="O83" s="7"/>
    </row>
    <row r="84" spans="1:16" ht="186.75" customHeight="1" x14ac:dyDescent="0.25">
      <c r="A84" s="199" t="s">
        <v>100</v>
      </c>
      <c r="B84" s="177" t="s">
        <v>990</v>
      </c>
      <c r="C84" s="177" t="s">
        <v>565</v>
      </c>
      <c r="D84" s="200">
        <v>974</v>
      </c>
      <c r="E84" s="200" t="s">
        <v>640</v>
      </c>
      <c r="F84" s="198" t="s">
        <v>669</v>
      </c>
      <c r="G84" s="198" t="s">
        <v>701</v>
      </c>
      <c r="H84" s="198" t="s">
        <v>678</v>
      </c>
      <c r="I84" s="187">
        <v>0</v>
      </c>
      <c r="J84" s="187">
        <v>0</v>
      </c>
      <c r="K84" s="188">
        <v>0</v>
      </c>
      <c r="O84" s="7"/>
    </row>
    <row r="85" spans="1:16" ht="130.5" customHeight="1" x14ac:dyDescent="0.25">
      <c r="A85" s="199" t="s">
        <v>102</v>
      </c>
      <c r="B85" s="177" t="s">
        <v>991</v>
      </c>
      <c r="C85" s="177" t="s">
        <v>565</v>
      </c>
      <c r="D85" s="200">
        <v>974</v>
      </c>
      <c r="E85" s="200" t="s">
        <v>640</v>
      </c>
      <c r="F85" s="198" t="s">
        <v>669</v>
      </c>
      <c r="G85" s="198" t="s">
        <v>701</v>
      </c>
      <c r="H85" s="198" t="s">
        <v>670</v>
      </c>
      <c r="I85" s="187">
        <v>4101300</v>
      </c>
      <c r="J85" s="187">
        <v>4539590.7699999996</v>
      </c>
      <c r="K85" s="188">
        <v>4539590.7300000004</v>
      </c>
      <c r="O85" s="7"/>
    </row>
    <row r="86" spans="1:16" ht="33" customHeight="1" x14ac:dyDescent="0.25">
      <c r="A86" s="997" t="s">
        <v>703</v>
      </c>
      <c r="B86" s="971" t="s">
        <v>570</v>
      </c>
      <c r="C86" s="237"/>
      <c r="D86" s="197">
        <v>974</v>
      </c>
      <c r="E86" s="197" t="s">
        <v>640</v>
      </c>
      <c r="F86" s="198" t="s">
        <v>669</v>
      </c>
      <c r="G86" s="198" t="s">
        <v>676</v>
      </c>
      <c r="H86" s="198" t="s">
        <v>653</v>
      </c>
      <c r="I86" s="187">
        <v>372300</v>
      </c>
      <c r="J86" s="187">
        <v>414220.69</v>
      </c>
      <c r="K86" s="188">
        <v>414220.69</v>
      </c>
      <c r="O86" s="7"/>
      <c r="P86" s="4"/>
    </row>
    <row r="87" spans="1:16" ht="27" customHeight="1" x14ac:dyDescent="0.25">
      <c r="A87" s="998"/>
      <c r="B87" s="972"/>
      <c r="C87" s="469"/>
      <c r="D87" s="197" t="s">
        <v>689</v>
      </c>
      <c r="E87" s="197" t="s">
        <v>640</v>
      </c>
      <c r="F87" s="198" t="s">
        <v>669</v>
      </c>
      <c r="G87" s="198" t="s">
        <v>676</v>
      </c>
      <c r="H87" s="198" t="s">
        <v>655</v>
      </c>
      <c r="I87" s="187">
        <v>112400</v>
      </c>
      <c r="J87" s="187">
        <v>125094.67</v>
      </c>
      <c r="K87" s="187">
        <v>125094.67</v>
      </c>
      <c r="L87" s="187">
        <v>125094.67</v>
      </c>
      <c r="M87" s="187">
        <v>125094.67</v>
      </c>
      <c r="N87" s="187">
        <v>125094.67</v>
      </c>
      <c r="O87" s="7"/>
    </row>
    <row r="88" spans="1:16" ht="60" x14ac:dyDescent="0.25">
      <c r="A88" s="199" t="s">
        <v>704</v>
      </c>
      <c r="B88" s="196" t="s">
        <v>992</v>
      </c>
      <c r="C88" s="196" t="s">
        <v>627</v>
      </c>
      <c r="D88" s="197">
        <v>974</v>
      </c>
      <c r="E88" s="197" t="s">
        <v>640</v>
      </c>
      <c r="F88" s="198" t="s">
        <v>669</v>
      </c>
      <c r="G88" s="198" t="s">
        <v>676</v>
      </c>
      <c r="H88" s="198" t="s">
        <v>670</v>
      </c>
      <c r="I88" s="187">
        <v>178400</v>
      </c>
      <c r="J88" s="187">
        <v>218755.1</v>
      </c>
      <c r="K88" s="188">
        <v>218755.1</v>
      </c>
      <c r="O88" s="7"/>
    </row>
    <row r="89" spans="1:16" x14ac:dyDescent="0.25">
      <c r="A89" s="973" t="s">
        <v>993</v>
      </c>
      <c r="B89" s="964" t="s">
        <v>616</v>
      </c>
      <c r="C89" s="971" t="s">
        <v>627</v>
      </c>
      <c r="D89" s="197">
        <v>974</v>
      </c>
      <c r="E89" s="197" t="s">
        <v>640</v>
      </c>
      <c r="F89" s="198" t="s">
        <v>669</v>
      </c>
      <c r="G89" s="198" t="s">
        <v>677</v>
      </c>
      <c r="H89" s="198" t="s">
        <v>653</v>
      </c>
      <c r="I89" s="187">
        <v>53051000</v>
      </c>
      <c r="J89" s="187">
        <v>53335051.990000002</v>
      </c>
      <c r="K89" s="188">
        <v>53242002.310000002</v>
      </c>
      <c r="O89" s="7"/>
      <c r="P89" s="4"/>
    </row>
    <row r="90" spans="1:16" x14ac:dyDescent="0.25">
      <c r="A90" s="935"/>
      <c r="B90" s="938"/>
      <c r="C90" s="947"/>
      <c r="D90" s="197">
        <v>974</v>
      </c>
      <c r="E90" s="197" t="s">
        <v>640</v>
      </c>
      <c r="F90" s="198" t="s">
        <v>669</v>
      </c>
      <c r="G90" s="198" t="s">
        <v>677</v>
      </c>
      <c r="H90" s="198" t="s">
        <v>654</v>
      </c>
      <c r="I90" s="187">
        <v>290700</v>
      </c>
      <c r="J90" s="187">
        <v>106359.97</v>
      </c>
      <c r="K90" s="188">
        <v>104445</v>
      </c>
      <c r="O90" s="7"/>
    </row>
    <row r="91" spans="1:16" x14ac:dyDescent="0.25">
      <c r="A91" s="935"/>
      <c r="B91" s="938"/>
      <c r="C91" s="947"/>
      <c r="D91" s="197">
        <v>974</v>
      </c>
      <c r="E91" s="197" t="s">
        <v>640</v>
      </c>
      <c r="F91" s="198" t="s">
        <v>669</v>
      </c>
      <c r="G91" s="198" t="s">
        <v>677</v>
      </c>
      <c r="H91" s="198" t="s">
        <v>655</v>
      </c>
      <c r="I91" s="187">
        <v>16024200</v>
      </c>
      <c r="J91" s="187">
        <v>16081624.189999999</v>
      </c>
      <c r="K91" s="188">
        <v>16019619.119999999</v>
      </c>
      <c r="O91" s="7"/>
    </row>
    <row r="92" spans="1:16" x14ac:dyDescent="0.25">
      <c r="A92" s="935"/>
      <c r="B92" s="938"/>
      <c r="C92" s="947"/>
      <c r="D92" s="197">
        <v>974</v>
      </c>
      <c r="E92" s="197" t="s">
        <v>640</v>
      </c>
      <c r="F92" s="198" t="s">
        <v>669</v>
      </c>
      <c r="G92" s="198" t="s">
        <v>677</v>
      </c>
      <c r="H92" s="198" t="s">
        <v>643</v>
      </c>
      <c r="I92" s="187">
        <v>22655000</v>
      </c>
      <c r="J92" s="187">
        <v>27959657.149999999</v>
      </c>
      <c r="K92" s="188">
        <v>26623938.84</v>
      </c>
      <c r="O92" s="7"/>
    </row>
    <row r="93" spans="1:16" x14ac:dyDescent="0.25">
      <c r="A93" s="935"/>
      <c r="B93" s="938"/>
      <c r="C93" s="947"/>
      <c r="D93" s="197">
        <v>974</v>
      </c>
      <c r="E93" s="197" t="s">
        <v>640</v>
      </c>
      <c r="F93" s="198" t="s">
        <v>669</v>
      </c>
      <c r="G93" s="198" t="s">
        <v>677</v>
      </c>
      <c r="H93" s="198" t="s">
        <v>666</v>
      </c>
      <c r="I93" s="187">
        <v>0</v>
      </c>
      <c r="J93" s="187">
        <v>102636.01</v>
      </c>
      <c r="K93" s="188">
        <v>102636.01</v>
      </c>
      <c r="O93" s="7"/>
    </row>
    <row r="94" spans="1:16" x14ac:dyDescent="0.25">
      <c r="A94" s="935"/>
      <c r="B94" s="938"/>
      <c r="C94" s="947"/>
      <c r="D94" s="197">
        <v>974</v>
      </c>
      <c r="E94" s="197" t="s">
        <v>640</v>
      </c>
      <c r="F94" s="198" t="s">
        <v>669</v>
      </c>
      <c r="G94" s="198" t="s">
        <v>677</v>
      </c>
      <c r="H94" s="198" t="s">
        <v>656</v>
      </c>
      <c r="I94" s="187">
        <v>6096400</v>
      </c>
      <c r="J94" s="187">
        <v>7576288.3300000001</v>
      </c>
      <c r="K94" s="188">
        <v>7478629</v>
      </c>
      <c r="O94" s="7"/>
    </row>
    <row r="95" spans="1:16" x14ac:dyDescent="0.25">
      <c r="A95" s="935"/>
      <c r="B95" s="938"/>
      <c r="C95" s="947"/>
      <c r="D95" s="197">
        <v>974</v>
      </c>
      <c r="E95" s="197" t="s">
        <v>640</v>
      </c>
      <c r="F95" s="198" t="s">
        <v>669</v>
      </c>
      <c r="G95" s="198" t="s">
        <v>677</v>
      </c>
      <c r="H95" s="198" t="s">
        <v>657</v>
      </c>
      <c r="I95" s="187">
        <v>37200</v>
      </c>
      <c r="J95" s="187">
        <v>54830</v>
      </c>
      <c r="K95" s="188">
        <v>11029</v>
      </c>
      <c r="O95" s="7"/>
    </row>
    <row r="96" spans="1:16" x14ac:dyDescent="0.25">
      <c r="A96" s="936"/>
      <c r="B96" s="965"/>
      <c r="C96" s="944"/>
      <c r="D96" s="197">
        <v>974</v>
      </c>
      <c r="E96" s="197" t="s">
        <v>640</v>
      </c>
      <c r="F96" s="198" t="s">
        <v>669</v>
      </c>
      <c r="G96" s="198" t="s">
        <v>677</v>
      </c>
      <c r="H96" s="198" t="s">
        <v>658</v>
      </c>
      <c r="I96" s="187">
        <v>880700</v>
      </c>
      <c r="J96" s="187">
        <v>545228</v>
      </c>
      <c r="K96" s="188">
        <v>64287.73</v>
      </c>
      <c r="O96" s="7"/>
    </row>
    <row r="97" spans="1:16" ht="130.5" customHeight="1" x14ac:dyDescent="0.25">
      <c r="A97" s="199" t="s">
        <v>994</v>
      </c>
      <c r="B97" s="177" t="s">
        <v>969</v>
      </c>
      <c r="C97" s="177" t="s">
        <v>627</v>
      </c>
      <c r="D97" s="197">
        <v>974</v>
      </c>
      <c r="E97" s="197" t="s">
        <v>640</v>
      </c>
      <c r="F97" s="198" t="s">
        <v>669</v>
      </c>
      <c r="G97" s="198" t="s">
        <v>677</v>
      </c>
      <c r="H97" s="198" t="s">
        <v>678</v>
      </c>
      <c r="I97" s="187">
        <v>10276950</v>
      </c>
      <c r="J97" s="187">
        <v>16276069.25</v>
      </c>
      <c r="K97" s="188">
        <v>16133969.949999999</v>
      </c>
      <c r="O97" s="7"/>
    </row>
    <row r="98" spans="1:16" x14ac:dyDescent="0.25">
      <c r="A98" s="974" t="s">
        <v>995</v>
      </c>
      <c r="B98" s="966" t="s">
        <v>571</v>
      </c>
      <c r="C98" s="945" t="s">
        <v>627</v>
      </c>
      <c r="D98" s="197">
        <v>974</v>
      </c>
      <c r="E98" s="197" t="s">
        <v>640</v>
      </c>
      <c r="F98" s="198" t="s">
        <v>669</v>
      </c>
      <c r="G98" s="198" t="s">
        <v>679</v>
      </c>
      <c r="H98" s="198" t="s">
        <v>643</v>
      </c>
      <c r="I98" s="187">
        <v>404910</v>
      </c>
      <c r="J98" s="187">
        <v>246483.63</v>
      </c>
      <c r="K98" s="188">
        <v>61845.83</v>
      </c>
      <c r="O98" s="7"/>
      <c r="P98" s="4"/>
    </row>
    <row r="99" spans="1:16" ht="37.5" customHeight="1" x14ac:dyDescent="0.25">
      <c r="A99" s="975"/>
      <c r="B99" s="944"/>
      <c r="C99" s="944"/>
      <c r="D99" s="197">
        <v>974</v>
      </c>
      <c r="E99" s="197" t="s">
        <v>640</v>
      </c>
      <c r="F99" s="198" t="s">
        <v>669</v>
      </c>
      <c r="G99" s="198" t="s">
        <v>679</v>
      </c>
      <c r="H99" s="198" t="s">
        <v>760</v>
      </c>
      <c r="I99" s="187">
        <v>30400350</v>
      </c>
      <c r="J99" s="187">
        <v>28838888.289999999</v>
      </c>
      <c r="K99" s="188">
        <v>25503481.379999999</v>
      </c>
      <c r="O99" s="7"/>
    </row>
    <row r="100" spans="1:16" ht="116.25" customHeight="1" x14ac:dyDescent="0.25">
      <c r="A100" s="199" t="s">
        <v>996</v>
      </c>
      <c r="B100" s="177" t="s">
        <v>970</v>
      </c>
      <c r="C100" s="177" t="s">
        <v>627</v>
      </c>
      <c r="D100" s="197">
        <v>974</v>
      </c>
      <c r="E100" s="197" t="s">
        <v>640</v>
      </c>
      <c r="F100" s="198" t="s">
        <v>669</v>
      </c>
      <c r="G100" s="198" t="s">
        <v>679</v>
      </c>
      <c r="H100" s="198" t="s">
        <v>678</v>
      </c>
      <c r="I100" s="187">
        <v>4174450</v>
      </c>
      <c r="J100" s="187">
        <v>6250403.8799999999</v>
      </c>
      <c r="K100" s="188">
        <v>5949583.4199999999</v>
      </c>
      <c r="O100" s="7"/>
    </row>
    <row r="101" spans="1:16" ht="46.5" customHeight="1" x14ac:dyDescent="0.25">
      <c r="A101" s="934" t="s">
        <v>997</v>
      </c>
      <c r="B101" s="943" t="s">
        <v>101</v>
      </c>
      <c r="C101" s="945" t="s">
        <v>566</v>
      </c>
      <c r="D101" s="201">
        <v>974</v>
      </c>
      <c r="E101" s="201" t="s">
        <v>640</v>
      </c>
      <c r="F101" s="405" t="s">
        <v>669</v>
      </c>
      <c r="G101" s="405" t="s">
        <v>680</v>
      </c>
      <c r="H101" s="405" t="s">
        <v>653</v>
      </c>
      <c r="I101" s="185">
        <v>195257430</v>
      </c>
      <c r="J101" s="185">
        <v>179626308.33000001</v>
      </c>
      <c r="K101" s="186">
        <v>179626308.24000001</v>
      </c>
      <c r="O101" s="7"/>
      <c r="P101" s="4"/>
    </row>
    <row r="102" spans="1:16" ht="46.5" customHeight="1" x14ac:dyDescent="0.25">
      <c r="A102" s="935"/>
      <c r="B102" s="947"/>
      <c r="C102" s="947"/>
      <c r="D102" s="200">
        <v>974</v>
      </c>
      <c r="E102" s="200" t="s">
        <v>640</v>
      </c>
      <c r="F102" s="198" t="s">
        <v>669</v>
      </c>
      <c r="G102" s="198" t="s">
        <v>680</v>
      </c>
      <c r="H102" s="198" t="s">
        <v>655</v>
      </c>
      <c r="I102" s="187">
        <v>58967750</v>
      </c>
      <c r="J102" s="187">
        <v>54195230.710000001</v>
      </c>
      <c r="K102" s="188">
        <v>54190535.859999999</v>
      </c>
      <c r="O102" s="7"/>
    </row>
    <row r="103" spans="1:16" ht="60" customHeight="1" x14ac:dyDescent="0.25">
      <c r="A103" s="936"/>
      <c r="B103" s="944"/>
      <c r="C103" s="944"/>
      <c r="D103" s="200">
        <v>974</v>
      </c>
      <c r="E103" s="200" t="s">
        <v>640</v>
      </c>
      <c r="F103" s="198" t="s">
        <v>669</v>
      </c>
      <c r="G103" s="198" t="s">
        <v>680</v>
      </c>
      <c r="H103" s="198" t="s">
        <v>643</v>
      </c>
      <c r="I103" s="187">
        <v>12116593</v>
      </c>
      <c r="J103" s="187">
        <v>20488732.02</v>
      </c>
      <c r="K103" s="188">
        <v>20437740.219999999</v>
      </c>
      <c r="O103" s="7"/>
    </row>
    <row r="104" spans="1:16" ht="221.25" customHeight="1" thickBot="1" x14ac:dyDescent="0.3">
      <c r="A104" s="470" t="s">
        <v>998</v>
      </c>
      <c r="B104" s="211" t="s">
        <v>999</v>
      </c>
      <c r="C104" s="211" t="s">
        <v>566</v>
      </c>
      <c r="D104" s="212">
        <v>974</v>
      </c>
      <c r="E104" s="212" t="s">
        <v>640</v>
      </c>
      <c r="F104" s="213" t="s">
        <v>669</v>
      </c>
      <c r="G104" s="213" t="s">
        <v>680</v>
      </c>
      <c r="H104" s="213" t="s">
        <v>678</v>
      </c>
      <c r="I104" s="189">
        <v>46226000</v>
      </c>
      <c r="J104" s="189">
        <v>59319314.939999998</v>
      </c>
      <c r="K104" s="190">
        <v>59319314.939999998</v>
      </c>
      <c r="O104" s="7"/>
    </row>
    <row r="105" spans="1:16" ht="57.75" customHeight="1" thickBot="1" x14ac:dyDescent="0.3">
      <c r="A105" s="1256" t="s">
        <v>577</v>
      </c>
      <c r="B105" s="1257" t="s">
        <v>103</v>
      </c>
      <c r="C105" s="1293"/>
      <c r="D105" s="1294"/>
      <c r="E105" s="1295"/>
      <c r="F105" s="1295"/>
      <c r="G105" s="1295"/>
      <c r="H105" s="1296"/>
      <c r="I105" s="1297">
        <f>I106+I107+I108+I109+I110+I111</f>
        <v>21046000</v>
      </c>
      <c r="J105" s="1297">
        <f>J106+J107+J108+J109+J110+J111</f>
        <v>23546000</v>
      </c>
      <c r="K105" s="1297">
        <f>K106+K107+K108+K109+K110+K111</f>
        <v>21586732.829999998</v>
      </c>
      <c r="O105" s="7"/>
    </row>
    <row r="106" spans="1:16" ht="120" x14ac:dyDescent="0.25">
      <c r="A106" s="220" t="s">
        <v>104</v>
      </c>
      <c r="B106" s="208" t="s">
        <v>105</v>
      </c>
      <c r="C106" s="208" t="s">
        <v>566</v>
      </c>
      <c r="D106" s="209">
        <v>974</v>
      </c>
      <c r="E106" s="209" t="s">
        <v>640</v>
      </c>
      <c r="F106" s="210" t="s">
        <v>669</v>
      </c>
      <c r="G106" s="210" t="s">
        <v>681</v>
      </c>
      <c r="H106" s="210" t="s">
        <v>643</v>
      </c>
      <c r="I106" s="202">
        <v>7742700</v>
      </c>
      <c r="J106" s="202">
        <v>7612797.9100000001</v>
      </c>
      <c r="K106" s="203">
        <v>6387051.4199999999</v>
      </c>
      <c r="O106" s="7"/>
    </row>
    <row r="107" spans="1:16" ht="159.75" customHeight="1" x14ac:dyDescent="0.25">
      <c r="A107" s="216" t="s">
        <v>106</v>
      </c>
      <c r="B107" s="177" t="s">
        <v>1000</v>
      </c>
      <c r="C107" s="177" t="s">
        <v>566</v>
      </c>
      <c r="D107" s="197">
        <v>974</v>
      </c>
      <c r="E107" s="197" t="s">
        <v>640</v>
      </c>
      <c r="F107" s="198" t="s">
        <v>669</v>
      </c>
      <c r="G107" s="198" t="s">
        <v>681</v>
      </c>
      <c r="H107" s="198" t="s">
        <v>670</v>
      </c>
      <c r="I107" s="187">
        <v>1653200</v>
      </c>
      <c r="J107" s="187">
        <v>2283102.09</v>
      </c>
      <c r="K107" s="188">
        <v>2283102.09</v>
      </c>
      <c r="O107" s="7"/>
    </row>
    <row r="108" spans="1:16" ht="80.25" customHeight="1" x14ac:dyDescent="0.25">
      <c r="A108" s="941" t="s">
        <v>707</v>
      </c>
      <c r="B108" s="943" t="s">
        <v>705</v>
      </c>
      <c r="C108" s="177" t="s">
        <v>565</v>
      </c>
      <c r="D108" s="197">
        <v>974</v>
      </c>
      <c r="E108" s="197" t="s">
        <v>640</v>
      </c>
      <c r="F108" s="198" t="s">
        <v>669</v>
      </c>
      <c r="G108" s="198" t="s">
        <v>706</v>
      </c>
      <c r="H108" s="198" t="s">
        <v>643</v>
      </c>
      <c r="I108" s="187">
        <v>7350084</v>
      </c>
      <c r="J108" s="187">
        <v>7404271.1567999991</v>
      </c>
      <c r="K108" s="188">
        <v>6800120.0652000001</v>
      </c>
      <c r="O108" s="7"/>
    </row>
    <row r="109" spans="1:16" ht="63.75" customHeight="1" x14ac:dyDescent="0.25">
      <c r="A109" s="942"/>
      <c r="B109" s="944"/>
      <c r="C109" s="471" t="s">
        <v>566</v>
      </c>
      <c r="D109" s="462">
        <v>974</v>
      </c>
      <c r="E109" s="462" t="s">
        <v>640</v>
      </c>
      <c r="F109" s="405" t="s">
        <v>669</v>
      </c>
      <c r="G109" s="405" t="s">
        <v>706</v>
      </c>
      <c r="H109" s="405" t="s">
        <v>643</v>
      </c>
      <c r="I109" s="185">
        <v>1400016</v>
      </c>
      <c r="J109" s="185">
        <v>1410337.3632</v>
      </c>
      <c r="K109" s="186">
        <v>1295260.9648</v>
      </c>
      <c r="O109" s="7"/>
    </row>
    <row r="110" spans="1:16" ht="87.75" customHeight="1" x14ac:dyDescent="0.25">
      <c r="A110" s="939" t="s">
        <v>708</v>
      </c>
      <c r="B110" s="945" t="s">
        <v>1001</v>
      </c>
      <c r="C110" s="472" t="s">
        <v>565</v>
      </c>
      <c r="D110" s="458">
        <v>974</v>
      </c>
      <c r="E110" s="458" t="s">
        <v>640</v>
      </c>
      <c r="F110" s="404" t="s">
        <v>669</v>
      </c>
      <c r="G110" s="404" t="s">
        <v>706</v>
      </c>
      <c r="H110" s="404" t="s">
        <v>670</v>
      </c>
      <c r="I110" s="191">
        <v>2436000</v>
      </c>
      <c r="J110" s="191">
        <v>4061812.8432</v>
      </c>
      <c r="K110" s="192">
        <v>4049806.5636</v>
      </c>
      <c r="O110" s="7"/>
    </row>
    <row r="111" spans="1:16" ht="90" customHeight="1" thickBot="1" x14ac:dyDescent="0.3">
      <c r="A111" s="940"/>
      <c r="B111" s="946"/>
      <c r="C111" s="211" t="s">
        <v>566</v>
      </c>
      <c r="D111" s="214">
        <v>974</v>
      </c>
      <c r="E111" s="214" t="s">
        <v>640</v>
      </c>
      <c r="F111" s="213" t="s">
        <v>669</v>
      </c>
      <c r="G111" s="213" t="s">
        <v>706</v>
      </c>
      <c r="H111" s="213" t="s">
        <v>670</v>
      </c>
      <c r="I111" s="189">
        <v>464000</v>
      </c>
      <c r="J111" s="189">
        <v>773678.63680000009</v>
      </c>
      <c r="K111" s="190">
        <v>771391.72640000004</v>
      </c>
      <c r="O111" s="7"/>
    </row>
    <row r="112" spans="1:16" ht="29.25" thickBot="1" x14ac:dyDescent="0.3">
      <c r="A112" s="1256" t="s">
        <v>108</v>
      </c>
      <c r="B112" s="79" t="s">
        <v>109</v>
      </c>
      <c r="C112" s="1293"/>
      <c r="D112" s="1298"/>
      <c r="E112" s="1299"/>
      <c r="F112" s="1299"/>
      <c r="G112" s="1299"/>
      <c r="H112" s="1300"/>
      <c r="I112" s="855">
        <f>I113</f>
        <v>100000</v>
      </c>
      <c r="J112" s="855">
        <f>J113</f>
        <v>0</v>
      </c>
      <c r="K112" s="855">
        <f>K113</f>
        <v>0</v>
      </c>
      <c r="O112" s="7"/>
    </row>
    <row r="113" spans="1:15" ht="60.75" thickBot="1" x14ac:dyDescent="0.3">
      <c r="A113" s="56" t="s">
        <v>110</v>
      </c>
      <c r="B113" s="57" t="s">
        <v>111</v>
      </c>
      <c r="C113" s="735" t="s">
        <v>627</v>
      </c>
      <c r="D113" s="41">
        <v>974</v>
      </c>
      <c r="E113" s="41" t="s">
        <v>640</v>
      </c>
      <c r="F113" s="41" t="s">
        <v>669</v>
      </c>
      <c r="G113" s="41" t="s">
        <v>682</v>
      </c>
      <c r="H113" s="41" t="s">
        <v>643</v>
      </c>
      <c r="I113" s="1301">
        <v>100000</v>
      </c>
      <c r="J113" s="1301">
        <v>0</v>
      </c>
      <c r="K113" s="1302">
        <v>0</v>
      </c>
      <c r="O113" s="7"/>
    </row>
    <row r="114" spans="1:15" ht="62.25" customHeight="1" x14ac:dyDescent="0.25">
      <c r="A114" s="1303" t="s">
        <v>112</v>
      </c>
      <c r="B114" s="848" t="s">
        <v>1005</v>
      </c>
      <c r="C114" s="848"/>
      <c r="D114" s="1038"/>
      <c r="E114" s="1304"/>
      <c r="F114" s="1304"/>
      <c r="G114" s="1304"/>
      <c r="H114" s="1304"/>
      <c r="I114" s="823">
        <f>I115</f>
        <v>0</v>
      </c>
      <c r="J114" s="823">
        <f>J115</f>
        <v>522835.20000000001</v>
      </c>
      <c r="K114" s="823">
        <f>K115</f>
        <v>522835.20000000001</v>
      </c>
      <c r="O114" s="7"/>
    </row>
    <row r="115" spans="1:15" ht="62.25" customHeight="1" x14ac:dyDescent="0.25">
      <c r="A115" s="180" t="s">
        <v>1002</v>
      </c>
      <c r="B115" s="831" t="s">
        <v>1003</v>
      </c>
      <c r="C115" s="831" t="s">
        <v>627</v>
      </c>
      <c r="D115" s="611">
        <v>974</v>
      </c>
      <c r="E115" s="611" t="s">
        <v>640</v>
      </c>
      <c r="F115" s="1305" t="s">
        <v>669</v>
      </c>
      <c r="G115" s="1305" t="s">
        <v>1004</v>
      </c>
      <c r="H115" s="1305" t="s">
        <v>643</v>
      </c>
      <c r="I115" s="1297">
        <v>0</v>
      </c>
      <c r="J115" s="1297">
        <v>522835.20000000001</v>
      </c>
      <c r="K115" s="1297">
        <v>522835.20000000001</v>
      </c>
      <c r="O115" s="7"/>
    </row>
    <row r="116" spans="1:15" ht="62.25" customHeight="1" x14ac:dyDescent="0.25">
      <c r="A116" s="763" t="s">
        <v>113</v>
      </c>
      <c r="B116" s="79" t="s">
        <v>761</v>
      </c>
      <c r="C116" s="844"/>
      <c r="D116" s="1306"/>
      <c r="E116" s="1307"/>
      <c r="F116" s="1307"/>
      <c r="G116" s="1307"/>
      <c r="H116" s="1307"/>
      <c r="I116" s="737">
        <f>SUM(I117:I118)</f>
        <v>0</v>
      </c>
      <c r="J116" s="737">
        <f>SUM(J117:J118)</f>
        <v>0</v>
      </c>
      <c r="K116" s="737">
        <f>SUM(K117:K118)</f>
        <v>0</v>
      </c>
      <c r="O116" s="7"/>
    </row>
    <row r="117" spans="1:15" ht="62.25" customHeight="1" x14ac:dyDescent="0.25">
      <c r="A117" s="1308" t="s">
        <v>114</v>
      </c>
      <c r="B117" s="254" t="s">
        <v>767</v>
      </c>
      <c r="C117" s="254" t="s">
        <v>566</v>
      </c>
      <c r="D117" s="43" t="s">
        <v>667</v>
      </c>
      <c r="E117" s="43" t="s">
        <v>640</v>
      </c>
      <c r="F117" s="1309" t="s">
        <v>669</v>
      </c>
      <c r="G117" s="1309" t="s">
        <v>1006</v>
      </c>
      <c r="H117" s="1309" t="s">
        <v>643</v>
      </c>
      <c r="I117" s="1310">
        <v>0</v>
      </c>
      <c r="J117" s="1310">
        <v>0</v>
      </c>
      <c r="K117" s="1311">
        <v>0</v>
      </c>
      <c r="O117" s="7"/>
    </row>
    <row r="118" spans="1:15" ht="62.25" customHeight="1" thickBot="1" x14ac:dyDescent="0.3">
      <c r="A118" s="35" t="s">
        <v>115</v>
      </c>
      <c r="B118" s="840" t="s">
        <v>768</v>
      </c>
      <c r="C118" s="840" t="s">
        <v>627</v>
      </c>
      <c r="D118" s="553">
        <v>974</v>
      </c>
      <c r="E118" s="553" t="s">
        <v>640</v>
      </c>
      <c r="F118" s="1312" t="s">
        <v>669</v>
      </c>
      <c r="G118" s="1312" t="s">
        <v>1007</v>
      </c>
      <c r="H118" s="1312" t="s">
        <v>643</v>
      </c>
      <c r="I118" s="1313">
        <v>0</v>
      </c>
      <c r="J118" s="1313">
        <v>0</v>
      </c>
      <c r="K118" s="1314">
        <v>0</v>
      </c>
      <c r="O118" s="7"/>
    </row>
    <row r="119" spans="1:15" ht="62.25" customHeight="1" thickBot="1" x14ac:dyDescent="0.3">
      <c r="A119" s="1288" t="s">
        <v>1008</v>
      </c>
      <c r="B119" s="1270" t="s">
        <v>1009</v>
      </c>
      <c r="C119" s="1270"/>
      <c r="D119" s="1315"/>
      <c r="E119" s="1316"/>
      <c r="F119" s="1316"/>
      <c r="G119" s="1316"/>
      <c r="H119" s="1317"/>
      <c r="I119" s="1272">
        <f>SUM(I120:I120)</f>
        <v>0</v>
      </c>
      <c r="J119" s="1272">
        <f>SUM(J120:J120)</f>
        <v>0</v>
      </c>
      <c r="K119" s="1273">
        <f>SUM(K120:K120)</f>
        <v>0</v>
      </c>
      <c r="O119" s="7"/>
    </row>
    <row r="120" spans="1:15" ht="62.25" customHeight="1" x14ac:dyDescent="0.25">
      <c r="A120" s="1149" t="s">
        <v>256</v>
      </c>
      <c r="B120" s="1318" t="s">
        <v>1010</v>
      </c>
      <c r="C120" s="866" t="s">
        <v>627</v>
      </c>
      <c r="D120" s="42" t="s">
        <v>689</v>
      </c>
      <c r="E120" s="43" t="s">
        <v>640</v>
      </c>
      <c r="F120" s="1309" t="s">
        <v>669</v>
      </c>
      <c r="G120" s="1319" t="s">
        <v>1011</v>
      </c>
      <c r="H120" s="1319" t="s">
        <v>647</v>
      </c>
      <c r="I120" s="1310">
        <v>0</v>
      </c>
      <c r="J120" s="1310">
        <v>0</v>
      </c>
      <c r="K120" s="1311">
        <v>0</v>
      </c>
      <c r="O120" s="7"/>
    </row>
    <row r="121" spans="1:15" ht="62.25" customHeight="1" x14ac:dyDescent="0.25">
      <c r="A121" s="1029"/>
      <c r="B121" s="1320"/>
      <c r="C121" s="866" t="s">
        <v>565</v>
      </c>
      <c r="D121" s="42" t="s">
        <v>689</v>
      </c>
      <c r="E121" s="43" t="s">
        <v>640</v>
      </c>
      <c r="F121" s="1309" t="s">
        <v>669</v>
      </c>
      <c r="G121" s="1319" t="s">
        <v>1011</v>
      </c>
      <c r="H121" s="1319" t="s">
        <v>647</v>
      </c>
      <c r="I121" s="1310">
        <v>0</v>
      </c>
      <c r="J121" s="1310">
        <v>0</v>
      </c>
      <c r="K121" s="1311">
        <v>0</v>
      </c>
      <c r="O121" s="7"/>
    </row>
    <row r="122" spans="1:15" ht="62.25" customHeight="1" thickBot="1" x14ac:dyDescent="0.3">
      <c r="A122" s="1321"/>
      <c r="B122" s="1322"/>
      <c r="C122" s="1323" t="s">
        <v>566</v>
      </c>
      <c r="D122" s="46" t="s">
        <v>689</v>
      </c>
      <c r="E122" s="46" t="s">
        <v>640</v>
      </c>
      <c r="F122" s="1324" t="s">
        <v>669</v>
      </c>
      <c r="G122" s="1319" t="s">
        <v>1011</v>
      </c>
      <c r="H122" s="1319" t="s">
        <v>647</v>
      </c>
      <c r="I122" s="1325">
        <v>0</v>
      </c>
      <c r="J122" s="1325">
        <v>0</v>
      </c>
      <c r="K122" s="1326">
        <v>0</v>
      </c>
      <c r="O122" s="7"/>
    </row>
    <row r="123" spans="1:15" ht="29.25" thickBot="1" x14ac:dyDescent="0.3">
      <c r="A123" s="1327" t="s">
        <v>1012</v>
      </c>
      <c r="B123" s="1328" t="s">
        <v>1013</v>
      </c>
      <c r="C123" s="1328"/>
      <c r="D123" s="1039"/>
      <c r="E123" s="1039"/>
      <c r="F123" s="1039"/>
      <c r="G123" s="1039"/>
      <c r="H123" s="1039"/>
      <c r="I123" s="855">
        <f>I124+I125</f>
        <v>3390000</v>
      </c>
      <c r="J123" s="855">
        <f>J124+J125</f>
        <v>3940202.03</v>
      </c>
      <c r="K123" s="855">
        <f>K124+K125</f>
        <v>2987399.12</v>
      </c>
      <c r="O123" s="7"/>
    </row>
    <row r="124" spans="1:15" ht="135" x14ac:dyDescent="0.25">
      <c r="A124" s="16" t="s">
        <v>817</v>
      </c>
      <c r="B124" s="735" t="s">
        <v>78</v>
      </c>
      <c r="C124" s="17" t="s">
        <v>566</v>
      </c>
      <c r="D124" s="52">
        <v>974</v>
      </c>
      <c r="E124" s="52" t="s">
        <v>661</v>
      </c>
      <c r="F124" s="1329" t="s">
        <v>665</v>
      </c>
      <c r="G124" s="1329" t="s">
        <v>1014</v>
      </c>
      <c r="H124" s="1329" t="s">
        <v>666</v>
      </c>
      <c r="I124" s="1301">
        <v>3390000</v>
      </c>
      <c r="J124" s="1301">
        <v>3940202.03</v>
      </c>
      <c r="K124" s="1302">
        <v>2987399.12</v>
      </c>
      <c r="O124" s="7"/>
    </row>
    <row r="125" spans="1:15" ht="108.75" customHeight="1" thickBot="1" x14ac:dyDescent="0.3">
      <c r="A125" s="473" t="s">
        <v>1015</v>
      </c>
      <c r="B125" s="474" t="s">
        <v>1016</v>
      </c>
      <c r="C125" s="402" t="s">
        <v>566</v>
      </c>
      <c r="D125" s="214">
        <v>974</v>
      </c>
      <c r="E125" s="214" t="s">
        <v>661</v>
      </c>
      <c r="F125" s="213" t="s">
        <v>665</v>
      </c>
      <c r="G125" s="213" t="s">
        <v>684</v>
      </c>
      <c r="H125" s="213" t="s">
        <v>670</v>
      </c>
      <c r="I125" s="384">
        <v>0</v>
      </c>
      <c r="J125" s="384">
        <v>0</v>
      </c>
      <c r="K125" s="382">
        <v>0</v>
      </c>
      <c r="L125" s="4" t="e">
        <f>I128+#REF!+I146+I148</f>
        <v>#REF!</v>
      </c>
      <c r="M125" s="4" t="e">
        <f>I125-L125</f>
        <v>#REF!</v>
      </c>
      <c r="O125" s="7"/>
    </row>
    <row r="126" spans="1:15" ht="29.25" customHeight="1" thickBot="1" x14ac:dyDescent="0.3">
      <c r="A126" s="1330" t="s">
        <v>117</v>
      </c>
      <c r="B126" s="1331" t="s">
        <v>1043</v>
      </c>
      <c r="C126" s="1332" t="s">
        <v>626</v>
      </c>
      <c r="D126" s="1277"/>
      <c r="E126" s="1277"/>
      <c r="F126" s="1277"/>
      <c r="G126" s="1277"/>
      <c r="H126" s="1277"/>
      <c r="I126" s="1278">
        <f>I127+I128</f>
        <v>44287074</v>
      </c>
      <c r="J126" s="1278">
        <f>J127+J128</f>
        <v>45938303.909999989</v>
      </c>
      <c r="K126" s="1278">
        <f>K127+K128</f>
        <v>45325775.169999994</v>
      </c>
      <c r="O126" s="7"/>
    </row>
    <row r="127" spans="1:15" ht="80.25" customHeight="1" x14ac:dyDescent="0.25">
      <c r="A127" s="1333"/>
      <c r="B127" s="1334"/>
      <c r="C127" s="1335" t="s">
        <v>566</v>
      </c>
      <c r="D127" s="50"/>
      <c r="E127" s="50"/>
      <c r="F127" s="50"/>
      <c r="G127" s="50"/>
      <c r="H127" s="50"/>
      <c r="I127" s="1282">
        <f>I139+I144+I145+I146+I150+I151</f>
        <v>4054174</v>
      </c>
      <c r="J127" s="1282">
        <f>J139+J144+J145+J146+J150+J151</f>
        <v>3898656.1500000004</v>
      </c>
      <c r="K127" s="1282">
        <f>K139+K144+K145+K146+K150+K151</f>
        <v>3288656.1500000004</v>
      </c>
      <c r="O127" s="7"/>
    </row>
    <row r="128" spans="1:15" ht="73.5" customHeight="1" thickBot="1" x14ac:dyDescent="0.3">
      <c r="A128" s="1336"/>
      <c r="B128" s="1337"/>
      <c r="C128" s="1338" t="s">
        <v>627</v>
      </c>
      <c r="D128" s="1339"/>
      <c r="E128" s="1339"/>
      <c r="F128" s="1339"/>
      <c r="G128" s="1339"/>
      <c r="H128" s="1339"/>
      <c r="I128" s="1286">
        <f>I130+I131+I132+I133+I134+I135+I136+I137+I138+I140+I142+I143+I148+I153</f>
        <v>40232900</v>
      </c>
      <c r="J128" s="1286">
        <f>J130+J131+J132+J133+J134+J135+J136+J137+J138+J140+J142+J143+J148+J153</f>
        <v>42039647.75999999</v>
      </c>
      <c r="K128" s="1286">
        <f>K130+K131+K132+K133+K134+K135+K136+K137+K138+K140+K142+K143+K148+K153</f>
        <v>42037119.019999996</v>
      </c>
      <c r="O128" s="7"/>
    </row>
    <row r="129" spans="1:16" ht="74.25" customHeight="1" thickBot="1" x14ac:dyDescent="0.3">
      <c r="A129" s="1340" t="s">
        <v>583</v>
      </c>
      <c r="B129" s="79" t="s">
        <v>119</v>
      </c>
      <c r="C129" s="79"/>
      <c r="D129" s="1341"/>
      <c r="E129" s="1342"/>
      <c r="F129" s="1342"/>
      <c r="G129" s="1342"/>
      <c r="H129" s="1342"/>
      <c r="I129" s="1278">
        <f>SUM(I130:I138)</f>
        <v>39666900</v>
      </c>
      <c r="J129" s="1278">
        <f>SUM(J130:J138)</f>
        <v>40384688.379999995</v>
      </c>
      <c r="K129" s="1278">
        <f>SUM(K130:K138)</f>
        <v>40382159.640000001</v>
      </c>
      <c r="O129" s="7"/>
    </row>
    <row r="130" spans="1:16" ht="60" x14ac:dyDescent="0.25">
      <c r="A130" s="23" t="s">
        <v>120</v>
      </c>
      <c r="B130" s="477" t="s">
        <v>563</v>
      </c>
      <c r="C130" s="196" t="s">
        <v>627</v>
      </c>
      <c r="D130" s="197">
        <v>974</v>
      </c>
      <c r="E130" s="197" t="s">
        <v>640</v>
      </c>
      <c r="F130" s="198" t="s">
        <v>665</v>
      </c>
      <c r="G130" s="198" t="s">
        <v>762</v>
      </c>
      <c r="H130" s="198" t="s">
        <v>643</v>
      </c>
      <c r="I130" s="187">
        <v>0</v>
      </c>
      <c r="J130" s="187">
        <v>0</v>
      </c>
      <c r="K130" s="188">
        <v>0</v>
      </c>
      <c r="O130" s="7"/>
    </row>
    <row r="131" spans="1:16" ht="65.25" customHeight="1" x14ac:dyDescent="0.25">
      <c r="A131" s="206" t="s">
        <v>121</v>
      </c>
      <c r="B131" s="195" t="s">
        <v>759</v>
      </c>
      <c r="C131" s="196" t="s">
        <v>627</v>
      </c>
      <c r="D131" s="197">
        <v>974</v>
      </c>
      <c r="E131" s="197" t="s">
        <v>640</v>
      </c>
      <c r="F131" s="198" t="s">
        <v>665</v>
      </c>
      <c r="G131" s="198" t="s">
        <v>762</v>
      </c>
      <c r="H131" s="198" t="s">
        <v>670</v>
      </c>
      <c r="I131" s="187">
        <v>0</v>
      </c>
      <c r="J131" s="187">
        <v>0</v>
      </c>
      <c r="K131" s="188">
        <v>0</v>
      </c>
      <c r="L131" s="188">
        <v>225000</v>
      </c>
      <c r="O131" s="7"/>
    </row>
    <row r="132" spans="1:16" ht="65.25" customHeight="1" x14ac:dyDescent="0.25">
      <c r="A132" s="207" t="s">
        <v>763</v>
      </c>
      <c r="B132" s="195" t="s">
        <v>764</v>
      </c>
      <c r="C132" s="196" t="s">
        <v>627</v>
      </c>
      <c r="D132" s="197">
        <v>974</v>
      </c>
      <c r="E132" s="197" t="s">
        <v>640</v>
      </c>
      <c r="F132" s="198" t="s">
        <v>665</v>
      </c>
      <c r="G132" s="198" t="s">
        <v>765</v>
      </c>
      <c r="H132" s="198" t="s">
        <v>670</v>
      </c>
      <c r="I132" s="187">
        <v>0</v>
      </c>
      <c r="J132" s="187">
        <v>0</v>
      </c>
      <c r="K132" s="188">
        <v>0</v>
      </c>
      <c r="L132" s="188">
        <v>144190</v>
      </c>
      <c r="O132" s="7"/>
    </row>
    <row r="133" spans="1:16" ht="65.25" customHeight="1" x14ac:dyDescent="0.25">
      <c r="A133" s="206" t="s">
        <v>125</v>
      </c>
      <c r="B133" s="177" t="s">
        <v>91</v>
      </c>
      <c r="C133" s="196" t="s">
        <v>627</v>
      </c>
      <c r="D133" s="200">
        <v>974</v>
      </c>
      <c r="E133" s="200" t="s">
        <v>640</v>
      </c>
      <c r="F133" s="198" t="s">
        <v>665</v>
      </c>
      <c r="G133" s="198" t="s">
        <v>1017</v>
      </c>
      <c r="H133" s="198" t="s">
        <v>643</v>
      </c>
      <c r="I133" s="187">
        <v>0</v>
      </c>
      <c r="J133" s="187">
        <v>0</v>
      </c>
      <c r="K133" s="188">
        <v>0</v>
      </c>
      <c r="L133" s="475"/>
      <c r="O133" s="7"/>
    </row>
    <row r="134" spans="1:16" ht="77.25" customHeight="1" thickBot="1" x14ac:dyDescent="0.3">
      <c r="A134" s="206" t="s">
        <v>127</v>
      </c>
      <c r="B134" s="476" t="s">
        <v>1018</v>
      </c>
      <c r="C134" s="196" t="s">
        <v>627</v>
      </c>
      <c r="D134" s="200">
        <v>974</v>
      </c>
      <c r="E134" s="200" t="s">
        <v>640</v>
      </c>
      <c r="F134" s="198" t="s">
        <v>665</v>
      </c>
      <c r="G134" s="198" t="s">
        <v>1019</v>
      </c>
      <c r="H134" s="198" t="s">
        <v>678</v>
      </c>
      <c r="I134" s="187">
        <v>0</v>
      </c>
      <c r="J134" s="187">
        <v>0</v>
      </c>
      <c r="K134" s="188">
        <v>0</v>
      </c>
      <c r="L134" s="475"/>
      <c r="O134" s="7"/>
    </row>
    <row r="135" spans="1:16" ht="75" customHeight="1" x14ac:dyDescent="0.25">
      <c r="A135" s="478" t="s">
        <v>129</v>
      </c>
      <c r="B135" s="177" t="s">
        <v>1024</v>
      </c>
      <c r="C135" s="392" t="s">
        <v>627</v>
      </c>
      <c r="D135" s="200" t="s">
        <v>1025</v>
      </c>
      <c r="E135" s="200" t="s">
        <v>640</v>
      </c>
      <c r="F135" s="198" t="s">
        <v>665</v>
      </c>
      <c r="G135" s="198" t="s">
        <v>685</v>
      </c>
      <c r="H135" s="198" t="s">
        <v>678</v>
      </c>
      <c r="I135" s="187">
        <v>8148700</v>
      </c>
      <c r="J135" s="187">
        <v>8144956</v>
      </c>
      <c r="K135" s="188">
        <v>8144956</v>
      </c>
      <c r="L135" s="187">
        <v>5530905.0099999998</v>
      </c>
      <c r="O135" s="7"/>
    </row>
    <row r="136" spans="1:16" ht="60" x14ac:dyDescent="0.25">
      <c r="A136" s="478" t="s">
        <v>130</v>
      </c>
      <c r="B136" s="389" t="s">
        <v>128</v>
      </c>
      <c r="C136" s="389" t="s">
        <v>627</v>
      </c>
      <c r="D136" s="197" t="s">
        <v>1025</v>
      </c>
      <c r="E136" s="197" t="s">
        <v>640</v>
      </c>
      <c r="F136" s="198" t="s">
        <v>665</v>
      </c>
      <c r="G136" s="198" t="s">
        <v>686</v>
      </c>
      <c r="H136" s="198" t="s">
        <v>678</v>
      </c>
      <c r="I136" s="187">
        <v>247700</v>
      </c>
      <c r="J136" s="187">
        <v>251444</v>
      </c>
      <c r="K136" s="188">
        <v>248915.26</v>
      </c>
      <c r="L136" s="187">
        <v>1160.81</v>
      </c>
      <c r="O136" s="7"/>
    </row>
    <row r="137" spans="1:16" ht="60" x14ac:dyDescent="0.25">
      <c r="A137" s="216" t="s">
        <v>1020</v>
      </c>
      <c r="B137" s="177" t="s">
        <v>126</v>
      </c>
      <c r="C137" s="177" t="s">
        <v>627</v>
      </c>
      <c r="D137" s="197">
        <v>974</v>
      </c>
      <c r="E137" s="197" t="s">
        <v>640</v>
      </c>
      <c r="F137" s="198" t="s">
        <v>665</v>
      </c>
      <c r="G137" s="198" t="s">
        <v>687</v>
      </c>
      <c r="H137" s="198" t="s">
        <v>678</v>
      </c>
      <c r="I137" s="187">
        <v>30427220</v>
      </c>
      <c r="J137" s="187">
        <v>31388199.489999998</v>
      </c>
      <c r="K137" s="188">
        <v>31388199.489999998</v>
      </c>
      <c r="L137" s="187">
        <v>233622.95</v>
      </c>
      <c r="O137" s="7"/>
    </row>
    <row r="138" spans="1:16" ht="61.5" customHeight="1" x14ac:dyDescent="0.25">
      <c r="A138" s="216" t="s">
        <v>1021</v>
      </c>
      <c r="B138" s="177" t="s">
        <v>128</v>
      </c>
      <c r="C138" s="177" t="s">
        <v>627</v>
      </c>
      <c r="D138" s="197">
        <v>974</v>
      </c>
      <c r="E138" s="197" t="s">
        <v>640</v>
      </c>
      <c r="F138" s="198" t="s">
        <v>665</v>
      </c>
      <c r="G138" s="198" t="s">
        <v>688</v>
      </c>
      <c r="H138" s="198" t="s">
        <v>678</v>
      </c>
      <c r="I138" s="187">
        <v>843280</v>
      </c>
      <c r="J138" s="187">
        <v>600088.89</v>
      </c>
      <c r="K138" s="188">
        <v>600088.89</v>
      </c>
      <c r="L138" s="187">
        <v>29547330</v>
      </c>
      <c r="O138" s="7"/>
    </row>
    <row r="139" spans="1:16" ht="105" x14ac:dyDescent="0.25">
      <c r="A139" s="219" t="s">
        <v>1022</v>
      </c>
      <c r="B139" s="217" t="s">
        <v>1026</v>
      </c>
      <c r="C139" s="177" t="s">
        <v>566</v>
      </c>
      <c r="D139" s="200">
        <v>974</v>
      </c>
      <c r="E139" s="200" t="s">
        <v>640</v>
      </c>
      <c r="F139" s="198" t="s">
        <v>665</v>
      </c>
      <c r="G139" s="198" t="s">
        <v>1027</v>
      </c>
      <c r="H139" s="198" t="s">
        <v>643</v>
      </c>
      <c r="I139" s="187">
        <v>0</v>
      </c>
      <c r="J139" s="187">
        <v>0</v>
      </c>
      <c r="K139" s="187">
        <v>0</v>
      </c>
      <c r="L139" s="480">
        <v>565000</v>
      </c>
      <c r="O139" s="7"/>
    </row>
    <row r="140" spans="1:16" ht="105" x14ac:dyDescent="0.25">
      <c r="A140" s="219" t="s">
        <v>1023</v>
      </c>
      <c r="B140" s="217" t="s">
        <v>1028</v>
      </c>
      <c r="C140" s="177" t="s">
        <v>627</v>
      </c>
      <c r="D140" s="200">
        <v>974</v>
      </c>
      <c r="E140" s="200" t="s">
        <v>640</v>
      </c>
      <c r="F140" s="198" t="s">
        <v>665</v>
      </c>
      <c r="G140" s="198" t="s">
        <v>1029</v>
      </c>
      <c r="H140" s="198" t="s">
        <v>643</v>
      </c>
      <c r="I140" s="187">
        <v>0</v>
      </c>
      <c r="J140" s="187">
        <v>0</v>
      </c>
      <c r="K140" s="187">
        <v>0</v>
      </c>
      <c r="L140" s="479"/>
      <c r="O140" s="7"/>
    </row>
    <row r="141" spans="1:16" ht="43.5" thickBot="1" x14ac:dyDescent="0.3">
      <c r="A141" s="1256" t="s">
        <v>584</v>
      </c>
      <c r="B141" s="1257" t="s">
        <v>131</v>
      </c>
      <c r="C141" s="1293"/>
      <c r="D141" s="1343"/>
      <c r="E141" s="1344"/>
      <c r="F141" s="1344"/>
      <c r="G141" s="1344"/>
      <c r="H141" s="1344"/>
      <c r="I141" s="855">
        <f>I142+I143+I144+I145+I146</f>
        <v>3460174</v>
      </c>
      <c r="J141" s="855">
        <f>J142+J143+J144+J145+J146</f>
        <v>3618432.45</v>
      </c>
      <c r="K141" s="855">
        <f>K142+K143+K144+K145+K146</f>
        <v>3618432.45</v>
      </c>
      <c r="O141" s="7"/>
    </row>
    <row r="142" spans="1:16" ht="71.25" customHeight="1" x14ac:dyDescent="0.25">
      <c r="A142" s="16" t="s">
        <v>132</v>
      </c>
      <c r="B142" s="17" t="s">
        <v>133</v>
      </c>
      <c r="C142" s="17" t="s">
        <v>627</v>
      </c>
      <c r="D142" s="52" t="s">
        <v>689</v>
      </c>
      <c r="E142" s="52" t="s">
        <v>640</v>
      </c>
      <c r="F142" s="1329" t="s">
        <v>640</v>
      </c>
      <c r="G142" s="1329" t="s">
        <v>690</v>
      </c>
      <c r="H142" s="1329" t="s">
        <v>643</v>
      </c>
      <c r="I142" s="1301">
        <v>416000</v>
      </c>
      <c r="J142" s="1301">
        <v>397143.9</v>
      </c>
      <c r="K142" s="1302">
        <v>397143.9</v>
      </c>
      <c r="L142" s="203">
        <v>416000</v>
      </c>
      <c r="O142" s="7"/>
      <c r="P142" s="4"/>
    </row>
    <row r="143" spans="1:16" ht="48" customHeight="1" x14ac:dyDescent="0.25">
      <c r="A143" s="740" t="s">
        <v>134</v>
      </c>
      <c r="B143" s="735" t="s">
        <v>135</v>
      </c>
      <c r="C143" s="735" t="s">
        <v>627</v>
      </c>
      <c r="D143" s="611" t="s">
        <v>689</v>
      </c>
      <c r="E143" s="611" t="s">
        <v>640</v>
      </c>
      <c r="F143" s="1305" t="s">
        <v>640</v>
      </c>
      <c r="G143" s="1305" t="s">
        <v>690</v>
      </c>
      <c r="H143" s="1305" t="s">
        <v>670</v>
      </c>
      <c r="I143" s="1297">
        <v>0</v>
      </c>
      <c r="J143" s="1297">
        <v>332632.40000000002</v>
      </c>
      <c r="K143" s="1345">
        <v>332632.40000000002</v>
      </c>
      <c r="L143" s="188">
        <v>0</v>
      </c>
      <c r="O143" s="7"/>
    </row>
    <row r="144" spans="1:16" ht="65.25" customHeight="1" x14ac:dyDescent="0.25">
      <c r="A144" s="1148" t="s">
        <v>136</v>
      </c>
      <c r="B144" s="1133" t="s">
        <v>567</v>
      </c>
      <c r="C144" s="735" t="s">
        <v>566</v>
      </c>
      <c r="D144" s="611" t="s">
        <v>689</v>
      </c>
      <c r="E144" s="611" t="s">
        <v>640</v>
      </c>
      <c r="F144" s="1305" t="s">
        <v>640</v>
      </c>
      <c r="G144" s="1305" t="s">
        <v>691</v>
      </c>
      <c r="H144" s="1305" t="s">
        <v>643</v>
      </c>
      <c r="I144" s="1297">
        <v>2744174</v>
      </c>
      <c r="J144" s="1297">
        <v>1809005.1</v>
      </c>
      <c r="K144" s="1345">
        <v>1809005.1</v>
      </c>
      <c r="L144" s="188">
        <v>1434291.63</v>
      </c>
      <c r="O144" s="7"/>
      <c r="P144" s="4"/>
    </row>
    <row r="145" spans="1:15" ht="67.5" customHeight="1" x14ac:dyDescent="0.25">
      <c r="A145" s="1346"/>
      <c r="B145" s="1347"/>
      <c r="C145" s="735" t="s">
        <v>566</v>
      </c>
      <c r="D145" s="611" t="s">
        <v>689</v>
      </c>
      <c r="E145" s="611" t="s">
        <v>640</v>
      </c>
      <c r="F145" s="1305" t="s">
        <v>640</v>
      </c>
      <c r="G145" s="1305" t="s">
        <v>691</v>
      </c>
      <c r="H145" s="1305" t="s">
        <v>666</v>
      </c>
      <c r="I145" s="1297">
        <v>300000</v>
      </c>
      <c r="J145" s="1297">
        <v>156112</v>
      </c>
      <c r="K145" s="1345">
        <v>156112</v>
      </c>
      <c r="L145" s="188">
        <v>120000</v>
      </c>
      <c r="O145" s="7"/>
    </row>
    <row r="146" spans="1:15" ht="81" customHeight="1" thickBot="1" x14ac:dyDescent="0.3">
      <c r="A146" s="1348" t="s">
        <v>137</v>
      </c>
      <c r="B146" s="1323" t="s">
        <v>138</v>
      </c>
      <c r="C146" s="1323" t="s">
        <v>566</v>
      </c>
      <c r="D146" s="46" t="s">
        <v>689</v>
      </c>
      <c r="E146" s="46" t="s">
        <v>640</v>
      </c>
      <c r="F146" s="1324" t="s">
        <v>640</v>
      </c>
      <c r="G146" s="1324" t="s">
        <v>691</v>
      </c>
      <c r="H146" s="1324" t="s">
        <v>670</v>
      </c>
      <c r="I146" s="1325">
        <v>0</v>
      </c>
      <c r="J146" s="1325">
        <v>923539.05</v>
      </c>
      <c r="K146" s="1326">
        <v>923539.05</v>
      </c>
      <c r="L146" s="190">
        <v>0</v>
      </c>
      <c r="O146" s="7"/>
    </row>
    <row r="147" spans="1:15" ht="100.5" thickBot="1" x14ac:dyDescent="0.3">
      <c r="A147" s="1349" t="s">
        <v>574</v>
      </c>
      <c r="B147" s="1350" t="s">
        <v>139</v>
      </c>
      <c r="C147" s="1351"/>
      <c r="D147" s="1315"/>
      <c r="E147" s="1316"/>
      <c r="F147" s="1316"/>
      <c r="G147" s="1316"/>
      <c r="H147" s="1317"/>
      <c r="I147" s="1352">
        <f>I148</f>
        <v>150000</v>
      </c>
      <c r="J147" s="1352">
        <f>J148</f>
        <v>247000</v>
      </c>
      <c r="K147" s="1352">
        <f>K148</f>
        <v>247000</v>
      </c>
      <c r="O147" s="7"/>
    </row>
    <row r="148" spans="1:15" ht="30.75" thickBot="1" x14ac:dyDescent="0.3">
      <c r="A148" s="56" t="s">
        <v>140</v>
      </c>
      <c r="B148" s="176" t="s">
        <v>141</v>
      </c>
      <c r="C148" s="176"/>
      <c r="D148" s="41" t="s">
        <v>689</v>
      </c>
      <c r="E148" s="41" t="s">
        <v>640</v>
      </c>
      <c r="F148" s="41" t="s">
        <v>640</v>
      </c>
      <c r="G148" s="41" t="s">
        <v>692</v>
      </c>
      <c r="H148" s="41" t="s">
        <v>643</v>
      </c>
      <c r="I148" s="184">
        <v>150000</v>
      </c>
      <c r="J148" s="184">
        <v>247000</v>
      </c>
      <c r="K148" s="184">
        <v>247000</v>
      </c>
      <c r="O148" s="7"/>
    </row>
    <row r="149" spans="1:15" ht="72" thickBot="1" x14ac:dyDescent="0.3">
      <c r="A149" s="1256" t="s">
        <v>586</v>
      </c>
      <c r="B149" s="868" t="s">
        <v>977</v>
      </c>
      <c r="C149" s="868" t="s">
        <v>566</v>
      </c>
      <c r="D149" s="1298"/>
      <c r="E149" s="1299"/>
      <c r="F149" s="1299"/>
      <c r="G149" s="1299"/>
      <c r="H149" s="1300"/>
      <c r="I149" s="855">
        <f>SUM(I150:I151)</f>
        <v>1010000</v>
      </c>
      <c r="J149" s="855">
        <f>SUM(J150:J151)</f>
        <v>1010000</v>
      </c>
      <c r="K149" s="1353">
        <f>SUM(K150:K151)</f>
        <v>400000</v>
      </c>
      <c r="O149" s="7"/>
    </row>
    <row r="150" spans="1:15" ht="159.75" customHeight="1" x14ac:dyDescent="0.25">
      <c r="A150" s="220" t="s">
        <v>142</v>
      </c>
      <c r="B150" s="208" t="s">
        <v>78</v>
      </c>
      <c r="C150" s="208" t="s">
        <v>566</v>
      </c>
      <c r="D150" s="209" t="s">
        <v>689</v>
      </c>
      <c r="E150" s="209" t="s">
        <v>661</v>
      </c>
      <c r="F150" s="210" t="s">
        <v>665</v>
      </c>
      <c r="G150" s="210" t="s">
        <v>766</v>
      </c>
      <c r="H150" s="210" t="s">
        <v>666</v>
      </c>
      <c r="I150" s="202">
        <v>1010000</v>
      </c>
      <c r="J150" s="202">
        <v>1010000</v>
      </c>
      <c r="K150" s="203">
        <v>400000</v>
      </c>
      <c r="L150" s="203">
        <v>990000</v>
      </c>
      <c r="O150" s="7"/>
    </row>
    <row r="151" spans="1:15" ht="156" customHeight="1" thickBot="1" x14ac:dyDescent="0.3">
      <c r="A151" s="221" t="s">
        <v>143</v>
      </c>
      <c r="B151" s="211" t="s">
        <v>116</v>
      </c>
      <c r="C151" s="211" t="s">
        <v>566</v>
      </c>
      <c r="D151" s="214" t="s">
        <v>689</v>
      </c>
      <c r="E151" s="214" t="s">
        <v>661</v>
      </c>
      <c r="F151" s="213" t="s">
        <v>665</v>
      </c>
      <c r="G151" s="213" t="s">
        <v>766</v>
      </c>
      <c r="H151" s="213" t="s">
        <v>670</v>
      </c>
      <c r="I151" s="189">
        <v>0</v>
      </c>
      <c r="J151" s="189">
        <v>0</v>
      </c>
      <c r="K151" s="190">
        <v>0</v>
      </c>
      <c r="L151" s="190">
        <v>160000</v>
      </c>
      <c r="O151" s="7"/>
    </row>
    <row r="152" spans="1:15" ht="156" customHeight="1" thickBot="1" x14ac:dyDescent="0.3">
      <c r="A152" s="1349" t="s">
        <v>588</v>
      </c>
      <c r="B152" s="1350" t="s">
        <v>1030</v>
      </c>
      <c r="C152" s="1354" t="s">
        <v>627</v>
      </c>
      <c r="D152" s="1315"/>
      <c r="E152" s="1316"/>
      <c r="F152" s="1316"/>
      <c r="G152" s="1316"/>
      <c r="H152" s="1317"/>
      <c r="I152" s="1352">
        <f>SUM(I153)</f>
        <v>0</v>
      </c>
      <c r="J152" s="1352">
        <f>SUM(J153)</f>
        <v>678183.08</v>
      </c>
      <c r="K152" s="1355">
        <f>SUM(K153)</f>
        <v>678183.08</v>
      </c>
      <c r="L152" s="479"/>
      <c r="O152" s="7"/>
    </row>
    <row r="153" spans="1:15" ht="156" customHeight="1" thickBot="1" x14ac:dyDescent="0.3">
      <c r="A153" s="56" t="s">
        <v>1031</v>
      </c>
      <c r="B153" s="176" t="s">
        <v>1032</v>
      </c>
      <c r="C153" s="176" t="s">
        <v>627</v>
      </c>
      <c r="D153" s="41" t="s">
        <v>689</v>
      </c>
      <c r="E153" s="41" t="s">
        <v>640</v>
      </c>
      <c r="F153" s="41" t="s">
        <v>665</v>
      </c>
      <c r="G153" s="41" t="s">
        <v>1033</v>
      </c>
      <c r="H153" s="41" t="s">
        <v>1034</v>
      </c>
      <c r="I153" s="1356">
        <v>0</v>
      </c>
      <c r="J153" s="1356">
        <v>678183.08</v>
      </c>
      <c r="K153" s="1357">
        <v>678183.08</v>
      </c>
      <c r="L153" s="479"/>
      <c r="O153" s="7"/>
    </row>
    <row r="154" spans="1:15" ht="57.75" thickBot="1" x14ac:dyDescent="0.3">
      <c r="A154" s="1349" t="s">
        <v>144</v>
      </c>
      <c r="B154" s="1350" t="s">
        <v>1042</v>
      </c>
      <c r="C154" s="1354" t="s">
        <v>627</v>
      </c>
      <c r="D154" s="1358"/>
      <c r="E154" s="1358"/>
      <c r="F154" s="1358"/>
      <c r="G154" s="1358"/>
      <c r="H154" s="1358"/>
      <c r="I154" s="1352">
        <f>I155+I166</f>
        <v>30203545.969999999</v>
      </c>
      <c r="J154" s="1352">
        <f>J155+J166</f>
        <v>32164460.09</v>
      </c>
      <c r="K154" s="1352">
        <f>K155+K166</f>
        <v>31782239.650000002</v>
      </c>
      <c r="O154" s="7"/>
    </row>
    <row r="155" spans="1:15" ht="43.5" thickBot="1" x14ac:dyDescent="0.3">
      <c r="A155" s="1340" t="s">
        <v>593</v>
      </c>
      <c r="B155" s="1359" t="s">
        <v>621</v>
      </c>
      <c r="C155" s="1360"/>
      <c r="D155" s="1361"/>
      <c r="E155" s="1362"/>
      <c r="F155" s="1362"/>
      <c r="G155" s="1362"/>
      <c r="H155" s="1363"/>
      <c r="I155" s="1364">
        <f>I156+I157+I158+I159+I160+I161+I162+I163+I164+I165</f>
        <v>30203545.969999999</v>
      </c>
      <c r="J155" s="1364">
        <f>J156+J157+J158+J159+J160+J161+J162+J163+J164+J165</f>
        <v>31349460.09</v>
      </c>
      <c r="K155" s="1364">
        <f>K156+K157+K158+K159+K160+K161+K162+K163+K164+K165</f>
        <v>31044124.650000002</v>
      </c>
      <c r="O155" s="7"/>
    </row>
    <row r="156" spans="1:15" ht="31.5" customHeight="1" x14ac:dyDescent="0.25">
      <c r="A156" s="16" t="s">
        <v>622</v>
      </c>
      <c r="B156" s="17" t="s">
        <v>91</v>
      </c>
      <c r="C156" s="17" t="s">
        <v>627</v>
      </c>
      <c r="D156" s="52" t="s">
        <v>689</v>
      </c>
      <c r="E156" s="52" t="s">
        <v>640</v>
      </c>
      <c r="F156" s="1329" t="s">
        <v>693</v>
      </c>
      <c r="G156" s="1329" t="s">
        <v>694</v>
      </c>
      <c r="H156" s="1329" t="s">
        <v>643</v>
      </c>
      <c r="I156" s="1301">
        <v>74870</v>
      </c>
      <c r="J156" s="1301">
        <v>116870</v>
      </c>
      <c r="K156" s="1302">
        <v>107861.2</v>
      </c>
      <c r="O156" s="7"/>
    </row>
    <row r="157" spans="1:15" ht="31.5" customHeight="1" x14ac:dyDescent="0.25">
      <c r="A157" s="740" t="s">
        <v>623</v>
      </c>
      <c r="B157" s="735" t="s">
        <v>1036</v>
      </c>
      <c r="C157" s="735" t="s">
        <v>627</v>
      </c>
      <c r="D157" s="611" t="s">
        <v>689</v>
      </c>
      <c r="E157" s="611" t="s">
        <v>640</v>
      </c>
      <c r="F157" s="1305" t="s">
        <v>693</v>
      </c>
      <c r="G157" s="1305" t="s">
        <v>1037</v>
      </c>
      <c r="H157" s="1305" t="s">
        <v>643</v>
      </c>
      <c r="I157" s="1297">
        <v>0</v>
      </c>
      <c r="J157" s="1297">
        <v>0</v>
      </c>
      <c r="K157" s="1345">
        <v>0</v>
      </c>
      <c r="O157" s="7"/>
    </row>
    <row r="158" spans="1:15" ht="15" customHeight="1" x14ac:dyDescent="0.25">
      <c r="A158" s="1365" t="s">
        <v>625</v>
      </c>
      <c r="B158" s="1366" t="s">
        <v>624</v>
      </c>
      <c r="C158" s="1366" t="s">
        <v>627</v>
      </c>
      <c r="D158" s="611" t="s">
        <v>689</v>
      </c>
      <c r="E158" s="611" t="s">
        <v>640</v>
      </c>
      <c r="F158" s="1305" t="s">
        <v>693</v>
      </c>
      <c r="G158" s="1305" t="s">
        <v>695</v>
      </c>
      <c r="H158" s="1305" t="s">
        <v>653</v>
      </c>
      <c r="I158" s="1297">
        <v>19844680</v>
      </c>
      <c r="J158" s="1297">
        <v>21090631.609999999</v>
      </c>
      <c r="K158" s="1345">
        <v>21085182.809999999</v>
      </c>
      <c r="O158" s="7"/>
    </row>
    <row r="159" spans="1:15" x14ac:dyDescent="0.25">
      <c r="A159" s="1367"/>
      <c r="B159" s="1281"/>
      <c r="C159" s="1281"/>
      <c r="D159" s="611" t="s">
        <v>689</v>
      </c>
      <c r="E159" s="611" t="s">
        <v>640</v>
      </c>
      <c r="F159" s="1305" t="s">
        <v>693</v>
      </c>
      <c r="G159" s="1305" t="s">
        <v>695</v>
      </c>
      <c r="H159" s="1305" t="s">
        <v>654</v>
      </c>
      <c r="I159" s="1297">
        <v>120000</v>
      </c>
      <c r="J159" s="1297">
        <v>70000</v>
      </c>
      <c r="K159" s="1345">
        <v>59400</v>
      </c>
      <c r="O159" s="7"/>
    </row>
    <row r="160" spans="1:15" x14ac:dyDescent="0.25">
      <c r="A160" s="1367"/>
      <c r="B160" s="1281"/>
      <c r="C160" s="1281"/>
      <c r="D160" s="611" t="s">
        <v>689</v>
      </c>
      <c r="E160" s="611" t="s">
        <v>640</v>
      </c>
      <c r="F160" s="1305" t="s">
        <v>693</v>
      </c>
      <c r="G160" s="1305" t="s">
        <v>695</v>
      </c>
      <c r="H160" s="1305" t="s">
        <v>655</v>
      </c>
      <c r="I160" s="1297">
        <v>5993100</v>
      </c>
      <c r="J160" s="1297">
        <v>6334184.1100000003</v>
      </c>
      <c r="K160" s="1345">
        <v>6333177.6699999999</v>
      </c>
      <c r="O160" s="7"/>
    </row>
    <row r="161" spans="1:15" x14ac:dyDescent="0.25">
      <c r="A161" s="1367"/>
      <c r="B161" s="1281"/>
      <c r="C161" s="1281"/>
      <c r="D161" s="611" t="s">
        <v>689</v>
      </c>
      <c r="E161" s="611" t="s">
        <v>640</v>
      </c>
      <c r="F161" s="1305" t="s">
        <v>693</v>
      </c>
      <c r="G161" s="1305" t="s">
        <v>695</v>
      </c>
      <c r="H161" s="1305" t="s">
        <v>643</v>
      </c>
      <c r="I161" s="1297">
        <v>3653435.97</v>
      </c>
      <c r="J161" s="1297">
        <v>3373977.37</v>
      </c>
      <c r="K161" s="1345">
        <v>3100289.03</v>
      </c>
      <c r="O161" s="7"/>
    </row>
    <row r="162" spans="1:15" x14ac:dyDescent="0.25">
      <c r="A162" s="1367"/>
      <c r="B162" s="1281"/>
      <c r="C162" s="1281"/>
      <c r="D162" s="611" t="s">
        <v>689</v>
      </c>
      <c r="E162" s="611" t="s">
        <v>640</v>
      </c>
      <c r="F162" s="1305" t="s">
        <v>693</v>
      </c>
      <c r="G162" s="1305" t="s">
        <v>695</v>
      </c>
      <c r="H162" s="1305" t="s">
        <v>656</v>
      </c>
      <c r="I162" s="1297">
        <v>213000</v>
      </c>
      <c r="J162" s="1297">
        <v>45102</v>
      </c>
      <c r="K162" s="1345">
        <v>45102</v>
      </c>
      <c r="O162" s="7"/>
    </row>
    <row r="163" spans="1:15" x14ac:dyDescent="0.25">
      <c r="A163" s="1367"/>
      <c r="B163" s="1281"/>
      <c r="C163" s="1281"/>
      <c r="D163" s="611" t="s">
        <v>689</v>
      </c>
      <c r="E163" s="611" t="s">
        <v>640</v>
      </c>
      <c r="F163" s="1305" t="s">
        <v>693</v>
      </c>
      <c r="G163" s="1305" t="s">
        <v>695</v>
      </c>
      <c r="H163" s="1305" t="s">
        <v>657</v>
      </c>
      <c r="I163" s="1297">
        <v>10800</v>
      </c>
      <c r="J163" s="1297">
        <v>3535</v>
      </c>
      <c r="K163" s="1345">
        <v>2652</v>
      </c>
      <c r="O163" s="7"/>
    </row>
    <row r="164" spans="1:15" x14ac:dyDescent="0.25">
      <c r="A164" s="1367"/>
      <c r="B164" s="1281"/>
      <c r="C164" s="1281"/>
      <c r="D164" s="611" t="s">
        <v>689</v>
      </c>
      <c r="E164" s="611" t="s">
        <v>640</v>
      </c>
      <c r="F164" s="1305" t="s">
        <v>693</v>
      </c>
      <c r="G164" s="1305" t="s">
        <v>695</v>
      </c>
      <c r="H164" s="1305" t="s">
        <v>658</v>
      </c>
      <c r="I164" s="1297">
        <v>14000</v>
      </c>
      <c r="J164" s="1297">
        <v>0</v>
      </c>
      <c r="K164" s="1345">
        <v>0</v>
      </c>
      <c r="O164" s="7"/>
    </row>
    <row r="165" spans="1:15" ht="60" x14ac:dyDescent="0.25">
      <c r="A165" s="180" t="s">
        <v>1035</v>
      </c>
      <c r="B165" s="735" t="s">
        <v>571</v>
      </c>
      <c r="C165" s="735" t="s">
        <v>627</v>
      </c>
      <c r="D165" s="611" t="s">
        <v>689</v>
      </c>
      <c r="E165" s="611" t="s">
        <v>640</v>
      </c>
      <c r="F165" s="1305" t="s">
        <v>693</v>
      </c>
      <c r="G165" s="1305" t="s">
        <v>696</v>
      </c>
      <c r="H165" s="1305" t="s">
        <v>760</v>
      </c>
      <c r="I165" s="1297">
        <v>279660</v>
      </c>
      <c r="J165" s="1297">
        <v>315160</v>
      </c>
      <c r="K165" s="1297">
        <v>310459.94</v>
      </c>
      <c r="O165" s="7"/>
    </row>
    <row r="166" spans="1:15" ht="71.25" x14ac:dyDescent="0.25">
      <c r="A166" s="763" t="s">
        <v>595</v>
      </c>
      <c r="B166" s="844" t="s">
        <v>1038</v>
      </c>
      <c r="C166" s="844" t="s">
        <v>627</v>
      </c>
      <c r="D166" s="1368"/>
      <c r="E166" s="1369"/>
      <c r="F166" s="1369"/>
      <c r="G166" s="1369"/>
      <c r="H166" s="1369"/>
      <c r="I166" s="737">
        <f>I167</f>
        <v>0</v>
      </c>
      <c r="J166" s="737">
        <f>J167</f>
        <v>815000</v>
      </c>
      <c r="K166" s="737">
        <f>K167</f>
        <v>738115</v>
      </c>
      <c r="O166" s="7"/>
    </row>
    <row r="167" spans="1:15" ht="60.75" thickBot="1" x14ac:dyDescent="0.3">
      <c r="A167" s="1370" t="s">
        <v>1039</v>
      </c>
      <c r="B167" s="1371" t="s">
        <v>1040</v>
      </c>
      <c r="C167" s="1371" t="s">
        <v>627</v>
      </c>
      <c r="D167" s="182" t="s">
        <v>667</v>
      </c>
      <c r="E167" s="182" t="s">
        <v>661</v>
      </c>
      <c r="F167" s="1372" t="s">
        <v>665</v>
      </c>
      <c r="G167" s="1372" t="s">
        <v>1041</v>
      </c>
      <c r="H167" s="1372" t="s">
        <v>643</v>
      </c>
      <c r="I167" s="1373">
        <v>0</v>
      </c>
      <c r="J167" s="1373">
        <v>815000</v>
      </c>
      <c r="K167" s="1374">
        <v>738115</v>
      </c>
    </row>
    <row r="168" spans="1:15" ht="37.5" customHeight="1" thickBot="1" x14ac:dyDescent="0.3">
      <c r="A168" s="1375" t="s">
        <v>914</v>
      </c>
      <c r="B168" s="1376"/>
      <c r="C168" s="1376"/>
      <c r="D168" s="1376"/>
      <c r="E168" s="1376"/>
      <c r="F168" s="1376"/>
      <c r="G168" s="1376"/>
      <c r="H168" s="1376"/>
      <c r="I168" s="1376"/>
      <c r="J168" s="1376"/>
      <c r="K168" s="1377"/>
    </row>
    <row r="169" spans="1:15" x14ac:dyDescent="0.25">
      <c r="A169" s="58">
        <v>1</v>
      </c>
      <c r="B169" s="59">
        <v>2</v>
      </c>
      <c r="C169" s="59"/>
      <c r="D169" s="59">
        <v>4</v>
      </c>
      <c r="E169" s="60">
        <v>5</v>
      </c>
      <c r="F169" s="60"/>
      <c r="G169" s="59">
        <v>6</v>
      </c>
      <c r="H169" s="59">
        <v>7</v>
      </c>
      <c r="I169" s="59">
        <v>8</v>
      </c>
      <c r="J169" s="59">
        <v>9</v>
      </c>
      <c r="K169" s="61">
        <v>10</v>
      </c>
    </row>
    <row r="170" spans="1:15" ht="69" customHeight="1" x14ac:dyDescent="0.25">
      <c r="A170" s="62" t="s">
        <v>769</v>
      </c>
      <c r="B170" s="79" t="s">
        <v>175</v>
      </c>
      <c r="C170" s="79"/>
      <c r="D170" s="204" t="s">
        <v>176</v>
      </c>
      <c r="E170" s="64"/>
      <c r="F170" s="64"/>
      <c r="G170" s="181"/>
      <c r="H170" s="65"/>
      <c r="I170" s="526">
        <f>I171+I173+I176+I177+I178</f>
        <v>15830.66</v>
      </c>
      <c r="J170" s="526">
        <f>J171+J173+J176+J177+J178</f>
        <v>15830.66</v>
      </c>
      <c r="K170" s="526">
        <f>K171+K173+K176+K177+K178</f>
        <v>15669.919999999998</v>
      </c>
    </row>
    <row r="171" spans="1:15" ht="60" x14ac:dyDescent="0.25">
      <c r="A171" s="66" t="s">
        <v>534</v>
      </c>
      <c r="B171" s="67" t="s">
        <v>177</v>
      </c>
      <c r="C171" s="67"/>
      <c r="D171" s="63" t="s">
        <v>176</v>
      </c>
      <c r="E171" s="63"/>
      <c r="F171" s="63"/>
      <c r="G171" s="13"/>
      <c r="H171" s="25"/>
      <c r="I171" s="407">
        <f>I172</f>
        <v>6802.87</v>
      </c>
      <c r="J171" s="407">
        <f>J172</f>
        <v>6802.87</v>
      </c>
      <c r="K171" s="407">
        <f>K172</f>
        <v>6802.87</v>
      </c>
    </row>
    <row r="172" spans="1:15" ht="30" x14ac:dyDescent="0.25">
      <c r="A172" s="69" t="s">
        <v>533</v>
      </c>
      <c r="B172" s="67" t="s">
        <v>1087</v>
      </c>
      <c r="C172" s="67"/>
      <c r="D172" s="25">
        <v>971</v>
      </c>
      <c r="E172" s="63" t="s">
        <v>178</v>
      </c>
      <c r="F172" s="63" t="s">
        <v>665</v>
      </c>
      <c r="G172" s="520" t="s">
        <v>179</v>
      </c>
      <c r="H172" s="25">
        <v>244</v>
      </c>
      <c r="I172" s="407">
        <v>6802.87</v>
      </c>
      <c r="J172" s="407">
        <v>6802.87</v>
      </c>
      <c r="K172" s="407">
        <v>6802.87</v>
      </c>
    </row>
    <row r="173" spans="1:15" ht="75" x14ac:dyDescent="0.25">
      <c r="A173" s="524" t="s">
        <v>82</v>
      </c>
      <c r="B173" s="67" t="s">
        <v>180</v>
      </c>
      <c r="C173" s="67"/>
      <c r="D173" s="63" t="s">
        <v>176</v>
      </c>
      <c r="E173" s="68"/>
      <c r="F173" s="68"/>
      <c r="G173" s="520">
        <v>820000000</v>
      </c>
      <c r="H173" s="25"/>
      <c r="I173" s="407">
        <v>7120</v>
      </c>
      <c r="J173" s="407">
        <v>7120</v>
      </c>
      <c r="K173" s="407">
        <v>7120</v>
      </c>
    </row>
    <row r="174" spans="1:15" ht="90" x14ac:dyDescent="0.25">
      <c r="A174" s="69" t="s">
        <v>222</v>
      </c>
      <c r="B174" s="67" t="s">
        <v>181</v>
      </c>
      <c r="C174" s="67"/>
      <c r="D174" s="63" t="s">
        <v>176</v>
      </c>
      <c r="E174" s="63"/>
      <c r="F174" s="63"/>
      <c r="G174" s="520">
        <v>820192610</v>
      </c>
      <c r="H174" s="25"/>
      <c r="I174" s="407">
        <v>7048.8</v>
      </c>
      <c r="J174" s="407">
        <v>7048.8</v>
      </c>
      <c r="K174" s="407">
        <v>7048.8</v>
      </c>
    </row>
    <row r="175" spans="1:15" ht="90" x14ac:dyDescent="0.25">
      <c r="A175" s="69" t="s">
        <v>225</v>
      </c>
      <c r="B175" s="67" t="s">
        <v>182</v>
      </c>
      <c r="C175" s="67"/>
      <c r="D175" s="25">
        <v>971</v>
      </c>
      <c r="E175" s="63" t="s">
        <v>178</v>
      </c>
      <c r="F175" s="63" t="s">
        <v>665</v>
      </c>
      <c r="G175" s="25" t="s">
        <v>183</v>
      </c>
      <c r="H175" s="25">
        <v>244</v>
      </c>
      <c r="I175" s="407">
        <v>71.2</v>
      </c>
      <c r="J175" s="407">
        <v>71.2</v>
      </c>
      <c r="K175" s="407">
        <v>71.2</v>
      </c>
    </row>
    <row r="176" spans="1:15" s="500" customFormat="1" ht="45" x14ac:dyDescent="0.25">
      <c r="A176" s="69" t="s">
        <v>227</v>
      </c>
      <c r="B176" s="510" t="s">
        <v>1088</v>
      </c>
      <c r="C176" s="510"/>
      <c r="D176" s="520">
        <v>971</v>
      </c>
      <c r="E176" s="508" t="s">
        <v>178</v>
      </c>
      <c r="F176" s="508" t="s">
        <v>665</v>
      </c>
      <c r="G176" s="520">
        <v>890127040</v>
      </c>
      <c r="H176" s="520">
        <v>244</v>
      </c>
      <c r="I176" s="407">
        <v>407.83</v>
      </c>
      <c r="J176" s="407">
        <v>442.83</v>
      </c>
      <c r="K176" s="407">
        <v>439.8</v>
      </c>
    </row>
    <row r="177" spans="1:11" s="500" customFormat="1" ht="75" x14ac:dyDescent="0.25">
      <c r="A177" s="525" t="s">
        <v>247</v>
      </c>
      <c r="B177" s="510" t="s">
        <v>1089</v>
      </c>
      <c r="C177" s="510"/>
      <c r="D177" s="520">
        <v>971</v>
      </c>
      <c r="E177" s="508" t="s">
        <v>178</v>
      </c>
      <c r="F177" s="508" t="s">
        <v>665</v>
      </c>
      <c r="G177" s="520">
        <v>890227070</v>
      </c>
      <c r="H177" s="520">
        <v>244</v>
      </c>
      <c r="I177" s="407">
        <v>1499.96</v>
      </c>
      <c r="J177" s="407">
        <v>1365.12</v>
      </c>
      <c r="K177" s="407">
        <v>1207.4100000000001</v>
      </c>
    </row>
    <row r="178" spans="1:11" s="500" customFormat="1" ht="75" x14ac:dyDescent="0.25">
      <c r="A178" s="508" t="s">
        <v>250</v>
      </c>
      <c r="B178" s="510" t="s">
        <v>1090</v>
      </c>
      <c r="C178" s="510"/>
      <c r="D178" s="520">
        <v>971</v>
      </c>
      <c r="E178" s="508" t="s">
        <v>178</v>
      </c>
      <c r="F178" s="508" t="s">
        <v>665</v>
      </c>
      <c r="G178" s="520">
        <v>890327080</v>
      </c>
      <c r="H178" s="520">
        <v>244</v>
      </c>
      <c r="I178" s="407">
        <v>0</v>
      </c>
      <c r="J178" s="407">
        <v>99.84</v>
      </c>
      <c r="K178" s="407">
        <v>99.84</v>
      </c>
    </row>
    <row r="179" spans="1:11" ht="24" customHeight="1" thickBot="1" x14ac:dyDescent="0.3">
      <c r="A179" s="1035" t="s">
        <v>184</v>
      </c>
      <c r="B179" s="1036"/>
      <c r="C179" s="229"/>
      <c r="D179" s="70"/>
      <c r="E179" s="71"/>
      <c r="F179" s="71"/>
      <c r="G179" s="71"/>
      <c r="H179" s="70"/>
      <c r="I179" s="501">
        <f>I170</f>
        <v>15830.66</v>
      </c>
      <c r="J179" s="501">
        <f>J170</f>
        <v>15830.66</v>
      </c>
      <c r="K179" s="527">
        <f>K170</f>
        <v>15669.919999999998</v>
      </c>
    </row>
    <row r="180" spans="1:11" ht="37.5" customHeight="1" thickBot="1" x14ac:dyDescent="0.3">
      <c r="A180" s="1378" t="s">
        <v>1507</v>
      </c>
      <c r="B180" s="1379"/>
      <c r="C180" s="1379"/>
      <c r="D180" s="1379"/>
      <c r="E180" s="1379"/>
      <c r="F180" s="1379"/>
      <c r="G180" s="1379"/>
      <c r="H180" s="1379"/>
      <c r="I180" s="1379"/>
      <c r="J180" s="1379"/>
      <c r="K180" s="1380"/>
    </row>
    <row r="181" spans="1:11" ht="55.15" customHeight="1" x14ac:dyDescent="0.25">
      <c r="A181" s="1000"/>
      <c r="B181" s="867" t="s">
        <v>185</v>
      </c>
      <c r="C181" s="867"/>
      <c r="D181" s="825"/>
      <c r="E181" s="839"/>
      <c r="F181" s="839"/>
      <c r="G181" s="839" t="s">
        <v>190</v>
      </c>
      <c r="H181" s="825"/>
      <c r="I181" s="836">
        <f>I182+I184</f>
        <v>68238.517000000007</v>
      </c>
      <c r="J181" s="836">
        <f>J182+J184</f>
        <v>106035.72500000001</v>
      </c>
      <c r="K181" s="836">
        <f>K182+K184</f>
        <v>86212.846000000005</v>
      </c>
    </row>
    <row r="182" spans="1:11" ht="13.9" customHeight="1" x14ac:dyDescent="0.25">
      <c r="A182" s="976"/>
      <c r="B182" s="72" t="s">
        <v>186</v>
      </c>
      <c r="C182" s="72"/>
      <c r="D182" s="1037"/>
      <c r="E182" s="1038"/>
      <c r="F182" s="1038"/>
      <c r="G182" s="1037"/>
      <c r="H182" s="1037"/>
      <c r="I182" s="1033">
        <f>I188+I191+I194</f>
        <v>35503.387000000002</v>
      </c>
      <c r="J182" s="1033">
        <f>J188+J194</f>
        <v>58043.293000000005</v>
      </c>
      <c r="K182" s="1033">
        <f>K188+K194</f>
        <v>53350.361000000004</v>
      </c>
    </row>
    <row r="183" spans="1:11" ht="15.75" customHeight="1" x14ac:dyDescent="0.25">
      <c r="A183" s="976"/>
      <c r="B183" s="72" t="s">
        <v>187</v>
      </c>
      <c r="C183" s="72"/>
      <c r="D183" s="1037"/>
      <c r="E183" s="1039"/>
      <c r="F183" s="1039"/>
      <c r="G183" s="1037"/>
      <c r="H183" s="1037"/>
      <c r="I183" s="1034"/>
      <c r="J183" s="1034"/>
      <c r="K183" s="1034"/>
    </row>
    <row r="184" spans="1:11" ht="21" customHeight="1" x14ac:dyDescent="0.25">
      <c r="A184" s="976"/>
      <c r="B184" s="72" t="s">
        <v>770</v>
      </c>
      <c r="C184" s="239"/>
      <c r="D184" s="837"/>
      <c r="E184" s="295"/>
      <c r="F184" s="295"/>
      <c r="G184" s="837"/>
      <c r="H184" s="837"/>
      <c r="I184" s="225">
        <f>I189+I192+I195+I191</f>
        <v>32735.13</v>
      </c>
      <c r="J184" s="225">
        <f>J189+J192+J195+J191</f>
        <v>47992.432000000001</v>
      </c>
      <c r="K184" s="225">
        <f>K189+K192+K195+K191</f>
        <v>32862.485000000001</v>
      </c>
    </row>
    <row r="185" spans="1:11" ht="13.9" customHeight="1" x14ac:dyDescent="0.25">
      <c r="A185" s="976" t="s">
        <v>534</v>
      </c>
      <c r="B185" s="1037" t="s">
        <v>189</v>
      </c>
      <c r="C185" s="1057"/>
      <c r="D185" s="1037"/>
      <c r="E185" s="1381"/>
      <c r="F185" s="1038"/>
      <c r="G185" s="1381" t="s">
        <v>190</v>
      </c>
      <c r="H185" s="1037"/>
      <c r="I185" s="1382">
        <f>I188+I189</f>
        <v>4028.3870000000002</v>
      </c>
      <c r="J185" s="1382">
        <f>J188+J189</f>
        <v>3028.3870000000002</v>
      </c>
      <c r="K185" s="1382">
        <f>K188+K189</f>
        <v>3028.3870000000002</v>
      </c>
    </row>
    <row r="186" spans="1:11" ht="23.25" customHeight="1" x14ac:dyDescent="0.25">
      <c r="A186" s="976"/>
      <c r="B186" s="1037"/>
      <c r="C186" s="1383"/>
      <c r="D186" s="1037"/>
      <c r="E186" s="1381"/>
      <c r="F186" s="1039"/>
      <c r="G186" s="1381"/>
      <c r="H186" s="1037"/>
      <c r="I186" s="1382"/>
      <c r="J186" s="1382"/>
      <c r="K186" s="1382"/>
    </row>
    <row r="187" spans="1:11" ht="13.9" customHeight="1" x14ac:dyDescent="0.25">
      <c r="A187" s="976"/>
      <c r="B187" s="843" t="s">
        <v>186</v>
      </c>
      <c r="C187" s="843"/>
      <c r="D187" s="74"/>
      <c r="E187" s="75"/>
      <c r="F187" s="75"/>
      <c r="G187" s="75"/>
      <c r="H187" s="74"/>
      <c r="I187" s="530"/>
      <c r="J187" s="530"/>
      <c r="K187" s="531"/>
    </row>
    <row r="188" spans="1:11" x14ac:dyDescent="0.25">
      <c r="A188" s="976"/>
      <c r="B188" s="843" t="s">
        <v>187</v>
      </c>
      <c r="C188" s="843"/>
      <c r="D188" s="74">
        <v>971</v>
      </c>
      <c r="E188" s="75" t="s">
        <v>662</v>
      </c>
      <c r="F188" s="75" t="s">
        <v>238</v>
      </c>
      <c r="G188" s="75" t="s">
        <v>191</v>
      </c>
      <c r="H188" s="74">
        <v>244</v>
      </c>
      <c r="I188" s="530">
        <v>3.387</v>
      </c>
      <c r="J188" s="530">
        <v>3.387</v>
      </c>
      <c r="K188" s="530">
        <v>3.387</v>
      </c>
    </row>
    <row r="189" spans="1:11" x14ac:dyDescent="0.25">
      <c r="A189" s="976"/>
      <c r="B189" s="843" t="s">
        <v>770</v>
      </c>
      <c r="C189" s="843"/>
      <c r="D189" s="74">
        <v>971</v>
      </c>
      <c r="E189" s="75" t="s">
        <v>662</v>
      </c>
      <c r="F189" s="75" t="s">
        <v>238</v>
      </c>
      <c r="G189" s="75" t="s">
        <v>192</v>
      </c>
      <c r="H189" s="74">
        <v>811</v>
      </c>
      <c r="I189" s="530">
        <v>4025</v>
      </c>
      <c r="J189" s="530">
        <v>3025</v>
      </c>
      <c r="K189" s="530">
        <v>3025</v>
      </c>
    </row>
    <row r="190" spans="1:11" ht="27.6" customHeight="1" x14ac:dyDescent="0.25">
      <c r="A190" s="977" t="s">
        <v>82</v>
      </c>
      <c r="B190" s="72" t="s">
        <v>193</v>
      </c>
      <c r="C190" s="72"/>
      <c r="D190" s="528">
        <v>971</v>
      </c>
      <c r="E190" s="529" t="s">
        <v>662</v>
      </c>
      <c r="F190" s="529" t="s">
        <v>693</v>
      </c>
      <c r="G190" s="529" t="s">
        <v>194</v>
      </c>
      <c r="H190" s="528">
        <v>0</v>
      </c>
      <c r="I190" s="532">
        <v>0</v>
      </c>
      <c r="J190" s="532">
        <f>J191+J192</f>
        <v>11061.796</v>
      </c>
      <c r="K190" s="532">
        <f>K191+K192</f>
        <v>1565</v>
      </c>
    </row>
    <row r="191" spans="1:11" ht="28.5" customHeight="1" x14ac:dyDescent="0.25">
      <c r="A191" s="978"/>
      <c r="B191" s="507" t="s">
        <v>770</v>
      </c>
      <c r="C191" s="234"/>
      <c r="D191" s="74">
        <v>971</v>
      </c>
      <c r="E191" s="75" t="s">
        <v>662</v>
      </c>
      <c r="F191" s="75" t="s">
        <v>693</v>
      </c>
      <c r="G191" s="75" t="s">
        <v>195</v>
      </c>
      <c r="H191" s="74">
        <v>244</v>
      </c>
      <c r="I191" s="530">
        <v>0</v>
      </c>
      <c r="J191" s="530">
        <v>1583</v>
      </c>
      <c r="K191" s="531">
        <v>1565</v>
      </c>
    </row>
    <row r="192" spans="1:11" ht="43.5" customHeight="1" x14ac:dyDescent="0.25">
      <c r="A192" s="979"/>
      <c r="B192" s="507" t="s">
        <v>770</v>
      </c>
      <c r="C192" s="234"/>
      <c r="D192" s="74">
        <v>971</v>
      </c>
      <c r="E192" s="75" t="s">
        <v>662</v>
      </c>
      <c r="F192" s="75" t="s">
        <v>238</v>
      </c>
      <c r="G192" s="75" t="s">
        <v>195</v>
      </c>
      <c r="H192" s="74">
        <v>244</v>
      </c>
      <c r="I192" s="530">
        <v>0</v>
      </c>
      <c r="J192" s="530">
        <v>9478.7960000000003</v>
      </c>
      <c r="K192" s="531">
        <v>0</v>
      </c>
    </row>
    <row r="193" spans="1:14" ht="78" customHeight="1" x14ac:dyDescent="0.25">
      <c r="A193" s="977" t="s">
        <v>117</v>
      </c>
      <c r="B193" s="242" t="s">
        <v>771</v>
      </c>
      <c r="C193" s="242"/>
      <c r="D193" s="74">
        <v>971</v>
      </c>
      <c r="E193" s="75" t="s">
        <v>662</v>
      </c>
      <c r="F193" s="75" t="s">
        <v>693</v>
      </c>
      <c r="G193" s="75" t="s">
        <v>772</v>
      </c>
      <c r="H193" s="74">
        <v>244</v>
      </c>
      <c r="I193" s="532">
        <f t="shared" ref="I193:N193" si="0">I194+I195</f>
        <v>64210.130000000005</v>
      </c>
      <c r="J193" s="532">
        <f t="shared" si="0"/>
        <v>91945.542000000001</v>
      </c>
      <c r="K193" s="532">
        <f t="shared" si="0"/>
        <v>81619.459000000003</v>
      </c>
      <c r="L193" s="225">
        <f t="shared" si="0"/>
        <v>0</v>
      </c>
      <c r="M193" s="225">
        <f t="shared" si="0"/>
        <v>0</v>
      </c>
      <c r="N193" s="225">
        <f t="shared" si="0"/>
        <v>0</v>
      </c>
    </row>
    <row r="194" spans="1:14" ht="23.25" customHeight="1" x14ac:dyDescent="0.25">
      <c r="A194" s="978"/>
      <c r="B194" s="227" t="s">
        <v>187</v>
      </c>
      <c r="C194" s="234"/>
      <c r="D194" s="74"/>
      <c r="E194" s="75"/>
      <c r="F194" s="75"/>
      <c r="G194" s="75"/>
      <c r="H194" s="74"/>
      <c r="I194" s="530">
        <f>I198+I205</f>
        <v>35500</v>
      </c>
      <c r="J194" s="530">
        <f>J198+J205</f>
        <v>58039.906000000003</v>
      </c>
      <c r="K194" s="530">
        <f>K198+K205</f>
        <v>53346.974000000002</v>
      </c>
    </row>
    <row r="195" spans="1:14" ht="21.75" customHeight="1" x14ac:dyDescent="0.25">
      <c r="A195" s="979"/>
      <c r="B195" s="507" t="s">
        <v>770</v>
      </c>
      <c r="C195" s="234"/>
      <c r="D195" s="74"/>
      <c r="E195" s="75"/>
      <c r="F195" s="75"/>
      <c r="G195" s="75"/>
      <c r="H195" s="74"/>
      <c r="I195" s="530">
        <f>I196+I199+I200+I202+I203+I206</f>
        <v>28710.13</v>
      </c>
      <c r="J195" s="530">
        <f>J196+J199+J200+J202+J203+J206</f>
        <v>33905.635999999999</v>
      </c>
      <c r="K195" s="530">
        <f>K196+K199+K200+K202+K203+K206</f>
        <v>28272.485000000001</v>
      </c>
    </row>
    <row r="196" spans="1:14" ht="63.75" customHeight="1" x14ac:dyDescent="0.25">
      <c r="A196" s="243" t="s">
        <v>230</v>
      </c>
      <c r="B196" s="247" t="s">
        <v>196</v>
      </c>
      <c r="C196" s="247"/>
      <c r="D196" s="25">
        <v>971</v>
      </c>
      <c r="E196" s="224" t="s">
        <v>662</v>
      </c>
      <c r="F196" s="224" t="s">
        <v>693</v>
      </c>
      <c r="G196" s="224" t="s">
        <v>197</v>
      </c>
      <c r="H196" s="226">
        <v>611</v>
      </c>
      <c r="I196" s="533">
        <v>1500</v>
      </c>
      <c r="J196" s="533">
        <v>1500</v>
      </c>
      <c r="K196" s="533">
        <v>1500</v>
      </c>
    </row>
    <row r="197" spans="1:14" ht="50.25" customHeight="1" x14ac:dyDescent="0.25">
      <c r="A197" s="980" t="s">
        <v>773</v>
      </c>
      <c r="B197" s="72" t="s">
        <v>198</v>
      </c>
      <c r="C197" s="72"/>
      <c r="D197" s="25">
        <v>971</v>
      </c>
      <c r="E197" s="224" t="s">
        <v>662</v>
      </c>
      <c r="F197" s="224" t="s">
        <v>693</v>
      </c>
      <c r="G197" s="224" t="s">
        <v>199</v>
      </c>
      <c r="H197" s="226">
        <v>0</v>
      </c>
      <c r="I197" s="533">
        <f>I198+I199+I200</f>
        <v>37408.11</v>
      </c>
      <c r="J197" s="533">
        <f>J198+J199+J200</f>
        <v>63948.016000000003</v>
      </c>
      <c r="K197" s="533">
        <f>K198+K199+K200</f>
        <v>54868.4</v>
      </c>
    </row>
    <row r="198" spans="1:14" ht="16.5" customHeight="1" x14ac:dyDescent="0.25">
      <c r="A198" s="981"/>
      <c r="B198" s="73" t="s">
        <v>187</v>
      </c>
      <c r="C198" s="234"/>
      <c r="D198" s="25"/>
      <c r="E198" s="63"/>
      <c r="F198" s="63"/>
      <c r="G198" s="63"/>
      <c r="H198" s="25"/>
      <c r="I198" s="530">
        <v>15500</v>
      </c>
      <c r="J198" s="530">
        <v>38039.906000000003</v>
      </c>
      <c r="K198" s="531">
        <v>33346.974000000002</v>
      </c>
    </row>
    <row r="199" spans="1:14" ht="13.9" customHeight="1" x14ac:dyDescent="0.25">
      <c r="A199" s="981"/>
      <c r="B199" s="1043" t="s">
        <v>188</v>
      </c>
      <c r="C199" s="244"/>
      <c r="D199" s="25">
        <v>971</v>
      </c>
      <c r="E199" s="63" t="s">
        <v>662</v>
      </c>
      <c r="F199" s="63" t="s">
        <v>693</v>
      </c>
      <c r="G199" s="63" t="s">
        <v>199</v>
      </c>
      <c r="H199" s="25">
        <v>244</v>
      </c>
      <c r="I199" s="530">
        <v>7408.11</v>
      </c>
      <c r="J199" s="530">
        <v>7408.11</v>
      </c>
      <c r="K199" s="531">
        <v>3021.4259999999999</v>
      </c>
    </row>
    <row r="200" spans="1:14" ht="13.9" customHeight="1" x14ac:dyDescent="0.25">
      <c r="A200" s="914"/>
      <c r="B200" s="911"/>
      <c r="C200" s="245"/>
      <c r="D200" s="226">
        <v>971</v>
      </c>
      <c r="E200" s="224" t="s">
        <v>662</v>
      </c>
      <c r="F200" s="224" t="s">
        <v>693</v>
      </c>
      <c r="G200" s="224" t="s">
        <v>199</v>
      </c>
      <c r="H200" s="226">
        <v>611</v>
      </c>
      <c r="I200" s="530">
        <v>14500</v>
      </c>
      <c r="J200" s="530">
        <v>18500</v>
      </c>
      <c r="K200" s="531">
        <v>18500</v>
      </c>
    </row>
    <row r="201" spans="1:14" ht="28.5" x14ac:dyDescent="0.25">
      <c r="A201" s="1044" t="s">
        <v>774</v>
      </c>
      <c r="B201" s="72" t="s">
        <v>201</v>
      </c>
      <c r="C201" s="72"/>
      <c r="D201" s="25">
        <v>971</v>
      </c>
      <c r="E201" s="224" t="s">
        <v>662</v>
      </c>
      <c r="F201" s="224" t="s">
        <v>693</v>
      </c>
      <c r="G201" s="63" t="s">
        <v>202</v>
      </c>
      <c r="H201" s="25">
        <v>244</v>
      </c>
      <c r="I201" s="532">
        <f>I202</f>
        <v>5000</v>
      </c>
      <c r="J201" s="532">
        <f>J202</f>
        <v>6195.5060000000003</v>
      </c>
      <c r="K201" s="534">
        <f>K202</f>
        <v>4981.0389999999998</v>
      </c>
    </row>
    <row r="202" spans="1:14" ht="13.9" customHeight="1" x14ac:dyDescent="0.25">
      <c r="A202" s="1044"/>
      <c r="B202" s="73" t="s">
        <v>188</v>
      </c>
      <c r="C202" s="234"/>
      <c r="D202" s="25"/>
      <c r="E202" s="63"/>
      <c r="F202" s="63"/>
      <c r="G202" s="63"/>
      <c r="H202" s="25"/>
      <c r="I202" s="530">
        <v>5000</v>
      </c>
      <c r="J202" s="530">
        <v>6195.5060000000003</v>
      </c>
      <c r="K202" s="531">
        <v>4981.0389999999998</v>
      </c>
    </row>
    <row r="203" spans="1:14" ht="29.25" thickBot="1" x14ac:dyDescent="0.3">
      <c r="A203" s="243" t="s">
        <v>775</v>
      </c>
      <c r="B203" s="72" t="s">
        <v>203</v>
      </c>
      <c r="C203" s="72"/>
      <c r="D203" s="25">
        <v>971</v>
      </c>
      <c r="E203" s="75" t="s">
        <v>662</v>
      </c>
      <c r="F203" s="75" t="s">
        <v>693</v>
      </c>
      <c r="G203" s="63" t="s">
        <v>204</v>
      </c>
      <c r="H203" s="25">
        <v>244</v>
      </c>
      <c r="I203" s="532">
        <v>100</v>
      </c>
      <c r="J203" s="532">
        <v>100</v>
      </c>
      <c r="K203" s="534">
        <v>68</v>
      </c>
    </row>
    <row r="204" spans="1:14" ht="75" customHeight="1" x14ac:dyDescent="0.25">
      <c r="A204" s="1044" t="s">
        <v>776</v>
      </c>
      <c r="B204" s="246" t="s">
        <v>207</v>
      </c>
      <c r="C204" s="255"/>
      <c r="D204" s="226">
        <v>971</v>
      </c>
      <c r="E204" s="224" t="s">
        <v>662</v>
      </c>
      <c r="F204" s="224" t="s">
        <v>693</v>
      </c>
      <c r="G204" s="224"/>
      <c r="H204" s="223">
        <v>244</v>
      </c>
      <c r="I204" s="532">
        <f>I205+I206</f>
        <v>20202.02</v>
      </c>
      <c r="J204" s="532">
        <f>J205+J206</f>
        <v>20202.02</v>
      </c>
      <c r="K204" s="532">
        <f>K205+K206</f>
        <v>20202.02</v>
      </c>
    </row>
    <row r="205" spans="1:14" ht="13.9" customHeight="1" x14ac:dyDescent="0.25">
      <c r="A205" s="1044"/>
      <c r="B205" s="73" t="s">
        <v>205</v>
      </c>
      <c r="C205" s="234"/>
      <c r="D205" s="25">
        <v>971</v>
      </c>
      <c r="E205" s="75" t="s">
        <v>662</v>
      </c>
      <c r="F205" s="75" t="s">
        <v>693</v>
      </c>
      <c r="G205" s="63">
        <v>390392250</v>
      </c>
      <c r="H205" s="25">
        <v>244</v>
      </c>
      <c r="I205" s="530">
        <v>20000</v>
      </c>
      <c r="J205" s="530">
        <v>20000</v>
      </c>
      <c r="K205" s="530">
        <v>20000</v>
      </c>
    </row>
    <row r="206" spans="1:14" ht="15.75" thickBot="1" x14ac:dyDescent="0.3">
      <c r="A206" s="1044"/>
      <c r="B206" s="73" t="s">
        <v>188</v>
      </c>
      <c r="C206" s="234"/>
      <c r="D206" s="25">
        <v>971</v>
      </c>
      <c r="E206" s="75" t="s">
        <v>662</v>
      </c>
      <c r="F206" s="75" t="s">
        <v>693</v>
      </c>
      <c r="G206" s="25" t="s">
        <v>206</v>
      </c>
      <c r="H206" s="25">
        <v>244</v>
      </c>
      <c r="I206" s="530">
        <v>202.02</v>
      </c>
      <c r="J206" s="530">
        <v>202.02</v>
      </c>
      <c r="K206" s="530">
        <v>202.02</v>
      </c>
    </row>
    <row r="207" spans="1:14" ht="35.25" customHeight="1" thickBot="1" x14ac:dyDescent="0.3">
      <c r="A207" s="1384" t="s">
        <v>1508</v>
      </c>
      <c r="B207" s="1385"/>
      <c r="C207" s="1385"/>
      <c r="D207" s="1385"/>
      <c r="E207" s="1385"/>
      <c r="F207" s="1385"/>
      <c r="G207" s="1385"/>
      <c r="H207" s="1385"/>
      <c r="I207" s="1385"/>
      <c r="J207" s="1385"/>
      <c r="K207" s="1386"/>
    </row>
    <row r="208" spans="1:14" ht="13.9" customHeight="1" x14ac:dyDescent="0.25">
      <c r="A208" s="1045" t="s">
        <v>531</v>
      </c>
      <c r="B208" s="918" t="s">
        <v>632</v>
      </c>
      <c r="C208" s="985"/>
      <c r="D208" s="918" t="s">
        <v>633</v>
      </c>
      <c r="E208" s="918"/>
      <c r="F208" s="918"/>
      <c r="G208" s="918"/>
      <c r="H208" s="918"/>
      <c r="I208" s="918" t="s">
        <v>208</v>
      </c>
      <c r="J208" s="918"/>
      <c r="K208" s="919"/>
    </row>
    <row r="209" spans="1:11" ht="14.45" customHeight="1" x14ac:dyDescent="0.25">
      <c r="A209" s="1046"/>
      <c r="B209" s="948"/>
      <c r="C209" s="986"/>
      <c r="D209" s="948" t="s">
        <v>634</v>
      </c>
      <c r="E209" s="948" t="s">
        <v>635</v>
      </c>
      <c r="F209" s="984"/>
      <c r="G209" s="948" t="s">
        <v>636</v>
      </c>
      <c r="H209" s="948" t="s">
        <v>637</v>
      </c>
      <c r="I209" s="920" t="s">
        <v>1352</v>
      </c>
      <c r="J209" s="920" t="s">
        <v>933</v>
      </c>
      <c r="K209" s="922" t="s">
        <v>1353</v>
      </c>
    </row>
    <row r="210" spans="1:11" ht="67.5" customHeight="1" x14ac:dyDescent="0.25">
      <c r="A210" s="1047"/>
      <c r="B210" s="949"/>
      <c r="C210" s="987"/>
      <c r="D210" s="984"/>
      <c r="E210" s="13" t="s">
        <v>638</v>
      </c>
      <c r="F210" s="13" t="s">
        <v>639</v>
      </c>
      <c r="G210" s="984"/>
      <c r="H210" s="984"/>
      <c r="I210" s="921"/>
      <c r="J210" s="921"/>
      <c r="K210" s="923"/>
    </row>
    <row r="211" spans="1:11" ht="15.75" thickBot="1" x14ac:dyDescent="0.3">
      <c r="A211" s="76">
        <v>1</v>
      </c>
      <c r="B211" s="77">
        <v>2</v>
      </c>
      <c r="C211" s="240"/>
      <c r="D211" s="25">
        <v>4</v>
      </c>
      <c r="E211" s="25">
        <v>5</v>
      </c>
      <c r="F211" s="25">
        <v>5</v>
      </c>
      <c r="G211" s="25">
        <v>6</v>
      </c>
      <c r="H211" s="25">
        <v>7</v>
      </c>
      <c r="I211" s="25">
        <v>8</v>
      </c>
      <c r="J211" s="25">
        <v>9</v>
      </c>
      <c r="K211" s="78">
        <v>10</v>
      </c>
    </row>
    <row r="212" spans="1:11" ht="15.75" thickBot="1" x14ac:dyDescent="0.3">
      <c r="A212" s="931"/>
      <c r="B212" s="928" t="s">
        <v>209</v>
      </c>
      <c r="C212" s="79" t="s">
        <v>626</v>
      </c>
      <c r="D212" s="14"/>
      <c r="E212" s="14"/>
      <c r="F212" s="14"/>
      <c r="G212" s="14"/>
      <c r="H212" s="14"/>
      <c r="I212" s="364">
        <f>SUM(I213:I215)</f>
        <v>2236.0300000000002</v>
      </c>
      <c r="J212" s="364">
        <f>SUM(J214,J215)</f>
        <v>2172.67</v>
      </c>
      <c r="K212" s="364">
        <f>SUM(K214,K215)</f>
        <v>2169.5700000000002</v>
      </c>
    </row>
    <row r="213" spans="1:11" ht="30" x14ac:dyDescent="0.25">
      <c r="A213" s="932"/>
      <c r="B213" s="929"/>
      <c r="C213" s="256" t="s">
        <v>461</v>
      </c>
      <c r="D213" s="14"/>
      <c r="E213" s="14"/>
      <c r="F213" s="14"/>
      <c r="G213" s="14"/>
      <c r="H213" s="14"/>
      <c r="I213" s="513">
        <v>0</v>
      </c>
      <c r="J213" s="513">
        <v>0</v>
      </c>
      <c r="K213" s="513">
        <v>0</v>
      </c>
    </row>
    <row r="214" spans="1:11" x14ac:dyDescent="0.25">
      <c r="A214" s="932"/>
      <c r="B214" s="929"/>
      <c r="C214" s="256" t="s">
        <v>462</v>
      </c>
      <c r="D214" s="14"/>
      <c r="E214" s="14"/>
      <c r="F214" s="14"/>
      <c r="G214" s="14"/>
      <c r="H214" s="14"/>
      <c r="I214" s="512">
        <f>I220+I234</f>
        <v>2096.0300000000002</v>
      </c>
      <c r="J214" s="512">
        <f>J220+J234</f>
        <v>2096.0300000000002</v>
      </c>
      <c r="K214" s="512">
        <f>K220+K234</f>
        <v>2096.0300000000002</v>
      </c>
    </row>
    <row r="215" spans="1:11" x14ac:dyDescent="0.25">
      <c r="A215" s="932"/>
      <c r="B215" s="929"/>
      <c r="C215" s="257" t="s">
        <v>16</v>
      </c>
      <c r="D215" s="14"/>
      <c r="E215" s="14"/>
      <c r="F215" s="14"/>
      <c r="G215" s="14"/>
      <c r="H215" s="14"/>
      <c r="I215" s="512">
        <f>I216+I217</f>
        <v>140</v>
      </c>
      <c r="J215" s="512">
        <f>J216+J217</f>
        <v>76.64</v>
      </c>
      <c r="K215" s="512">
        <f>K216+K217</f>
        <v>73.540000000000006</v>
      </c>
    </row>
    <row r="216" spans="1:11" x14ac:dyDescent="0.25">
      <c r="A216" s="932"/>
      <c r="B216" s="929"/>
      <c r="C216" s="257" t="s">
        <v>790</v>
      </c>
      <c r="D216" s="14"/>
      <c r="E216" s="14"/>
      <c r="F216" s="14"/>
      <c r="G216" s="14"/>
      <c r="H216" s="14"/>
      <c r="I216" s="514">
        <f>I222+I229</f>
        <v>100</v>
      </c>
      <c r="J216" s="514">
        <f>J222+J229</f>
        <v>70</v>
      </c>
      <c r="K216" s="514">
        <f>K222+K229</f>
        <v>70</v>
      </c>
    </row>
    <row r="217" spans="1:11" ht="36" customHeight="1" thickBot="1" x14ac:dyDescent="0.3">
      <c r="A217" s="933"/>
      <c r="B217" s="930"/>
      <c r="C217" s="257" t="s">
        <v>210</v>
      </c>
      <c r="D217" s="14"/>
      <c r="E217" s="14"/>
      <c r="F217" s="14"/>
      <c r="G217" s="14"/>
      <c r="H217" s="14"/>
      <c r="I217" s="515">
        <f>I223</f>
        <v>40</v>
      </c>
      <c r="J217" s="515">
        <f>J223</f>
        <v>6.64</v>
      </c>
      <c r="K217" s="515">
        <f>K223</f>
        <v>3.54</v>
      </c>
    </row>
    <row r="218" spans="1:11" ht="12.75" customHeight="1" x14ac:dyDescent="0.25">
      <c r="A218" s="989" t="s">
        <v>534</v>
      </c>
      <c r="B218" s="988" t="s">
        <v>211</v>
      </c>
      <c r="C218" s="79" t="s">
        <v>626</v>
      </c>
      <c r="D218" s="982"/>
      <c r="E218" s="983"/>
      <c r="F218" s="983"/>
      <c r="G218" s="983"/>
      <c r="H218" s="983"/>
      <c r="I218" s="536">
        <f>I219+I220+I221</f>
        <v>1321.66</v>
      </c>
      <c r="J218" s="536">
        <f>J219+J220+J221</f>
        <v>1298.3000000000002</v>
      </c>
      <c r="K218" s="537">
        <f>K219+K220+K221</f>
        <v>1295.2</v>
      </c>
    </row>
    <row r="219" spans="1:11" ht="33" customHeight="1" x14ac:dyDescent="0.25">
      <c r="A219" s="990"/>
      <c r="B219" s="947"/>
      <c r="C219" s="256" t="s">
        <v>461</v>
      </c>
      <c r="D219" s="258"/>
      <c r="E219" s="259"/>
      <c r="F219" s="259"/>
      <c r="G219" s="259"/>
      <c r="H219" s="259"/>
      <c r="I219" s="512">
        <v>0</v>
      </c>
      <c r="J219" s="512">
        <v>0</v>
      </c>
      <c r="K219" s="512">
        <v>0</v>
      </c>
    </row>
    <row r="220" spans="1:11" ht="23.25" customHeight="1" x14ac:dyDescent="0.25">
      <c r="A220" s="990"/>
      <c r="B220" s="947"/>
      <c r="C220" s="256" t="s">
        <v>462</v>
      </c>
      <c r="D220" s="258"/>
      <c r="E220" s="259"/>
      <c r="F220" s="259"/>
      <c r="G220" s="259"/>
      <c r="H220" s="259"/>
      <c r="I220" s="512">
        <f>I228</f>
        <v>1271.6600000000001</v>
      </c>
      <c r="J220" s="512">
        <f>J228</f>
        <v>1271.6600000000001</v>
      </c>
      <c r="K220" s="512">
        <f>K228</f>
        <v>1271.6600000000001</v>
      </c>
    </row>
    <row r="221" spans="1:11" ht="18" customHeight="1" x14ac:dyDescent="0.25">
      <c r="A221" s="990"/>
      <c r="B221" s="947"/>
      <c r="C221" s="257" t="s">
        <v>16</v>
      </c>
      <c r="D221" s="232"/>
      <c r="E221" s="231"/>
      <c r="F221" s="231"/>
      <c r="G221" s="231"/>
      <c r="H221" s="231"/>
      <c r="I221" s="512">
        <f>I222+I223</f>
        <v>50</v>
      </c>
      <c r="J221" s="512">
        <f>J222+J223</f>
        <v>26.64</v>
      </c>
      <c r="K221" s="512">
        <f>K222+K223</f>
        <v>23.54</v>
      </c>
    </row>
    <row r="222" spans="1:11" ht="25.5" customHeight="1" x14ac:dyDescent="0.25">
      <c r="A222" s="990"/>
      <c r="B222" s="947"/>
      <c r="C222" s="257" t="s">
        <v>790</v>
      </c>
      <c r="D222" s="232"/>
      <c r="E222" s="231"/>
      <c r="F222" s="231"/>
      <c r="G222" s="231"/>
      <c r="H222" s="231"/>
      <c r="I222" s="542">
        <f t="shared" ref="I222:K223" si="1">I224+I226</f>
        <v>10</v>
      </c>
      <c r="J222" s="542">
        <f t="shared" si="1"/>
        <v>20</v>
      </c>
      <c r="K222" s="542">
        <f t="shared" si="1"/>
        <v>20</v>
      </c>
    </row>
    <row r="223" spans="1:11" s="500" customFormat="1" ht="25.5" customHeight="1" x14ac:dyDescent="0.25">
      <c r="A223" s="991"/>
      <c r="B223" s="944"/>
      <c r="C223" s="257" t="s">
        <v>210</v>
      </c>
      <c r="D223" s="232"/>
      <c r="E223" s="393"/>
      <c r="F223" s="393"/>
      <c r="G223" s="393"/>
      <c r="H223" s="393"/>
      <c r="I223" s="512">
        <f t="shared" si="1"/>
        <v>40</v>
      </c>
      <c r="J223" s="512">
        <f t="shared" si="1"/>
        <v>6.64</v>
      </c>
      <c r="K223" s="512">
        <f t="shared" si="1"/>
        <v>3.54</v>
      </c>
    </row>
    <row r="224" spans="1:11" ht="77.25" customHeight="1" x14ac:dyDescent="0.25">
      <c r="A224" s="23" t="s">
        <v>212</v>
      </c>
      <c r="B224" s="230" t="s">
        <v>213</v>
      </c>
      <c r="C224" s="535" t="s">
        <v>790</v>
      </c>
      <c r="D224" s="82">
        <v>971</v>
      </c>
      <c r="E224" s="83" t="s">
        <v>661</v>
      </c>
      <c r="F224" s="83" t="s">
        <v>683</v>
      </c>
      <c r="G224" s="83" t="s">
        <v>214</v>
      </c>
      <c r="H224" s="27" t="s">
        <v>643</v>
      </c>
      <c r="I224" s="538">
        <v>10</v>
      </c>
      <c r="J224" s="538">
        <v>10</v>
      </c>
      <c r="K224" s="538">
        <v>10</v>
      </c>
    </row>
    <row r="225" spans="1:14" ht="62.25" customHeight="1" x14ac:dyDescent="0.25">
      <c r="A225" s="23" t="s">
        <v>215</v>
      </c>
      <c r="B225" s="32" t="s">
        <v>216</v>
      </c>
      <c r="C225" s="535" t="s">
        <v>210</v>
      </c>
      <c r="D225" s="82">
        <v>974</v>
      </c>
      <c r="E225" s="83" t="s">
        <v>661</v>
      </c>
      <c r="F225" s="83" t="s">
        <v>683</v>
      </c>
      <c r="G225" s="83" t="s">
        <v>214</v>
      </c>
      <c r="H225" s="27" t="s">
        <v>643</v>
      </c>
      <c r="I225" s="512">
        <v>10</v>
      </c>
      <c r="J225" s="512">
        <v>6.64</v>
      </c>
      <c r="K225" s="512">
        <v>3.54</v>
      </c>
    </row>
    <row r="226" spans="1:14" ht="78" customHeight="1" x14ac:dyDescent="0.25">
      <c r="A226" s="974" t="s">
        <v>217</v>
      </c>
      <c r="B226" s="992" t="s">
        <v>218</v>
      </c>
      <c r="C226" s="535" t="s">
        <v>790</v>
      </c>
      <c r="D226" s="82">
        <v>971</v>
      </c>
      <c r="E226" s="83" t="s">
        <v>661</v>
      </c>
      <c r="F226" s="83" t="s">
        <v>683</v>
      </c>
      <c r="G226" s="83" t="s">
        <v>214</v>
      </c>
      <c r="H226" s="27" t="s">
        <v>643</v>
      </c>
      <c r="I226" s="512">
        <v>0</v>
      </c>
      <c r="J226" s="512">
        <v>10</v>
      </c>
      <c r="K226" s="512">
        <v>10</v>
      </c>
    </row>
    <row r="227" spans="1:14" s="500" customFormat="1" ht="21" customHeight="1" x14ac:dyDescent="0.25">
      <c r="A227" s="975"/>
      <c r="B227" s="930"/>
      <c r="C227" s="535" t="s">
        <v>210</v>
      </c>
      <c r="D227" s="82">
        <v>974</v>
      </c>
      <c r="E227" s="83" t="s">
        <v>661</v>
      </c>
      <c r="F227" s="83" t="s">
        <v>683</v>
      </c>
      <c r="G227" s="83" t="s">
        <v>214</v>
      </c>
      <c r="H227" s="27" t="s">
        <v>643</v>
      </c>
      <c r="I227" s="512">
        <v>30</v>
      </c>
      <c r="J227" s="512">
        <v>0</v>
      </c>
      <c r="K227" s="512">
        <v>0</v>
      </c>
    </row>
    <row r="228" spans="1:14" ht="45" x14ac:dyDescent="0.25">
      <c r="A228" s="23" t="s">
        <v>219</v>
      </c>
      <c r="B228" s="342" t="s">
        <v>220</v>
      </c>
      <c r="C228" s="535" t="s">
        <v>462</v>
      </c>
      <c r="D228" s="82">
        <v>971</v>
      </c>
      <c r="E228" s="83" t="s">
        <v>661</v>
      </c>
      <c r="F228" s="83" t="s">
        <v>683</v>
      </c>
      <c r="G228" s="83" t="s">
        <v>214</v>
      </c>
      <c r="H228" s="27" t="s">
        <v>643</v>
      </c>
      <c r="I228" s="512">
        <v>1271.6600000000001</v>
      </c>
      <c r="J228" s="512">
        <v>1271.6600000000001</v>
      </c>
      <c r="K228" s="512">
        <v>1271.6600000000001</v>
      </c>
    </row>
    <row r="229" spans="1:14" ht="63.75" thickBot="1" x14ac:dyDescent="0.3">
      <c r="A229" s="80" t="s">
        <v>82</v>
      </c>
      <c r="B229" s="84" t="s">
        <v>221</v>
      </c>
      <c r="C229" s="257" t="s">
        <v>790</v>
      </c>
      <c r="D229" s="394"/>
      <c r="E229" s="393"/>
      <c r="F229" s="393"/>
      <c r="G229" s="393"/>
      <c r="H229" s="393"/>
      <c r="I229" s="511">
        <f>I230+I231+I232</f>
        <v>90</v>
      </c>
      <c r="J229" s="511">
        <f>J230+J231+J232</f>
        <v>50</v>
      </c>
      <c r="K229" s="511">
        <f>K230+K231+K232</f>
        <v>50</v>
      </c>
    </row>
    <row r="230" spans="1:14" ht="78.75" x14ac:dyDescent="0.25">
      <c r="A230" s="509" t="s">
        <v>222</v>
      </c>
      <c r="B230" s="86" t="s">
        <v>223</v>
      </c>
      <c r="C230" s="257" t="s">
        <v>790</v>
      </c>
      <c r="D230" s="82">
        <v>971</v>
      </c>
      <c r="E230" s="83" t="s">
        <v>661</v>
      </c>
      <c r="F230" s="83" t="s">
        <v>683</v>
      </c>
      <c r="G230" s="83" t="s">
        <v>224</v>
      </c>
      <c r="H230" s="27" t="s">
        <v>643</v>
      </c>
      <c r="I230" s="539">
        <v>60</v>
      </c>
      <c r="J230" s="539">
        <v>0</v>
      </c>
      <c r="K230" s="539">
        <f>SUM(L230:L232)</f>
        <v>0</v>
      </c>
    </row>
    <row r="231" spans="1:14" ht="63" x14ac:dyDescent="0.25">
      <c r="A231" s="509" t="s">
        <v>225</v>
      </c>
      <c r="B231" s="88" t="s">
        <v>226</v>
      </c>
      <c r="C231" s="257" t="s">
        <v>790</v>
      </c>
      <c r="D231" s="82">
        <v>971</v>
      </c>
      <c r="E231" s="83" t="s">
        <v>661</v>
      </c>
      <c r="F231" s="83" t="s">
        <v>683</v>
      </c>
      <c r="G231" s="83" t="s">
        <v>224</v>
      </c>
      <c r="H231" s="27" t="s">
        <v>643</v>
      </c>
      <c r="I231" s="514">
        <v>10</v>
      </c>
      <c r="J231" s="514">
        <v>0</v>
      </c>
      <c r="K231" s="514">
        <v>0</v>
      </c>
    </row>
    <row r="232" spans="1:14" ht="79.5" thickBot="1" x14ac:dyDescent="0.3">
      <c r="A232" s="509" t="s">
        <v>227</v>
      </c>
      <c r="B232" s="88" t="s">
        <v>228</v>
      </c>
      <c r="C232" s="257" t="s">
        <v>790</v>
      </c>
      <c r="D232" s="82">
        <v>971</v>
      </c>
      <c r="E232" s="83" t="s">
        <v>661</v>
      </c>
      <c r="F232" s="83" t="s">
        <v>683</v>
      </c>
      <c r="G232" s="83" t="s">
        <v>224</v>
      </c>
      <c r="H232" s="27" t="s">
        <v>643</v>
      </c>
      <c r="I232" s="539">
        <v>20</v>
      </c>
      <c r="J232" s="539">
        <v>50</v>
      </c>
      <c r="K232" s="539">
        <v>50</v>
      </c>
    </row>
    <row r="233" spans="1:14" ht="15.75" x14ac:dyDescent="0.25">
      <c r="A233" s="1050" t="s">
        <v>117</v>
      </c>
      <c r="B233" s="1051" t="s">
        <v>229</v>
      </c>
      <c r="C233" s="88" t="s">
        <v>18</v>
      </c>
      <c r="D233" s="1053"/>
      <c r="E233" s="1054"/>
      <c r="F233" s="1054"/>
      <c r="G233" s="1054"/>
      <c r="H233" s="1055"/>
      <c r="I233" s="540">
        <f t="shared" ref="I233:K234" si="2">SUM(I234)</f>
        <v>824.37</v>
      </c>
      <c r="J233" s="541">
        <f t="shared" si="2"/>
        <v>824.37</v>
      </c>
      <c r="K233" s="541">
        <f t="shared" si="2"/>
        <v>824.37</v>
      </c>
    </row>
    <row r="234" spans="1:14" ht="15.75" thickBot="1" x14ac:dyDescent="0.3">
      <c r="A234" s="975"/>
      <c r="B234" s="1052"/>
      <c r="C234" s="81" t="s">
        <v>462</v>
      </c>
      <c r="D234" s="1048"/>
      <c r="E234" s="1049"/>
      <c r="F234" s="1049"/>
      <c r="G234" s="1049"/>
      <c r="H234" s="1049"/>
      <c r="I234" s="511">
        <f t="shared" si="2"/>
        <v>824.37</v>
      </c>
      <c r="J234" s="511">
        <f t="shared" si="2"/>
        <v>824.37</v>
      </c>
      <c r="K234" s="511">
        <f t="shared" si="2"/>
        <v>824.37</v>
      </c>
    </row>
    <row r="235" spans="1:14" ht="63.75" thickBot="1" x14ac:dyDescent="0.3">
      <c r="A235" s="35" t="s">
        <v>230</v>
      </c>
      <c r="B235" s="89" t="s">
        <v>231</v>
      </c>
      <c r="C235" s="81" t="s">
        <v>462</v>
      </c>
      <c r="D235" s="55" t="s">
        <v>667</v>
      </c>
      <c r="E235" s="55" t="s">
        <v>661</v>
      </c>
      <c r="F235" s="55" t="s">
        <v>683</v>
      </c>
      <c r="G235" s="55" t="s">
        <v>232</v>
      </c>
      <c r="H235" s="55" t="s">
        <v>643</v>
      </c>
      <c r="I235" s="516">
        <v>824.37</v>
      </c>
      <c r="J235" s="516">
        <v>824.37</v>
      </c>
      <c r="K235" s="516">
        <v>824.37</v>
      </c>
    </row>
    <row r="236" spans="1:14" ht="23.25" customHeight="1" thickBot="1" x14ac:dyDescent="0.3">
      <c r="A236" s="1136" t="s">
        <v>829</v>
      </c>
      <c r="B236" s="1137"/>
      <c r="C236" s="1137"/>
      <c r="D236" s="1137"/>
      <c r="E236" s="1137"/>
      <c r="F236" s="1137"/>
      <c r="G236" s="1137"/>
      <c r="H236" s="1137"/>
      <c r="I236" s="1137"/>
      <c r="J236" s="1137"/>
      <c r="K236" s="1138"/>
    </row>
    <row r="237" spans="1:14" ht="59.25" customHeight="1" x14ac:dyDescent="0.25">
      <c r="A237" s="1045" t="s">
        <v>531</v>
      </c>
      <c r="B237" s="918" t="s">
        <v>632</v>
      </c>
      <c r="C237" s="985" t="s">
        <v>787</v>
      </c>
      <c r="D237" s="918" t="s">
        <v>633</v>
      </c>
      <c r="E237" s="918"/>
      <c r="F237" s="918"/>
      <c r="G237" s="918"/>
      <c r="H237" s="918"/>
      <c r="I237" s="918" t="s">
        <v>208</v>
      </c>
      <c r="J237" s="918"/>
      <c r="K237" s="919"/>
    </row>
    <row r="238" spans="1:14" ht="39.75" customHeight="1" x14ac:dyDescent="0.25">
      <c r="A238" s="1046"/>
      <c r="B238" s="948"/>
      <c r="C238" s="1387"/>
      <c r="D238" s="948" t="s">
        <v>634</v>
      </c>
      <c r="E238" s="948" t="s">
        <v>635</v>
      </c>
      <c r="F238" s="984"/>
      <c r="G238" s="948" t="s">
        <v>636</v>
      </c>
      <c r="H238" s="948" t="s">
        <v>637</v>
      </c>
      <c r="I238" s="920" t="s">
        <v>794</v>
      </c>
      <c r="J238" s="920" t="s">
        <v>1396</v>
      </c>
      <c r="K238" s="922" t="s">
        <v>1353</v>
      </c>
    </row>
    <row r="239" spans="1:14" ht="20.25" customHeight="1" x14ac:dyDescent="0.25">
      <c r="A239" s="1047"/>
      <c r="B239" s="949"/>
      <c r="C239" s="1388"/>
      <c r="D239" s="984"/>
      <c r="E239" s="830" t="s">
        <v>638</v>
      </c>
      <c r="F239" s="830" t="s">
        <v>639</v>
      </c>
      <c r="G239" s="984"/>
      <c r="H239" s="984"/>
      <c r="I239" s="921"/>
      <c r="J239" s="921"/>
      <c r="K239" s="923"/>
    </row>
    <row r="240" spans="1:14" ht="33" customHeight="1" x14ac:dyDescent="0.25">
      <c r="A240" s="401"/>
      <c r="B240" s="400" t="s">
        <v>184</v>
      </c>
      <c r="C240" s="1389"/>
      <c r="D240" s="399"/>
      <c r="E240" s="842"/>
      <c r="F240" s="842"/>
      <c r="G240" s="399"/>
      <c r="H240" s="374" t="s">
        <v>626</v>
      </c>
      <c r="I240" s="97">
        <f>I241+I249+I260+I264+I268+I270+I276+I277+I286+I279</f>
        <v>212476.93</v>
      </c>
      <c r="J240" s="97">
        <f>J241+J249+J260+J264+J268+J270+J276+J277+J286+J279</f>
        <v>219098.56</v>
      </c>
      <c r="K240" s="97">
        <f>K241+K249+K260+K264+K268+K270+K276+K277+K286+K279</f>
        <v>218022.82</v>
      </c>
      <c r="L240" s="97">
        <f>L241+L249+L260+L264+L268+L270+L276+L277+L277+L279+L286</f>
        <v>0</v>
      </c>
      <c r="M240" s="97">
        <f>M241+M249+M260+M264+M268+M270+M276+M277+M277+M279+M286</f>
        <v>0</v>
      </c>
      <c r="N240" s="97">
        <f>N241+N249+N260+N264+N268+N270+N276+N277+N277+N279+N286</f>
        <v>0</v>
      </c>
    </row>
    <row r="241" spans="1:11" ht="36.75" customHeight="1" x14ac:dyDescent="0.25">
      <c r="A241" s="162">
        <v>1</v>
      </c>
      <c r="B241" s="181" t="s">
        <v>822</v>
      </c>
      <c r="C241" s="1390"/>
      <c r="D241" s="1391"/>
      <c r="E241" s="181"/>
      <c r="F241" s="181"/>
      <c r="G241" s="1391"/>
      <c r="H241" s="1391"/>
      <c r="I241" s="1392">
        <f>I242+I243+I244+I245+I246+I247+I248</f>
        <v>13710.4</v>
      </c>
      <c r="J241" s="1392">
        <f>J242+J243+J244+J245+J246+J247+J248</f>
        <v>15717.64</v>
      </c>
      <c r="K241" s="1392">
        <f>K242+K243+K244+K245+K246+K247+K248</f>
        <v>15695.66</v>
      </c>
    </row>
    <row r="242" spans="1:11" ht="60" x14ac:dyDescent="0.25">
      <c r="A242" s="90" t="s">
        <v>212</v>
      </c>
      <c r="B242" s="25" t="s">
        <v>235</v>
      </c>
      <c r="C242" s="520"/>
      <c r="D242" s="25">
        <v>973</v>
      </c>
      <c r="E242" s="63" t="s">
        <v>238</v>
      </c>
      <c r="F242" s="63" t="s">
        <v>641</v>
      </c>
      <c r="G242" s="63" t="s">
        <v>236</v>
      </c>
      <c r="H242" s="25">
        <v>244</v>
      </c>
      <c r="I242" s="279">
        <v>13610.4</v>
      </c>
      <c r="J242" s="279">
        <v>14341.67</v>
      </c>
      <c r="K242" s="280">
        <v>14319.69</v>
      </c>
    </row>
    <row r="243" spans="1:11" ht="27.6" customHeight="1" x14ac:dyDescent="0.25">
      <c r="A243" s="957" t="s">
        <v>215</v>
      </c>
      <c r="B243" s="1063" t="s">
        <v>814</v>
      </c>
      <c r="C243" s="520"/>
      <c r="D243" s="25">
        <v>973</v>
      </c>
      <c r="E243" s="63" t="s">
        <v>238</v>
      </c>
      <c r="F243" s="63" t="s">
        <v>641</v>
      </c>
      <c r="G243" s="63" t="s">
        <v>239</v>
      </c>
      <c r="H243" s="25">
        <v>244</v>
      </c>
      <c r="I243" s="278">
        <v>0</v>
      </c>
      <c r="J243" s="278">
        <v>0</v>
      </c>
      <c r="K243" s="278">
        <v>0</v>
      </c>
    </row>
    <row r="244" spans="1:11" x14ac:dyDescent="0.25">
      <c r="A244" s="1042"/>
      <c r="B244" s="1064"/>
      <c r="C244" s="236"/>
      <c r="D244" s="25">
        <v>973</v>
      </c>
      <c r="E244" s="63" t="s">
        <v>238</v>
      </c>
      <c r="F244" s="63" t="s">
        <v>641</v>
      </c>
      <c r="G244" s="63" t="s">
        <v>823</v>
      </c>
      <c r="H244" s="25">
        <v>244</v>
      </c>
      <c r="I244" s="278">
        <v>0</v>
      </c>
      <c r="J244" s="278">
        <v>0</v>
      </c>
      <c r="K244" s="278">
        <v>0</v>
      </c>
    </row>
    <row r="245" spans="1:11" ht="60" x14ac:dyDescent="0.25">
      <c r="A245" s="267" t="s">
        <v>217</v>
      </c>
      <c r="B245" s="268" t="s">
        <v>237</v>
      </c>
      <c r="C245" s="235"/>
      <c r="D245" s="25">
        <v>973</v>
      </c>
      <c r="E245" s="63" t="s">
        <v>238</v>
      </c>
      <c r="F245" s="63" t="s">
        <v>641</v>
      </c>
      <c r="G245" s="25">
        <v>290120270</v>
      </c>
      <c r="H245" s="25">
        <v>244</v>
      </c>
      <c r="I245" s="278">
        <v>100</v>
      </c>
      <c r="J245" s="278">
        <v>100</v>
      </c>
      <c r="K245" s="278">
        <v>100</v>
      </c>
    </row>
    <row r="246" spans="1:11" s="500" customFormat="1" ht="75" x14ac:dyDescent="0.25">
      <c r="A246" s="396" t="s">
        <v>219</v>
      </c>
      <c r="B246" s="519" t="s">
        <v>240</v>
      </c>
      <c r="C246" s="519"/>
      <c r="D246" s="520">
        <v>973</v>
      </c>
      <c r="E246" s="508" t="s">
        <v>238</v>
      </c>
      <c r="F246" s="508" t="s">
        <v>641</v>
      </c>
      <c r="G246" s="520" t="s">
        <v>1091</v>
      </c>
      <c r="H246" s="520">
        <v>244</v>
      </c>
      <c r="I246" s="278">
        <v>0</v>
      </c>
      <c r="J246" s="278">
        <v>0</v>
      </c>
      <c r="K246" s="278">
        <v>0</v>
      </c>
    </row>
    <row r="247" spans="1:11" ht="45" x14ac:dyDescent="0.25">
      <c r="A247" s="396" t="s">
        <v>5</v>
      </c>
      <c r="B247" s="268" t="s">
        <v>824</v>
      </c>
      <c r="C247" s="268"/>
      <c r="D247" s="264">
        <v>973</v>
      </c>
      <c r="E247" s="265" t="s">
        <v>238</v>
      </c>
      <c r="F247" s="265" t="s">
        <v>641</v>
      </c>
      <c r="G247" s="264">
        <v>290129070</v>
      </c>
      <c r="H247" s="264">
        <v>244</v>
      </c>
      <c r="I247" s="278">
        <v>0</v>
      </c>
      <c r="J247" s="278">
        <v>0</v>
      </c>
      <c r="K247" s="278">
        <v>0</v>
      </c>
    </row>
    <row r="248" spans="1:11" s="500" customFormat="1" ht="90" x14ac:dyDescent="0.25">
      <c r="A248" s="396" t="s">
        <v>172</v>
      </c>
      <c r="B248" s="519" t="s">
        <v>1092</v>
      </c>
      <c r="C248" s="519"/>
      <c r="D248" s="520">
        <v>973</v>
      </c>
      <c r="E248" s="508" t="s">
        <v>238</v>
      </c>
      <c r="F248" s="508" t="s">
        <v>641</v>
      </c>
      <c r="G248" s="520" t="s">
        <v>1093</v>
      </c>
      <c r="H248" s="520">
        <v>244</v>
      </c>
      <c r="I248" s="278">
        <v>0</v>
      </c>
      <c r="J248" s="278">
        <v>1275.97</v>
      </c>
      <c r="K248" s="278">
        <v>1275.97</v>
      </c>
    </row>
    <row r="249" spans="1:11" s="281" customFormat="1" ht="39" customHeight="1" x14ac:dyDescent="0.2">
      <c r="A249" s="1393" t="s">
        <v>363</v>
      </c>
      <c r="B249" s="837" t="s">
        <v>241</v>
      </c>
      <c r="C249" s="837"/>
      <c r="D249" s="837"/>
      <c r="E249" s="295"/>
      <c r="F249" s="295"/>
      <c r="G249" s="295"/>
      <c r="H249" s="837"/>
      <c r="I249" s="675">
        <f>I250+I251+I252+I253+I254+I255+I256+I258+I257+I259</f>
        <v>35241.65</v>
      </c>
      <c r="J249" s="675">
        <f>J250+J251+J252+J253+J254+J255+J256+J258+J257+J259</f>
        <v>38565.089999999997</v>
      </c>
      <c r="K249" s="675">
        <f>K250+K251+K252+K253+K254+K255+K256+K258+K257+K259</f>
        <v>38381.530000000006</v>
      </c>
    </row>
    <row r="250" spans="1:11" s="281" customFormat="1" ht="38.25" x14ac:dyDescent="0.2">
      <c r="A250" s="282" t="s">
        <v>222</v>
      </c>
      <c r="B250" s="283" t="s">
        <v>242</v>
      </c>
      <c r="C250" s="264"/>
      <c r="D250" s="264">
        <v>973</v>
      </c>
      <c r="E250" s="265" t="s">
        <v>238</v>
      </c>
      <c r="F250" s="265" t="s">
        <v>641</v>
      </c>
      <c r="G250" s="265" t="s">
        <v>243</v>
      </c>
      <c r="H250" s="264">
        <v>244</v>
      </c>
      <c r="I250" s="278">
        <v>26492.3</v>
      </c>
      <c r="J250" s="278">
        <v>29767.279999999999</v>
      </c>
      <c r="K250" s="278">
        <v>29677.41</v>
      </c>
    </row>
    <row r="251" spans="1:11" ht="25.5" x14ac:dyDescent="0.25">
      <c r="A251" s="282" t="s">
        <v>225</v>
      </c>
      <c r="B251" s="283" t="s">
        <v>244</v>
      </c>
      <c r="C251" s="264"/>
      <c r="D251" s="264">
        <v>973</v>
      </c>
      <c r="E251" s="265" t="s">
        <v>238</v>
      </c>
      <c r="F251" s="265" t="s">
        <v>641</v>
      </c>
      <c r="G251" s="265" t="s">
        <v>245</v>
      </c>
      <c r="H251" s="264">
        <v>244</v>
      </c>
      <c r="I251" s="278">
        <v>3000</v>
      </c>
      <c r="J251" s="278">
        <v>3500</v>
      </c>
      <c r="K251" s="278">
        <v>3500</v>
      </c>
    </row>
    <row r="252" spans="1:11" ht="25.5" x14ac:dyDescent="0.25">
      <c r="A252" s="282" t="s">
        <v>227</v>
      </c>
      <c r="B252" s="283" t="s">
        <v>571</v>
      </c>
      <c r="C252" s="233"/>
      <c r="D252" s="25">
        <v>973</v>
      </c>
      <c r="E252" s="63" t="s">
        <v>238</v>
      </c>
      <c r="F252" s="63" t="s">
        <v>641</v>
      </c>
      <c r="G252" s="63" t="s">
        <v>246</v>
      </c>
      <c r="H252" s="25">
        <v>244</v>
      </c>
      <c r="I252" s="278">
        <v>5749.35</v>
      </c>
      <c r="J252" s="278">
        <v>5197.8100000000004</v>
      </c>
      <c r="K252" s="278">
        <v>5104.12</v>
      </c>
    </row>
    <row r="253" spans="1:11" ht="25.5" x14ac:dyDescent="0.25">
      <c r="A253" s="282" t="s">
        <v>247</v>
      </c>
      <c r="B253" s="284" t="s">
        <v>248</v>
      </c>
      <c r="C253" s="235"/>
      <c r="D253" s="25">
        <v>973</v>
      </c>
      <c r="E253" s="63" t="s">
        <v>238</v>
      </c>
      <c r="F253" s="63" t="s">
        <v>641</v>
      </c>
      <c r="G253" s="63" t="s">
        <v>249</v>
      </c>
      <c r="H253" s="25">
        <v>244</v>
      </c>
      <c r="I253" s="278">
        <v>0</v>
      </c>
      <c r="J253" s="278">
        <v>0</v>
      </c>
      <c r="K253" s="278">
        <v>0</v>
      </c>
    </row>
    <row r="254" spans="1:11" ht="73.5" customHeight="1" x14ac:dyDescent="0.25">
      <c r="A254" s="285" t="s">
        <v>250</v>
      </c>
      <c r="B254" s="284" t="s">
        <v>240</v>
      </c>
      <c r="C254" s="235"/>
      <c r="D254" s="25">
        <v>973</v>
      </c>
      <c r="E254" s="63" t="s">
        <v>238</v>
      </c>
      <c r="F254" s="63" t="s">
        <v>641</v>
      </c>
      <c r="G254" s="25" t="s">
        <v>251</v>
      </c>
      <c r="H254" s="25">
        <v>244</v>
      </c>
      <c r="I254" s="278">
        <v>0</v>
      </c>
      <c r="J254" s="278">
        <v>0</v>
      </c>
      <c r="K254" s="278">
        <v>0</v>
      </c>
    </row>
    <row r="255" spans="1:11" ht="56.25" customHeight="1" x14ac:dyDescent="0.25">
      <c r="A255" s="282" t="s">
        <v>252</v>
      </c>
      <c r="B255" s="286" t="s">
        <v>253</v>
      </c>
      <c r="C255" s="233"/>
      <c r="D255" s="25">
        <v>973</v>
      </c>
      <c r="E255" s="63" t="s">
        <v>238</v>
      </c>
      <c r="F255" s="63" t="s">
        <v>641</v>
      </c>
      <c r="G255" s="63" t="s">
        <v>254</v>
      </c>
      <c r="H255" s="25">
        <v>244</v>
      </c>
      <c r="I255" s="278">
        <v>0</v>
      </c>
      <c r="J255" s="278">
        <v>0</v>
      </c>
      <c r="K255" s="278">
        <v>0</v>
      </c>
    </row>
    <row r="256" spans="1:11" ht="25.5" x14ac:dyDescent="0.25">
      <c r="A256" s="282" t="s">
        <v>255</v>
      </c>
      <c r="B256" s="283" t="s">
        <v>825</v>
      </c>
      <c r="C256" s="233"/>
      <c r="D256" s="25">
        <v>971</v>
      </c>
      <c r="E256" s="63" t="s">
        <v>238</v>
      </c>
      <c r="F256" s="63" t="s">
        <v>641</v>
      </c>
      <c r="G256" s="63" t="s">
        <v>1095</v>
      </c>
      <c r="H256" s="25">
        <v>244</v>
      </c>
      <c r="I256" s="278">
        <v>0</v>
      </c>
      <c r="J256" s="278">
        <v>100</v>
      </c>
      <c r="K256" s="278">
        <v>100</v>
      </c>
    </row>
    <row r="257" spans="1:11" ht="25.5" x14ac:dyDescent="0.25">
      <c r="A257" s="282" t="s">
        <v>259</v>
      </c>
      <c r="B257" s="283" t="s">
        <v>816</v>
      </c>
      <c r="C257" s="233"/>
      <c r="D257" s="25">
        <v>973</v>
      </c>
      <c r="E257" s="63" t="s">
        <v>238</v>
      </c>
      <c r="F257" s="63" t="s">
        <v>641</v>
      </c>
      <c r="G257" s="63" t="s">
        <v>261</v>
      </c>
      <c r="H257" s="25">
        <v>244</v>
      </c>
      <c r="I257" s="278">
        <f>I258</f>
        <v>0</v>
      </c>
      <c r="J257" s="278">
        <f>J258</f>
        <v>0</v>
      </c>
      <c r="K257" s="278">
        <f>K258</f>
        <v>0</v>
      </c>
    </row>
    <row r="258" spans="1:11" ht="72" customHeight="1" x14ac:dyDescent="0.25">
      <c r="A258" s="282" t="s">
        <v>817</v>
      </c>
      <c r="B258" s="283" t="s">
        <v>818</v>
      </c>
      <c r="C258" s="95"/>
      <c r="D258" s="95">
        <v>973</v>
      </c>
      <c r="E258" s="96" t="s">
        <v>238</v>
      </c>
      <c r="F258" s="96" t="s">
        <v>641</v>
      </c>
      <c r="G258" s="96" t="s">
        <v>261</v>
      </c>
      <c r="H258" s="95">
        <v>244</v>
      </c>
      <c r="I258" s="278">
        <v>0</v>
      </c>
      <c r="J258" s="278">
        <v>0</v>
      </c>
      <c r="K258" s="278">
        <v>0</v>
      </c>
    </row>
    <row r="259" spans="1:11" ht="38.25" x14ac:dyDescent="0.25">
      <c r="A259" s="282" t="s">
        <v>819</v>
      </c>
      <c r="B259" s="283" t="s">
        <v>709</v>
      </c>
      <c r="C259" s="233"/>
      <c r="D259" s="25">
        <v>973</v>
      </c>
      <c r="E259" s="63" t="s">
        <v>238</v>
      </c>
      <c r="F259" s="63" t="s">
        <v>641</v>
      </c>
      <c r="G259" s="63" t="s">
        <v>1094</v>
      </c>
      <c r="H259" s="25">
        <v>244</v>
      </c>
      <c r="I259" s="278">
        <v>0</v>
      </c>
      <c r="J259" s="278">
        <v>0</v>
      </c>
      <c r="K259" s="278">
        <v>0</v>
      </c>
    </row>
    <row r="260" spans="1:11" ht="67.5" customHeight="1" x14ac:dyDescent="0.25">
      <c r="A260" s="1394" t="s">
        <v>262</v>
      </c>
      <c r="B260" s="1395" t="s">
        <v>263</v>
      </c>
      <c r="C260" s="837"/>
      <c r="D260" s="837"/>
      <c r="E260" s="295"/>
      <c r="F260" s="295"/>
      <c r="G260" s="295"/>
      <c r="H260" s="837"/>
      <c r="I260" s="164">
        <f>I261+I262+I263</f>
        <v>28706.84</v>
      </c>
      <c r="J260" s="164">
        <f>J261+J262+J263</f>
        <v>29033.62</v>
      </c>
      <c r="K260" s="164">
        <f>K261+K262+K263</f>
        <v>28996.739999999998</v>
      </c>
    </row>
    <row r="261" spans="1:11" ht="52.5" customHeight="1" x14ac:dyDescent="0.25">
      <c r="A261" s="1396" t="s">
        <v>230</v>
      </c>
      <c r="B261" s="1397" t="s">
        <v>624</v>
      </c>
      <c r="C261" s="858"/>
      <c r="D261" s="858">
        <v>973</v>
      </c>
      <c r="E261" s="859" t="s">
        <v>641</v>
      </c>
      <c r="F261" s="859" t="s">
        <v>264</v>
      </c>
      <c r="G261" s="859" t="s">
        <v>265</v>
      </c>
      <c r="H261" s="858">
        <v>244</v>
      </c>
      <c r="I261" s="545">
        <v>28025.439999999999</v>
      </c>
      <c r="J261" s="545">
        <v>28502.799999999999</v>
      </c>
      <c r="K261" s="545">
        <v>28474.639999999999</v>
      </c>
    </row>
    <row r="262" spans="1:11" ht="25.5" x14ac:dyDescent="0.25">
      <c r="A262" s="1396" t="s">
        <v>773</v>
      </c>
      <c r="B262" s="1397" t="s">
        <v>571</v>
      </c>
      <c r="C262" s="858"/>
      <c r="D262" s="858">
        <v>973</v>
      </c>
      <c r="E262" s="859" t="s">
        <v>641</v>
      </c>
      <c r="F262" s="859" t="s">
        <v>264</v>
      </c>
      <c r="G262" s="859" t="s">
        <v>826</v>
      </c>
      <c r="H262" s="858">
        <v>244</v>
      </c>
      <c r="I262" s="545">
        <v>681.4</v>
      </c>
      <c r="J262" s="545">
        <v>530.82000000000005</v>
      </c>
      <c r="K262" s="545">
        <v>522.1</v>
      </c>
    </row>
    <row r="263" spans="1:11" ht="38.25" x14ac:dyDescent="0.25">
      <c r="A263" s="1396" t="s">
        <v>774</v>
      </c>
      <c r="B263" s="547" t="s">
        <v>709</v>
      </c>
      <c r="C263" s="858"/>
      <c r="D263" s="858">
        <v>973</v>
      </c>
      <c r="E263" s="859" t="s">
        <v>641</v>
      </c>
      <c r="F263" s="859" t="s">
        <v>264</v>
      </c>
      <c r="G263" s="859" t="s">
        <v>827</v>
      </c>
      <c r="H263" s="858">
        <v>244</v>
      </c>
      <c r="I263" s="545">
        <v>0</v>
      </c>
      <c r="J263" s="545">
        <v>0</v>
      </c>
      <c r="K263" s="545">
        <v>0</v>
      </c>
    </row>
    <row r="264" spans="1:11" x14ac:dyDescent="0.25">
      <c r="A264" s="546" t="s">
        <v>266</v>
      </c>
      <c r="B264" s="1398" t="s">
        <v>267</v>
      </c>
      <c r="C264" s="826"/>
      <c r="D264" s="858"/>
      <c r="E264" s="859"/>
      <c r="F264" s="859"/>
      <c r="G264" s="859"/>
      <c r="H264" s="858"/>
      <c r="I264" s="1399">
        <f>I265+I266+I267</f>
        <v>425</v>
      </c>
      <c r="J264" s="1399">
        <f>J265+J266+J267</f>
        <v>992</v>
      </c>
      <c r="K264" s="1399">
        <f>K265+K266+K267</f>
        <v>991.99</v>
      </c>
    </row>
    <row r="265" spans="1:11" ht="25.5" x14ac:dyDescent="0.25">
      <c r="A265" s="546" t="s">
        <v>268</v>
      </c>
      <c r="B265" s="547" t="s">
        <v>269</v>
      </c>
      <c r="C265" s="826"/>
      <c r="D265" s="858">
        <v>973</v>
      </c>
      <c r="E265" s="859" t="s">
        <v>640</v>
      </c>
      <c r="F265" s="859" t="s">
        <v>640</v>
      </c>
      <c r="G265" s="859" t="s">
        <v>270</v>
      </c>
      <c r="H265" s="858">
        <v>244</v>
      </c>
      <c r="I265" s="545">
        <v>150</v>
      </c>
      <c r="J265" s="545">
        <v>567</v>
      </c>
      <c r="K265" s="545">
        <v>566.99</v>
      </c>
    </row>
    <row r="266" spans="1:11" ht="38.25" x14ac:dyDescent="0.25">
      <c r="A266" s="546" t="s">
        <v>271</v>
      </c>
      <c r="B266" s="547" t="s">
        <v>272</v>
      </c>
      <c r="C266" s="826"/>
      <c r="D266" s="858">
        <v>973</v>
      </c>
      <c r="E266" s="859" t="s">
        <v>640</v>
      </c>
      <c r="F266" s="859" t="s">
        <v>640</v>
      </c>
      <c r="G266" s="859" t="s">
        <v>273</v>
      </c>
      <c r="H266" s="858">
        <v>244</v>
      </c>
      <c r="I266" s="545">
        <v>125</v>
      </c>
      <c r="J266" s="545">
        <v>125</v>
      </c>
      <c r="K266" s="545">
        <v>125</v>
      </c>
    </row>
    <row r="267" spans="1:11" ht="25.5" x14ac:dyDescent="0.25">
      <c r="A267" s="546" t="s">
        <v>274</v>
      </c>
      <c r="B267" s="547" t="s">
        <v>275</v>
      </c>
      <c r="C267" s="826"/>
      <c r="D267" s="858">
        <v>973</v>
      </c>
      <c r="E267" s="859" t="s">
        <v>640</v>
      </c>
      <c r="F267" s="859" t="s">
        <v>640</v>
      </c>
      <c r="G267" s="859" t="s">
        <v>276</v>
      </c>
      <c r="H267" s="858">
        <v>244</v>
      </c>
      <c r="I267" s="545">
        <v>150</v>
      </c>
      <c r="J267" s="545">
        <v>300</v>
      </c>
      <c r="K267" s="545">
        <v>300</v>
      </c>
    </row>
    <row r="268" spans="1:11" x14ac:dyDescent="0.25">
      <c r="A268" s="1400" t="s">
        <v>277</v>
      </c>
      <c r="B268" s="1398" t="s">
        <v>278</v>
      </c>
      <c r="C268" s="858"/>
      <c r="D268" s="858">
        <v>973</v>
      </c>
      <c r="E268" s="859" t="s">
        <v>238</v>
      </c>
      <c r="F268" s="859" t="s">
        <v>641</v>
      </c>
      <c r="G268" s="859" t="s">
        <v>284</v>
      </c>
      <c r="H268" s="858">
        <v>244</v>
      </c>
      <c r="I268" s="1399">
        <f>I269</f>
        <v>139</v>
      </c>
      <c r="J268" s="1399">
        <f>J269</f>
        <v>107.1</v>
      </c>
      <c r="K268" s="1399">
        <f>K269</f>
        <v>107.1</v>
      </c>
    </row>
    <row r="269" spans="1:11" ht="81.75" customHeight="1" x14ac:dyDescent="0.25">
      <c r="A269" s="850" t="s">
        <v>485</v>
      </c>
      <c r="B269" s="851" t="s">
        <v>111</v>
      </c>
      <c r="C269" s="826"/>
      <c r="D269" s="858">
        <v>973</v>
      </c>
      <c r="E269" s="859" t="s">
        <v>661</v>
      </c>
      <c r="F269" s="859" t="s">
        <v>683</v>
      </c>
      <c r="G269" s="859" t="s">
        <v>279</v>
      </c>
      <c r="H269" s="858">
        <v>244</v>
      </c>
      <c r="I269" s="545">
        <v>139</v>
      </c>
      <c r="J269" s="545">
        <v>107.1</v>
      </c>
      <c r="K269" s="545">
        <v>107.1</v>
      </c>
    </row>
    <row r="270" spans="1:11" ht="38.25" customHeight="1" x14ac:dyDescent="0.25">
      <c r="A270" s="1401" t="s">
        <v>280</v>
      </c>
      <c r="B270" s="1402" t="s">
        <v>281</v>
      </c>
      <c r="C270" s="818"/>
      <c r="D270" s="837">
        <v>973</v>
      </c>
      <c r="E270" s="295"/>
      <c r="F270" s="295"/>
      <c r="G270" s="295"/>
      <c r="H270" s="837"/>
      <c r="I270" s="1399">
        <f>I271+I272+I273+I274+I275</f>
        <v>100</v>
      </c>
      <c r="J270" s="1399">
        <f>J271+J272+J273+J274+J275</f>
        <v>91.46</v>
      </c>
      <c r="K270" s="1399">
        <f>K271+K272+K273+K274+K275</f>
        <v>91.46</v>
      </c>
    </row>
    <row r="271" spans="1:11" ht="46.5" customHeight="1" x14ac:dyDescent="0.25">
      <c r="A271" s="282" t="s">
        <v>282</v>
      </c>
      <c r="B271" s="283" t="s">
        <v>283</v>
      </c>
      <c r="C271" s="236"/>
      <c r="D271" s="25">
        <v>973</v>
      </c>
      <c r="E271" s="63" t="s">
        <v>238</v>
      </c>
      <c r="F271" s="63" t="s">
        <v>641</v>
      </c>
      <c r="G271" s="63" t="s">
        <v>284</v>
      </c>
      <c r="H271" s="25">
        <v>244</v>
      </c>
      <c r="I271" s="278">
        <v>100</v>
      </c>
      <c r="J271" s="278">
        <v>91.46</v>
      </c>
      <c r="K271" s="278">
        <v>91.46</v>
      </c>
    </row>
    <row r="272" spans="1:11" x14ac:dyDescent="0.25">
      <c r="A272" s="1056" t="s">
        <v>285</v>
      </c>
      <c r="B272" s="1040" t="s">
        <v>286</v>
      </c>
      <c r="C272" s="276"/>
      <c r="D272" s="268">
        <v>973</v>
      </c>
      <c r="E272" s="266" t="s">
        <v>238</v>
      </c>
      <c r="F272" s="266" t="s">
        <v>641</v>
      </c>
      <c r="G272" s="266" t="s">
        <v>287</v>
      </c>
      <c r="H272" s="268"/>
      <c r="I272" s="278">
        <v>0</v>
      </c>
      <c r="J272" s="278">
        <v>0</v>
      </c>
      <c r="K272" s="278">
        <v>0</v>
      </c>
    </row>
    <row r="273" spans="1:14" ht="34.5" customHeight="1" x14ac:dyDescent="0.25">
      <c r="A273" s="1056"/>
      <c r="B273" s="1040"/>
      <c r="C273" s="276"/>
      <c r="D273" s="268">
        <v>973</v>
      </c>
      <c r="E273" s="266" t="s">
        <v>238</v>
      </c>
      <c r="F273" s="266" t="s">
        <v>641</v>
      </c>
      <c r="G273" s="266" t="s">
        <v>287</v>
      </c>
      <c r="H273" s="268"/>
      <c r="I273" s="278">
        <v>0</v>
      </c>
      <c r="J273" s="278">
        <v>0</v>
      </c>
      <c r="K273" s="278">
        <v>0</v>
      </c>
    </row>
    <row r="274" spans="1:14" x14ac:dyDescent="0.25">
      <c r="A274" s="1056" t="s">
        <v>820</v>
      </c>
      <c r="B274" s="1040" t="s">
        <v>821</v>
      </c>
      <c r="C274" s="276"/>
      <c r="D274" s="268">
        <v>973</v>
      </c>
      <c r="E274" s="266" t="s">
        <v>238</v>
      </c>
      <c r="F274" s="266" t="s">
        <v>641</v>
      </c>
      <c r="G274" s="266" t="s">
        <v>828</v>
      </c>
      <c r="H274" s="268"/>
      <c r="I274" s="278">
        <v>0</v>
      </c>
      <c r="J274" s="278">
        <v>0</v>
      </c>
      <c r="K274" s="278">
        <v>0</v>
      </c>
    </row>
    <row r="275" spans="1:14" x14ac:dyDescent="0.25">
      <c r="A275" s="1056"/>
      <c r="B275" s="1041"/>
      <c r="C275" s="276"/>
      <c r="D275" s="268">
        <v>973</v>
      </c>
      <c r="E275" s="266" t="s">
        <v>238</v>
      </c>
      <c r="F275" s="266" t="s">
        <v>641</v>
      </c>
      <c r="G275" s="266" t="s">
        <v>828</v>
      </c>
      <c r="H275" s="268"/>
      <c r="I275" s="544">
        <v>0</v>
      </c>
      <c r="J275" s="544">
        <v>0</v>
      </c>
      <c r="K275" s="544">
        <v>0</v>
      </c>
    </row>
    <row r="276" spans="1:14" ht="51.75" customHeight="1" x14ac:dyDescent="0.25">
      <c r="A276" s="1403" t="s">
        <v>1096</v>
      </c>
      <c r="B276" s="1398" t="s">
        <v>260</v>
      </c>
      <c r="C276" s="837"/>
      <c r="D276" s="837"/>
      <c r="E276" s="295"/>
      <c r="F276" s="295"/>
      <c r="G276" s="295"/>
      <c r="H276" s="837"/>
      <c r="I276" s="1399">
        <v>0</v>
      </c>
      <c r="J276" s="1399">
        <v>0</v>
      </c>
      <c r="K276" s="1399">
        <v>0</v>
      </c>
    </row>
    <row r="277" spans="1:14" s="500" customFormat="1" ht="27.75" customHeight="1" x14ac:dyDescent="0.25">
      <c r="A277" s="1403" t="s">
        <v>1097</v>
      </c>
      <c r="B277" s="1398" t="s">
        <v>1098</v>
      </c>
      <c r="C277" s="837"/>
      <c r="D277" s="837">
        <v>973</v>
      </c>
      <c r="E277" s="295" t="s">
        <v>238</v>
      </c>
      <c r="F277" s="295" t="s">
        <v>662</v>
      </c>
      <c r="G277" s="295" t="s">
        <v>1108</v>
      </c>
      <c r="H277" s="837"/>
      <c r="I277" s="1399">
        <f>I278</f>
        <v>0</v>
      </c>
      <c r="J277" s="1399">
        <f>J278</f>
        <v>749.9</v>
      </c>
      <c r="K277" s="1399">
        <f>K278</f>
        <v>749.9</v>
      </c>
    </row>
    <row r="278" spans="1:14" s="500" customFormat="1" ht="51" customHeight="1" x14ac:dyDescent="0.25">
      <c r="A278" s="546" t="s">
        <v>1100</v>
      </c>
      <c r="B278" s="547" t="s">
        <v>1099</v>
      </c>
      <c r="C278" s="858"/>
      <c r="D278" s="858">
        <v>973</v>
      </c>
      <c r="E278" s="859" t="s">
        <v>238</v>
      </c>
      <c r="F278" s="859" t="s">
        <v>662</v>
      </c>
      <c r="G278" s="859" t="s">
        <v>1108</v>
      </c>
      <c r="H278" s="858"/>
      <c r="I278" s="545">
        <v>0</v>
      </c>
      <c r="J278" s="545">
        <v>749.9</v>
      </c>
      <c r="K278" s="545">
        <v>749.9</v>
      </c>
    </row>
    <row r="279" spans="1:14" s="500" customFormat="1" ht="28.5" customHeight="1" x14ac:dyDescent="0.25">
      <c r="A279" s="1400" t="s">
        <v>1101</v>
      </c>
      <c r="B279" s="1398" t="s">
        <v>1102</v>
      </c>
      <c r="C279" s="837"/>
      <c r="D279" s="837"/>
      <c r="E279" s="295"/>
      <c r="F279" s="295"/>
      <c r="G279" s="295"/>
      <c r="H279" s="837"/>
      <c r="I279" s="1399">
        <f t="shared" ref="I279:N279" si="3">I280+I283</f>
        <v>134154.04</v>
      </c>
      <c r="J279" s="1399">
        <f t="shared" si="3"/>
        <v>129341.75</v>
      </c>
      <c r="K279" s="1399">
        <f t="shared" si="3"/>
        <v>128508.44</v>
      </c>
      <c r="L279" s="543">
        <f t="shared" si="3"/>
        <v>0</v>
      </c>
      <c r="M279" s="543">
        <f t="shared" si="3"/>
        <v>0</v>
      </c>
      <c r="N279" s="543">
        <f t="shared" si="3"/>
        <v>0</v>
      </c>
    </row>
    <row r="280" spans="1:14" s="500" customFormat="1" ht="28.5" customHeight="1" x14ac:dyDescent="0.25">
      <c r="A280" s="905" t="s">
        <v>1103</v>
      </c>
      <c r="B280" s="908" t="s">
        <v>257</v>
      </c>
      <c r="C280" s="858"/>
      <c r="D280" s="858"/>
      <c r="E280" s="859"/>
      <c r="F280" s="859"/>
      <c r="G280" s="859"/>
      <c r="H280" s="858"/>
      <c r="I280" s="545">
        <f>I281+I282</f>
        <v>73419.69</v>
      </c>
      <c r="J280" s="545">
        <f>J281+J282</f>
        <v>70247.41</v>
      </c>
      <c r="K280" s="545">
        <f>K281+K282</f>
        <v>69414.100000000006</v>
      </c>
    </row>
    <row r="281" spans="1:14" s="500" customFormat="1" ht="30" customHeight="1" x14ac:dyDescent="0.25">
      <c r="A281" s="906"/>
      <c r="B281" s="906"/>
      <c r="C281" s="858"/>
      <c r="D281" s="858">
        <v>973</v>
      </c>
      <c r="E281" s="859" t="s">
        <v>238</v>
      </c>
      <c r="F281" s="859" t="s">
        <v>662</v>
      </c>
      <c r="G281" s="859" t="s">
        <v>1109</v>
      </c>
      <c r="H281" s="858">
        <v>414</v>
      </c>
      <c r="I281" s="545">
        <v>72832.33</v>
      </c>
      <c r="J281" s="545">
        <v>69896.17</v>
      </c>
      <c r="K281" s="545">
        <v>69067.03</v>
      </c>
    </row>
    <row r="282" spans="1:14" s="500" customFormat="1" ht="24" customHeight="1" x14ac:dyDescent="0.25">
      <c r="A282" s="907"/>
      <c r="B282" s="906"/>
      <c r="C282" s="858"/>
      <c r="D282" s="858">
        <v>973</v>
      </c>
      <c r="E282" s="859" t="s">
        <v>238</v>
      </c>
      <c r="F282" s="859" t="s">
        <v>662</v>
      </c>
      <c r="G282" s="859" t="s">
        <v>1109</v>
      </c>
      <c r="H282" s="858">
        <v>414</v>
      </c>
      <c r="I282" s="545">
        <v>587.36</v>
      </c>
      <c r="J282" s="545">
        <v>351.24</v>
      </c>
      <c r="K282" s="545">
        <v>347.07</v>
      </c>
    </row>
    <row r="283" spans="1:14" s="500" customFormat="1" ht="24" customHeight="1" x14ac:dyDescent="0.25">
      <c r="A283" s="905" t="s">
        <v>1104</v>
      </c>
      <c r="B283" s="908" t="s">
        <v>258</v>
      </c>
      <c r="C283" s="858"/>
      <c r="D283" s="858"/>
      <c r="E283" s="859"/>
      <c r="F283" s="859"/>
      <c r="G283" s="859"/>
      <c r="H283" s="858"/>
      <c r="I283" s="545">
        <f>I284+I285</f>
        <v>60734.350000000006</v>
      </c>
      <c r="J283" s="545">
        <f>J284+J285</f>
        <v>59094.340000000004</v>
      </c>
      <c r="K283" s="545">
        <f>K284+K285</f>
        <v>59094.340000000004</v>
      </c>
    </row>
    <row r="284" spans="1:14" s="500" customFormat="1" ht="30.75" customHeight="1" x14ac:dyDescent="0.25">
      <c r="A284" s="906"/>
      <c r="B284" s="906"/>
      <c r="C284" s="858"/>
      <c r="D284" s="858">
        <v>973</v>
      </c>
      <c r="E284" s="859" t="s">
        <v>238</v>
      </c>
      <c r="F284" s="859" t="s">
        <v>662</v>
      </c>
      <c r="G284" s="859" t="s">
        <v>1109</v>
      </c>
      <c r="H284" s="858">
        <v>414</v>
      </c>
      <c r="I284" s="545">
        <v>60248.480000000003</v>
      </c>
      <c r="J284" s="545">
        <v>58798.87</v>
      </c>
      <c r="K284" s="545">
        <v>58798.87</v>
      </c>
    </row>
    <row r="285" spans="1:14" s="500" customFormat="1" ht="24" customHeight="1" x14ac:dyDescent="0.25">
      <c r="A285" s="907"/>
      <c r="B285" s="907"/>
      <c r="C285" s="858"/>
      <c r="D285" s="858">
        <v>973</v>
      </c>
      <c r="E285" s="859" t="s">
        <v>238</v>
      </c>
      <c r="F285" s="859" t="s">
        <v>662</v>
      </c>
      <c r="G285" s="859" t="s">
        <v>1109</v>
      </c>
      <c r="H285" s="858">
        <v>414</v>
      </c>
      <c r="I285" s="545">
        <v>485.87</v>
      </c>
      <c r="J285" s="545">
        <v>295.47000000000003</v>
      </c>
      <c r="K285" s="545">
        <v>295.47000000000003</v>
      </c>
    </row>
    <row r="286" spans="1:14" s="500" customFormat="1" ht="19.5" customHeight="1" x14ac:dyDescent="0.25">
      <c r="A286" s="1400" t="s">
        <v>1105</v>
      </c>
      <c r="B286" s="1398" t="s">
        <v>1106</v>
      </c>
      <c r="C286" s="837"/>
      <c r="D286" s="837">
        <v>973</v>
      </c>
      <c r="E286" s="295" t="s">
        <v>238</v>
      </c>
      <c r="F286" s="295" t="s">
        <v>662</v>
      </c>
      <c r="G286" s="295" t="s">
        <v>1110</v>
      </c>
      <c r="H286" s="837"/>
      <c r="I286" s="1399">
        <f>I287</f>
        <v>0</v>
      </c>
      <c r="J286" s="1399">
        <f>J287</f>
        <v>4500</v>
      </c>
      <c r="K286" s="1399">
        <f>K287</f>
        <v>4500</v>
      </c>
    </row>
    <row r="287" spans="1:14" s="500" customFormat="1" ht="20.25" customHeight="1" x14ac:dyDescent="0.25">
      <c r="A287" s="546" t="s">
        <v>1107</v>
      </c>
      <c r="B287" s="547" t="s">
        <v>1106</v>
      </c>
      <c r="C287" s="858"/>
      <c r="D287" s="858">
        <v>973</v>
      </c>
      <c r="E287" s="859"/>
      <c r="F287" s="859"/>
      <c r="G287" s="859"/>
      <c r="H287" s="858"/>
      <c r="I287" s="545">
        <v>0</v>
      </c>
      <c r="J287" s="545">
        <v>4500</v>
      </c>
      <c r="K287" s="545">
        <v>4500</v>
      </c>
    </row>
    <row r="288" spans="1:14" ht="41.25" customHeight="1" thickBot="1" x14ac:dyDescent="0.3">
      <c r="A288" s="1404" t="s">
        <v>795</v>
      </c>
      <c r="B288" s="1405"/>
      <c r="C288" s="1405"/>
      <c r="D288" s="1405"/>
      <c r="E288" s="1405"/>
      <c r="F288" s="1405"/>
      <c r="G288" s="1405"/>
      <c r="H288" s="1405"/>
      <c r="I288" s="1405"/>
      <c r="J288" s="1405"/>
      <c r="K288" s="1406"/>
    </row>
    <row r="289" spans="1:11" x14ac:dyDescent="0.25">
      <c r="A289" s="1045" t="s">
        <v>531</v>
      </c>
      <c r="B289" s="918" t="s">
        <v>632</v>
      </c>
      <c r="C289" s="985" t="s">
        <v>787</v>
      </c>
      <c r="D289" s="918" t="s">
        <v>633</v>
      </c>
      <c r="E289" s="918"/>
      <c r="F289" s="918"/>
      <c r="G289" s="918"/>
      <c r="H289" s="918"/>
      <c r="I289" s="918" t="s">
        <v>208</v>
      </c>
      <c r="J289" s="918"/>
      <c r="K289" s="919"/>
    </row>
    <row r="290" spans="1:11" x14ac:dyDescent="0.25">
      <c r="A290" s="1046"/>
      <c r="B290" s="948"/>
      <c r="C290" s="986"/>
      <c r="D290" s="948" t="s">
        <v>634</v>
      </c>
      <c r="E290" s="948" t="s">
        <v>635</v>
      </c>
      <c r="F290" s="984"/>
      <c r="G290" s="948" t="s">
        <v>636</v>
      </c>
      <c r="H290" s="948" t="s">
        <v>637</v>
      </c>
      <c r="I290" s="920" t="s">
        <v>1352</v>
      </c>
      <c r="J290" s="920" t="s">
        <v>933</v>
      </c>
      <c r="K290" s="922" t="s">
        <v>1353</v>
      </c>
    </row>
    <row r="291" spans="1:11" ht="62.25" customHeight="1" x14ac:dyDescent="0.25">
      <c r="A291" s="1047"/>
      <c r="B291" s="949"/>
      <c r="C291" s="987"/>
      <c r="D291" s="984"/>
      <c r="E291" s="263" t="s">
        <v>638</v>
      </c>
      <c r="F291" s="263" t="s">
        <v>639</v>
      </c>
      <c r="G291" s="984"/>
      <c r="H291" s="984"/>
      <c r="I291" s="921"/>
      <c r="J291" s="921"/>
      <c r="K291" s="923"/>
    </row>
    <row r="292" spans="1:11" x14ac:dyDescent="0.25">
      <c r="A292" s="262">
        <v>1</v>
      </c>
      <c r="B292" s="273">
        <v>2</v>
      </c>
      <c r="C292" s="273"/>
      <c r="D292" s="264">
        <v>4</v>
      </c>
      <c r="E292" s="264">
        <v>5</v>
      </c>
      <c r="F292" s="264">
        <v>5</v>
      </c>
      <c r="G292" s="264">
        <v>6</v>
      </c>
      <c r="H292" s="264">
        <v>7</v>
      </c>
      <c r="I292" s="264">
        <v>8</v>
      </c>
      <c r="J292" s="264">
        <v>9</v>
      </c>
      <c r="K292" s="274">
        <v>10</v>
      </c>
    </row>
    <row r="293" spans="1:11" ht="60" x14ac:dyDescent="0.25">
      <c r="A293" s="99"/>
      <c r="B293" s="100" t="s">
        <v>796</v>
      </c>
      <c r="C293" s="100"/>
      <c r="D293" s="101"/>
      <c r="E293" s="100"/>
      <c r="F293" s="100"/>
      <c r="G293" s="100"/>
      <c r="H293" s="100"/>
      <c r="I293" s="275">
        <f>I294++I318+I333+I342+I346+I348</f>
        <v>11281.56</v>
      </c>
      <c r="J293" s="275">
        <f>J294++J318+J333+J342+J346+J348</f>
        <v>129792.37</v>
      </c>
      <c r="K293" s="275">
        <f>K294++K318+K333+K342+K346+K348</f>
        <v>126074.02000000002</v>
      </c>
    </row>
    <row r="294" spans="1:11" ht="50.25" customHeight="1" x14ac:dyDescent="0.25">
      <c r="A294" s="1407">
        <v>1</v>
      </c>
      <c r="B294" s="1408" t="s">
        <v>289</v>
      </c>
      <c r="C294" s="1409"/>
      <c r="D294" s="100"/>
      <c r="E294" s="101"/>
      <c r="F294" s="101"/>
      <c r="G294" s="101"/>
      <c r="H294" s="100"/>
      <c r="I294" s="1410">
        <f>I295+I305+I308+I309</f>
        <v>3350</v>
      </c>
      <c r="J294" s="1410">
        <f>J295+J305+J308+J309</f>
        <v>71741.97</v>
      </c>
      <c r="K294" s="1410">
        <f>K295+K305+K308+K309</f>
        <v>68081.91</v>
      </c>
    </row>
    <row r="295" spans="1:11" ht="90" customHeight="1" x14ac:dyDescent="0.25">
      <c r="A295" s="1407" t="s">
        <v>533</v>
      </c>
      <c r="B295" s="1408" t="s">
        <v>1111</v>
      </c>
      <c r="C295" s="1408"/>
      <c r="D295" s="663">
        <v>971</v>
      </c>
      <c r="E295" s="710" t="s">
        <v>290</v>
      </c>
      <c r="F295" s="710" t="s">
        <v>669</v>
      </c>
      <c r="G295" s="710" t="s">
        <v>291</v>
      </c>
      <c r="H295" s="663">
        <v>244</v>
      </c>
      <c r="I295" s="1411">
        <f>I296+I297+I298+I299+I300+I301+I302</f>
        <v>350</v>
      </c>
      <c r="J295" s="1411">
        <f>J296+J297+J298+J299+J300+J301+J302</f>
        <v>64449.02</v>
      </c>
      <c r="K295" s="1411">
        <f>K296+K297+K298+K299+K300+K301+K302</f>
        <v>60788.959999999999</v>
      </c>
    </row>
    <row r="296" spans="1:11" ht="54" customHeight="1" x14ac:dyDescent="0.25">
      <c r="A296" s="355" t="s">
        <v>292</v>
      </c>
      <c r="B296" s="356" t="s">
        <v>293</v>
      </c>
      <c r="C296" s="334"/>
      <c r="D296" s="103">
        <v>971</v>
      </c>
      <c r="E296" s="104" t="s">
        <v>290</v>
      </c>
      <c r="F296" s="104" t="s">
        <v>669</v>
      </c>
      <c r="G296" s="104" t="s">
        <v>291</v>
      </c>
      <c r="H296" s="521">
        <v>244</v>
      </c>
      <c r="I296" s="505">
        <v>350</v>
      </c>
      <c r="J296" s="318">
        <v>467.2</v>
      </c>
      <c r="K296" s="505">
        <v>467.2</v>
      </c>
    </row>
    <row r="297" spans="1:11" ht="33" customHeight="1" x14ac:dyDescent="0.25">
      <c r="A297" s="355" t="s">
        <v>294</v>
      </c>
      <c r="B297" s="356" t="s">
        <v>295</v>
      </c>
      <c r="C297" s="334"/>
      <c r="D297" s="103"/>
      <c r="E297" s="104"/>
      <c r="F297" s="104"/>
      <c r="G297" s="104"/>
      <c r="H297" s="105"/>
      <c r="I297" s="318">
        <v>0</v>
      </c>
      <c r="J297" s="318">
        <v>0</v>
      </c>
      <c r="K297" s="311">
        <v>0</v>
      </c>
    </row>
    <row r="298" spans="1:11" ht="45" x14ac:dyDescent="0.25">
      <c r="A298" s="355" t="s">
        <v>296</v>
      </c>
      <c r="B298" s="356" t="s">
        <v>297</v>
      </c>
      <c r="C298" s="334"/>
      <c r="D298" s="103"/>
      <c r="E298" s="104"/>
      <c r="F298" s="104"/>
      <c r="G298" s="104"/>
      <c r="H298" s="105"/>
      <c r="I298" s="318">
        <v>0</v>
      </c>
      <c r="J298" s="318">
        <v>0</v>
      </c>
      <c r="K298" s="311">
        <v>0</v>
      </c>
    </row>
    <row r="299" spans="1:11" ht="79.5" customHeight="1" x14ac:dyDescent="0.25">
      <c r="A299" s="355" t="s">
        <v>298</v>
      </c>
      <c r="B299" s="356" t="s">
        <v>299</v>
      </c>
      <c r="C299" s="334"/>
      <c r="D299" s="103"/>
      <c r="E299" s="104"/>
      <c r="F299" s="104"/>
      <c r="G299" s="104"/>
      <c r="H299" s="105"/>
      <c r="I299" s="318">
        <v>0</v>
      </c>
      <c r="J299" s="318">
        <v>0</v>
      </c>
      <c r="K299" s="311">
        <v>0</v>
      </c>
    </row>
    <row r="300" spans="1:11" ht="163.5" customHeight="1" x14ac:dyDescent="0.25">
      <c r="A300" s="355" t="s">
        <v>300</v>
      </c>
      <c r="B300" s="356" t="s">
        <v>301</v>
      </c>
      <c r="C300" s="334"/>
      <c r="D300" s="103"/>
      <c r="E300" s="104"/>
      <c r="F300" s="104"/>
      <c r="G300" s="104"/>
      <c r="H300" s="105"/>
      <c r="I300" s="318">
        <v>0</v>
      </c>
      <c r="J300" s="318">
        <v>0</v>
      </c>
      <c r="K300" s="311">
        <v>0</v>
      </c>
    </row>
    <row r="301" spans="1:11" ht="36" customHeight="1" x14ac:dyDescent="0.25">
      <c r="A301" s="355" t="s">
        <v>302</v>
      </c>
      <c r="B301" s="356" t="s">
        <v>303</v>
      </c>
      <c r="C301" s="334"/>
      <c r="D301" s="103"/>
      <c r="E301" s="104"/>
      <c r="F301" s="104"/>
      <c r="G301" s="104"/>
      <c r="H301" s="105"/>
      <c r="I301" s="318">
        <v>0</v>
      </c>
      <c r="J301" s="318">
        <v>0</v>
      </c>
      <c r="K301" s="311">
        <v>0</v>
      </c>
    </row>
    <row r="302" spans="1:11" s="500" customFormat="1" ht="36" customHeight="1" x14ac:dyDescent="0.25">
      <c r="A302" s="912" t="s">
        <v>1113</v>
      </c>
      <c r="B302" s="909" t="s">
        <v>1112</v>
      </c>
      <c r="C302" s="398"/>
      <c r="D302" s="521"/>
      <c r="E302" s="518"/>
      <c r="F302" s="518"/>
      <c r="G302" s="518"/>
      <c r="H302" s="105"/>
      <c r="I302" s="505">
        <f>I303+I304</f>
        <v>0</v>
      </c>
      <c r="J302" s="505">
        <f>J303+J304</f>
        <v>63981.82</v>
      </c>
      <c r="K302" s="505">
        <f>K303+K304</f>
        <v>60321.760000000002</v>
      </c>
    </row>
    <row r="303" spans="1:11" s="500" customFormat="1" ht="36" customHeight="1" x14ac:dyDescent="0.25">
      <c r="A303" s="913"/>
      <c r="B303" s="910"/>
      <c r="C303" s="398"/>
      <c r="D303" s="521">
        <v>971</v>
      </c>
      <c r="E303" s="518" t="s">
        <v>290</v>
      </c>
      <c r="F303" s="518" t="s">
        <v>669</v>
      </c>
      <c r="G303" s="518" t="s">
        <v>1114</v>
      </c>
      <c r="H303" s="521">
        <v>414</v>
      </c>
      <c r="I303" s="505">
        <v>0</v>
      </c>
      <c r="J303" s="505">
        <v>63342.3</v>
      </c>
      <c r="K303" s="506">
        <v>59718.54</v>
      </c>
    </row>
    <row r="304" spans="1:11" s="500" customFormat="1" ht="49.5" customHeight="1" x14ac:dyDescent="0.25">
      <c r="A304" s="914"/>
      <c r="B304" s="911"/>
      <c r="C304" s="398"/>
      <c r="D304" s="521">
        <v>971</v>
      </c>
      <c r="E304" s="518" t="s">
        <v>290</v>
      </c>
      <c r="F304" s="518" t="s">
        <v>669</v>
      </c>
      <c r="G304" s="518" t="s">
        <v>1114</v>
      </c>
      <c r="H304" s="521">
        <v>414</v>
      </c>
      <c r="I304" s="505">
        <v>0</v>
      </c>
      <c r="J304" s="505">
        <v>639.52</v>
      </c>
      <c r="K304" s="506">
        <v>603.22</v>
      </c>
    </row>
    <row r="305" spans="1:14" ht="42.75" customHeight="1" x14ac:dyDescent="0.25">
      <c r="A305" s="355" t="s">
        <v>535</v>
      </c>
      <c r="B305" s="821" t="s">
        <v>304</v>
      </c>
      <c r="C305" s="821"/>
      <c r="D305" s="668">
        <v>971</v>
      </c>
      <c r="E305" s="518" t="s">
        <v>290</v>
      </c>
      <c r="F305" s="518" t="s">
        <v>669</v>
      </c>
      <c r="G305" s="518" t="s">
        <v>305</v>
      </c>
      <c r="H305" s="668">
        <v>244</v>
      </c>
      <c r="I305" s="502">
        <f>I306+I307</f>
        <v>3000</v>
      </c>
      <c r="J305" s="502">
        <f>J306+J307</f>
        <v>1274.67</v>
      </c>
      <c r="K305" s="502">
        <f>K306+K307</f>
        <v>1274.67</v>
      </c>
    </row>
    <row r="306" spans="1:14" s="500" customFormat="1" ht="42.75" customHeight="1" x14ac:dyDescent="0.25">
      <c r="A306" s="835" t="s">
        <v>538</v>
      </c>
      <c r="B306" s="821" t="s">
        <v>304</v>
      </c>
      <c r="C306" s="504"/>
      <c r="D306" s="668">
        <v>971</v>
      </c>
      <c r="E306" s="518" t="s">
        <v>290</v>
      </c>
      <c r="F306" s="518" t="s">
        <v>669</v>
      </c>
      <c r="G306" s="518" t="s">
        <v>305</v>
      </c>
      <c r="H306" s="668">
        <v>244</v>
      </c>
      <c r="I306" s="502">
        <v>3000</v>
      </c>
      <c r="J306" s="502">
        <v>0</v>
      </c>
      <c r="K306" s="503">
        <v>0</v>
      </c>
    </row>
    <row r="307" spans="1:14" s="500" customFormat="1" ht="42.75" customHeight="1" x14ac:dyDescent="0.25">
      <c r="A307" s="835" t="s">
        <v>539</v>
      </c>
      <c r="B307" s="821" t="s">
        <v>1115</v>
      </c>
      <c r="C307" s="504"/>
      <c r="D307" s="668">
        <v>971</v>
      </c>
      <c r="E307" s="518" t="s">
        <v>290</v>
      </c>
      <c r="F307" s="518" t="s">
        <v>669</v>
      </c>
      <c r="G307" s="518" t="s">
        <v>305</v>
      </c>
      <c r="H307" s="668">
        <v>244</v>
      </c>
      <c r="I307" s="502">
        <v>0</v>
      </c>
      <c r="J307" s="502">
        <v>1274.67</v>
      </c>
      <c r="K307" s="502">
        <v>1274.67</v>
      </c>
    </row>
    <row r="308" spans="1:14" ht="55.5" customHeight="1" x14ac:dyDescent="0.25">
      <c r="A308" s="852" t="s">
        <v>536</v>
      </c>
      <c r="B308" s="504" t="s">
        <v>306</v>
      </c>
      <c r="C308" s="504"/>
      <c r="D308" s="668">
        <v>971</v>
      </c>
      <c r="E308" s="518" t="s">
        <v>290</v>
      </c>
      <c r="F308" s="518" t="s">
        <v>669</v>
      </c>
      <c r="G308" s="518" t="s">
        <v>307</v>
      </c>
      <c r="H308" s="668">
        <v>244</v>
      </c>
      <c r="I308" s="502">
        <v>0</v>
      </c>
      <c r="J308" s="502">
        <v>1095.78</v>
      </c>
      <c r="K308" s="502">
        <v>1095.78</v>
      </c>
    </row>
    <row r="309" spans="1:14" s="500" customFormat="1" ht="30" customHeight="1" x14ac:dyDescent="0.25">
      <c r="A309" s="912" t="s">
        <v>537</v>
      </c>
      <c r="B309" s="1412" t="s">
        <v>1116</v>
      </c>
      <c r="C309" s="504"/>
      <c r="D309" s="668"/>
      <c r="E309" s="518"/>
      <c r="F309" s="518"/>
      <c r="G309" s="518"/>
      <c r="H309" s="668"/>
      <c r="I309" s="502"/>
      <c r="J309" s="502">
        <f>J310+J311</f>
        <v>4922.5</v>
      </c>
      <c r="K309" s="502">
        <f>K310+K311</f>
        <v>4922.5</v>
      </c>
    </row>
    <row r="310" spans="1:14" s="500" customFormat="1" ht="27" customHeight="1" x14ac:dyDescent="0.25">
      <c r="A310" s="1413"/>
      <c r="B310" s="1320"/>
      <c r="C310" s="504"/>
      <c r="D310" s="668">
        <v>974</v>
      </c>
      <c r="E310" s="518"/>
      <c r="F310" s="518"/>
      <c r="G310" s="518" t="s">
        <v>1121</v>
      </c>
      <c r="H310" s="668"/>
      <c r="I310" s="502"/>
      <c r="J310" s="502">
        <f>J313+J316</f>
        <v>4873.2700000000004</v>
      </c>
      <c r="K310" s="502">
        <f>K313+K316</f>
        <v>4873.2700000000004</v>
      </c>
    </row>
    <row r="311" spans="1:14" s="500" customFormat="1" ht="28.5" customHeight="1" x14ac:dyDescent="0.25">
      <c r="A311" s="1414"/>
      <c r="B311" s="1415"/>
      <c r="C311" s="504"/>
      <c r="D311" s="668">
        <v>974</v>
      </c>
      <c r="E311" s="518"/>
      <c r="F311" s="518"/>
      <c r="G311" s="518" t="s">
        <v>1122</v>
      </c>
      <c r="H311" s="668"/>
      <c r="I311" s="502"/>
      <c r="J311" s="502">
        <f>J314+J317</f>
        <v>49.230000000000004</v>
      </c>
      <c r="K311" s="502">
        <f>K314+K317</f>
        <v>49.230000000000004</v>
      </c>
    </row>
    <row r="312" spans="1:14" s="500" customFormat="1" ht="28.5" customHeight="1" x14ac:dyDescent="0.25">
      <c r="A312" s="915" t="s">
        <v>1117</v>
      </c>
      <c r="B312" s="1416" t="s">
        <v>1118</v>
      </c>
      <c r="C312" s="504"/>
      <c r="D312" s="668">
        <v>974</v>
      </c>
      <c r="E312" s="518"/>
      <c r="F312" s="518"/>
      <c r="G312" s="518"/>
      <c r="H312" s="668"/>
      <c r="I312" s="502"/>
      <c r="J312" s="502">
        <f>J313+J314</f>
        <v>2940.7</v>
      </c>
      <c r="K312" s="502">
        <f>K313+K314</f>
        <v>2940.7</v>
      </c>
    </row>
    <row r="313" spans="1:14" s="500" customFormat="1" ht="28.5" customHeight="1" x14ac:dyDescent="0.25">
      <c r="A313" s="916"/>
      <c r="B313" s="1417"/>
      <c r="C313" s="504"/>
      <c r="D313" s="668">
        <v>974</v>
      </c>
      <c r="E313" s="518"/>
      <c r="F313" s="518"/>
      <c r="G313" s="518" t="s">
        <v>1121</v>
      </c>
      <c r="H313" s="668"/>
      <c r="I313" s="502"/>
      <c r="J313" s="502">
        <v>2911.29</v>
      </c>
      <c r="K313" s="502">
        <v>2911.29</v>
      </c>
    </row>
    <row r="314" spans="1:14" s="500" customFormat="1" ht="28.5" customHeight="1" x14ac:dyDescent="0.25">
      <c r="A314" s="917"/>
      <c r="B314" s="1418"/>
      <c r="C314" s="504"/>
      <c r="D314" s="668">
        <v>974</v>
      </c>
      <c r="E314" s="518"/>
      <c r="F314" s="518"/>
      <c r="G314" s="518" t="s">
        <v>1122</v>
      </c>
      <c r="H314" s="668"/>
      <c r="I314" s="502"/>
      <c r="J314" s="502">
        <v>29.41</v>
      </c>
      <c r="K314" s="502">
        <v>29.41</v>
      </c>
      <c r="L314" s="502">
        <v>29.41</v>
      </c>
      <c r="M314" s="502">
        <v>29.41</v>
      </c>
      <c r="N314" s="502">
        <v>29.41</v>
      </c>
    </row>
    <row r="315" spans="1:14" s="500" customFormat="1" ht="28.5" customHeight="1" x14ac:dyDescent="0.25">
      <c r="A315" s="915" t="s">
        <v>1119</v>
      </c>
      <c r="B315" s="1416" t="s">
        <v>1120</v>
      </c>
      <c r="C315" s="504"/>
      <c r="D315" s="668">
        <v>974</v>
      </c>
      <c r="E315" s="518"/>
      <c r="F315" s="518"/>
      <c r="G315" s="518"/>
      <c r="H315" s="668"/>
      <c r="I315" s="502"/>
      <c r="J315" s="502">
        <f>J316+J317</f>
        <v>1981.8</v>
      </c>
      <c r="K315" s="502">
        <f>K316+K317</f>
        <v>1981.8</v>
      </c>
    </row>
    <row r="316" spans="1:14" s="500" customFormat="1" ht="28.5" customHeight="1" x14ac:dyDescent="0.25">
      <c r="A316" s="916"/>
      <c r="B316" s="1417"/>
      <c r="C316" s="504"/>
      <c r="D316" s="668">
        <v>974</v>
      </c>
      <c r="E316" s="518"/>
      <c r="F316" s="518"/>
      <c r="G316" s="518" t="s">
        <v>1121</v>
      </c>
      <c r="H316" s="668"/>
      <c r="I316" s="502"/>
      <c r="J316" s="502">
        <v>1961.98</v>
      </c>
      <c r="K316" s="502">
        <v>1961.98</v>
      </c>
    </row>
    <row r="317" spans="1:14" s="500" customFormat="1" ht="28.5" customHeight="1" x14ac:dyDescent="0.25">
      <c r="A317" s="917"/>
      <c r="B317" s="1418"/>
      <c r="C317" s="504"/>
      <c r="D317" s="668">
        <v>974</v>
      </c>
      <c r="E317" s="518"/>
      <c r="F317" s="518"/>
      <c r="G317" s="518" t="s">
        <v>1122</v>
      </c>
      <c r="H317" s="668"/>
      <c r="I317" s="502">
        <v>0</v>
      </c>
      <c r="J317" s="502">
        <v>19.82</v>
      </c>
      <c r="K317" s="502">
        <v>19.82</v>
      </c>
      <c r="L317" s="502">
        <v>19.82</v>
      </c>
      <c r="M317" s="502">
        <v>19.82</v>
      </c>
      <c r="N317" s="502">
        <v>19.82</v>
      </c>
    </row>
    <row r="318" spans="1:14" ht="64.5" customHeight="1" x14ac:dyDescent="0.25">
      <c r="A318" s="1419" t="s">
        <v>82</v>
      </c>
      <c r="B318" s="1420" t="s">
        <v>308</v>
      </c>
      <c r="C318" s="1421"/>
      <c r="D318" s="663"/>
      <c r="E318" s="710"/>
      <c r="F318" s="710"/>
      <c r="G318" s="710"/>
      <c r="H318" s="1422"/>
      <c r="I318" s="1423">
        <f>I319+I323+I325+I327+I332</f>
        <v>1179.8899999999999</v>
      </c>
      <c r="J318" s="1423">
        <f>J319+J323+J325+J327+J332</f>
        <v>2210.31</v>
      </c>
      <c r="K318" s="1423">
        <f>K319+K323+K325+K327+K332</f>
        <v>2156.5700000000002</v>
      </c>
    </row>
    <row r="319" spans="1:14" ht="48.75" customHeight="1" x14ac:dyDescent="0.25">
      <c r="A319" s="1424" t="s">
        <v>578</v>
      </c>
      <c r="B319" s="1420" t="s">
        <v>309</v>
      </c>
      <c r="C319" s="1421"/>
      <c r="D319" s="663">
        <v>971</v>
      </c>
      <c r="E319" s="710" t="s">
        <v>290</v>
      </c>
      <c r="F319" s="710" t="s">
        <v>641</v>
      </c>
      <c r="G319" s="710" t="s">
        <v>310</v>
      </c>
      <c r="H319" s="1425">
        <v>244</v>
      </c>
      <c r="I319" s="1426">
        <f>I320+I321+I322+I32</f>
        <v>600</v>
      </c>
      <c r="J319" s="1426">
        <f>J320+J321+J322</f>
        <v>1160</v>
      </c>
      <c r="K319" s="1426">
        <f>K320+K321+K322</f>
        <v>1160</v>
      </c>
    </row>
    <row r="320" spans="1:14" ht="65.25" customHeight="1" x14ac:dyDescent="0.25">
      <c r="A320" s="351" t="s">
        <v>311</v>
      </c>
      <c r="B320" s="222" t="s">
        <v>312</v>
      </c>
      <c r="C320" s="334"/>
      <c r="D320" s="103">
        <v>971</v>
      </c>
      <c r="E320" s="104" t="s">
        <v>290</v>
      </c>
      <c r="F320" s="104" t="s">
        <v>641</v>
      </c>
      <c r="G320" s="104" t="s">
        <v>310</v>
      </c>
      <c r="H320" s="521">
        <v>244</v>
      </c>
      <c r="I320" s="349">
        <v>200</v>
      </c>
      <c r="J320" s="349">
        <v>600</v>
      </c>
      <c r="K320" s="353">
        <v>600</v>
      </c>
    </row>
    <row r="321" spans="1:11" ht="30.75" customHeight="1" x14ac:dyDescent="0.25">
      <c r="A321" s="351" t="s">
        <v>313</v>
      </c>
      <c r="B321" s="222" t="s">
        <v>314</v>
      </c>
      <c r="C321" s="334"/>
      <c r="D321" s="103">
        <v>971</v>
      </c>
      <c r="E321" s="104" t="s">
        <v>290</v>
      </c>
      <c r="F321" s="104" t="s">
        <v>641</v>
      </c>
      <c r="G321" s="104" t="s">
        <v>310</v>
      </c>
      <c r="H321" s="521">
        <v>244</v>
      </c>
      <c r="I321" s="349">
        <v>400</v>
      </c>
      <c r="J321" s="349">
        <v>400</v>
      </c>
      <c r="K321" s="349">
        <v>400</v>
      </c>
    </row>
    <row r="322" spans="1:11" s="500" customFormat="1" ht="30.75" customHeight="1" x14ac:dyDescent="0.25">
      <c r="A322" s="522" t="s">
        <v>1123</v>
      </c>
      <c r="B322" s="222" t="s">
        <v>1124</v>
      </c>
      <c r="C322" s="398"/>
      <c r="D322" s="521">
        <v>974</v>
      </c>
      <c r="E322" s="518" t="s">
        <v>290</v>
      </c>
      <c r="F322" s="518" t="s">
        <v>641</v>
      </c>
      <c r="G322" s="518" t="s">
        <v>310</v>
      </c>
      <c r="H322" s="521">
        <v>244</v>
      </c>
      <c r="I322" s="349">
        <v>0</v>
      </c>
      <c r="J322" s="349">
        <v>160</v>
      </c>
      <c r="K322" s="395">
        <v>160</v>
      </c>
    </row>
    <row r="323" spans="1:11" ht="40.5" customHeight="1" x14ac:dyDescent="0.25">
      <c r="A323" s="672" t="s">
        <v>573</v>
      </c>
      <c r="B323" s="1408" t="s">
        <v>315</v>
      </c>
      <c r="C323" s="1408"/>
      <c r="D323" s="663">
        <v>971</v>
      </c>
      <c r="E323" s="710" t="s">
        <v>290</v>
      </c>
      <c r="F323" s="710" t="s">
        <v>641</v>
      </c>
      <c r="G323" s="710" t="s">
        <v>316</v>
      </c>
      <c r="H323" s="663">
        <v>244</v>
      </c>
      <c r="I323" s="1411">
        <f>I324</f>
        <v>50</v>
      </c>
      <c r="J323" s="1411">
        <f>J324</f>
        <v>47.48</v>
      </c>
      <c r="K323" s="1410">
        <f>K324</f>
        <v>47.48</v>
      </c>
    </row>
    <row r="324" spans="1:11" ht="75.75" customHeight="1" x14ac:dyDescent="0.25">
      <c r="A324" s="667" t="s">
        <v>317</v>
      </c>
      <c r="B324" s="821" t="s">
        <v>318</v>
      </c>
      <c r="C324" s="821"/>
      <c r="D324" s="668">
        <v>971</v>
      </c>
      <c r="E324" s="518" t="s">
        <v>290</v>
      </c>
      <c r="F324" s="518" t="s">
        <v>641</v>
      </c>
      <c r="G324" s="518" t="s">
        <v>316</v>
      </c>
      <c r="H324" s="668">
        <v>244</v>
      </c>
      <c r="I324" s="502">
        <v>50</v>
      </c>
      <c r="J324" s="502">
        <v>47.48</v>
      </c>
      <c r="K324" s="503">
        <v>47.48</v>
      </c>
    </row>
    <row r="325" spans="1:11" ht="99" customHeight="1" x14ac:dyDescent="0.25">
      <c r="A325" s="672" t="s">
        <v>577</v>
      </c>
      <c r="B325" s="1408" t="s">
        <v>319</v>
      </c>
      <c r="C325" s="1408"/>
      <c r="D325" s="663">
        <v>971</v>
      </c>
      <c r="E325" s="710" t="s">
        <v>290</v>
      </c>
      <c r="F325" s="710" t="s">
        <v>641</v>
      </c>
      <c r="G325" s="710" t="s">
        <v>320</v>
      </c>
      <c r="H325" s="663">
        <v>244</v>
      </c>
      <c r="I325" s="1411">
        <f>I326</f>
        <v>200</v>
      </c>
      <c r="J325" s="1411">
        <f>J326</f>
        <v>72.94</v>
      </c>
      <c r="K325" s="1411">
        <f>K326</f>
        <v>72.94</v>
      </c>
    </row>
    <row r="326" spans="1:11" ht="108" customHeight="1" x14ac:dyDescent="0.25">
      <c r="A326" s="351" t="s">
        <v>321</v>
      </c>
      <c r="B326" s="222" t="s">
        <v>322</v>
      </c>
      <c r="C326" s="334"/>
      <c r="D326" s="103">
        <v>971</v>
      </c>
      <c r="E326" s="104" t="s">
        <v>290</v>
      </c>
      <c r="F326" s="104" t="s">
        <v>641</v>
      </c>
      <c r="G326" s="104" t="s">
        <v>320</v>
      </c>
      <c r="H326" s="521">
        <v>244</v>
      </c>
      <c r="I326" s="349">
        <v>200</v>
      </c>
      <c r="J326" s="349">
        <v>72.94</v>
      </c>
      <c r="K326" s="353">
        <v>72.94</v>
      </c>
    </row>
    <row r="327" spans="1:11" ht="60" customHeight="1" x14ac:dyDescent="0.25">
      <c r="A327" s="1427" t="s">
        <v>108</v>
      </c>
      <c r="B327" s="504" t="s">
        <v>323</v>
      </c>
      <c r="C327" s="504"/>
      <c r="D327" s="1078">
        <v>971</v>
      </c>
      <c r="E327" s="1079" t="s">
        <v>290</v>
      </c>
      <c r="F327" s="1079" t="s">
        <v>669</v>
      </c>
      <c r="G327" s="1079" t="s">
        <v>324</v>
      </c>
      <c r="H327" s="1428">
        <v>244</v>
      </c>
      <c r="I327" s="1070">
        <v>329.89</v>
      </c>
      <c r="J327" s="1070">
        <v>929.89</v>
      </c>
      <c r="K327" s="1429">
        <v>876.15</v>
      </c>
    </row>
    <row r="328" spans="1:11" x14ac:dyDescent="0.25">
      <c r="A328" s="1427"/>
      <c r="B328" s="1430" t="s">
        <v>325</v>
      </c>
      <c r="C328" s="1430"/>
      <c r="D328" s="1431"/>
      <c r="E328" s="1432"/>
      <c r="F328" s="1432"/>
      <c r="G328" s="1432"/>
      <c r="H328" s="1433"/>
      <c r="I328" s="1434"/>
      <c r="J328" s="1434"/>
      <c r="K328" s="1435"/>
    </row>
    <row r="329" spans="1:11" ht="30" x14ac:dyDescent="0.25">
      <c r="A329" s="1427"/>
      <c r="B329" s="1430" t="s">
        <v>326</v>
      </c>
      <c r="C329" s="1430"/>
      <c r="D329" s="1431"/>
      <c r="E329" s="1432"/>
      <c r="F329" s="1432"/>
      <c r="G329" s="1432"/>
      <c r="H329" s="1433"/>
      <c r="I329" s="1434"/>
      <c r="J329" s="1434"/>
      <c r="K329" s="1435"/>
    </row>
    <row r="330" spans="1:11" ht="30" x14ac:dyDescent="0.25">
      <c r="A330" s="1427"/>
      <c r="B330" s="1430" t="s">
        <v>327</v>
      </c>
      <c r="C330" s="1430"/>
      <c r="D330" s="1431"/>
      <c r="E330" s="1432"/>
      <c r="F330" s="1432"/>
      <c r="G330" s="1432"/>
      <c r="H330" s="1433"/>
      <c r="I330" s="1434"/>
      <c r="J330" s="1434"/>
      <c r="K330" s="1435"/>
    </row>
    <row r="331" spans="1:11" x14ac:dyDescent="0.25">
      <c r="A331" s="1427"/>
      <c r="B331" s="354" t="s">
        <v>328</v>
      </c>
      <c r="C331" s="354"/>
      <c r="D331" s="1436"/>
      <c r="E331" s="1437"/>
      <c r="F331" s="1437"/>
      <c r="G331" s="1437"/>
      <c r="H331" s="1438"/>
      <c r="I331" s="1439"/>
      <c r="J331" s="1439"/>
      <c r="K331" s="1440"/>
    </row>
    <row r="332" spans="1:11" ht="60" x14ac:dyDescent="0.25">
      <c r="A332" s="355" t="s">
        <v>112</v>
      </c>
      <c r="B332" s="354" t="s">
        <v>329</v>
      </c>
      <c r="C332" s="354"/>
      <c r="D332" s="668">
        <v>971</v>
      </c>
      <c r="E332" s="518" t="s">
        <v>290</v>
      </c>
      <c r="F332" s="518" t="s">
        <v>669</v>
      </c>
      <c r="G332" s="518" t="s">
        <v>330</v>
      </c>
      <c r="H332" s="352">
        <v>244</v>
      </c>
      <c r="I332" s="502">
        <v>0</v>
      </c>
      <c r="J332" s="502">
        <v>0</v>
      </c>
      <c r="K332" s="502">
        <v>0</v>
      </c>
    </row>
    <row r="333" spans="1:11" ht="41.25" customHeight="1" x14ac:dyDescent="0.25">
      <c r="A333" s="1407" t="s">
        <v>117</v>
      </c>
      <c r="B333" s="1408" t="s">
        <v>331</v>
      </c>
      <c r="C333" s="1408"/>
      <c r="D333" s="663"/>
      <c r="E333" s="710"/>
      <c r="F333" s="710"/>
      <c r="G333" s="710"/>
      <c r="H333" s="1422"/>
      <c r="I333" s="1441">
        <f>I334+I337</f>
        <v>150</v>
      </c>
      <c r="J333" s="1441">
        <f>J334+J337</f>
        <v>95.58</v>
      </c>
      <c r="K333" s="1441">
        <f>K334+K337</f>
        <v>95.58</v>
      </c>
    </row>
    <row r="334" spans="1:11" ht="42.75" x14ac:dyDescent="0.25">
      <c r="A334" s="672" t="s">
        <v>583</v>
      </c>
      <c r="B334" s="1408" t="s">
        <v>332</v>
      </c>
      <c r="C334" s="1408"/>
      <c r="D334" s="663"/>
      <c r="E334" s="710"/>
      <c r="F334" s="710"/>
      <c r="G334" s="710"/>
      <c r="H334" s="1422"/>
      <c r="I334" s="1411">
        <f>I335+I336</f>
        <v>100</v>
      </c>
      <c r="J334" s="1411">
        <f>J335+J336</f>
        <v>95.58</v>
      </c>
      <c r="K334" s="1411">
        <f>K335+K336</f>
        <v>95.58</v>
      </c>
    </row>
    <row r="335" spans="1:11" ht="56.25" customHeight="1" x14ac:dyDescent="0.25">
      <c r="A335" s="351" t="s">
        <v>333</v>
      </c>
      <c r="B335" s="222" t="s">
        <v>334</v>
      </c>
      <c r="C335" s="334"/>
      <c r="D335" s="103"/>
      <c r="E335" s="104"/>
      <c r="F335" s="104"/>
      <c r="G335" s="104"/>
      <c r="H335" s="105"/>
      <c r="I335" s="349">
        <v>50</v>
      </c>
      <c r="J335" s="349">
        <v>0</v>
      </c>
      <c r="K335" s="349">
        <v>0</v>
      </c>
    </row>
    <row r="336" spans="1:11" ht="31.5" customHeight="1" x14ac:dyDescent="0.25">
      <c r="A336" s="351" t="s">
        <v>335</v>
      </c>
      <c r="B336" s="222" t="s">
        <v>336</v>
      </c>
      <c r="C336" s="334"/>
      <c r="D336" s="103"/>
      <c r="E336" s="104"/>
      <c r="F336" s="104"/>
      <c r="G336" s="104"/>
      <c r="H336" s="105"/>
      <c r="I336" s="349">
        <v>50</v>
      </c>
      <c r="J336" s="349">
        <v>95.58</v>
      </c>
      <c r="K336" s="349">
        <v>95.58</v>
      </c>
    </row>
    <row r="337" spans="1:11" ht="33" customHeight="1" x14ac:dyDescent="0.25">
      <c r="A337" s="672" t="s">
        <v>584</v>
      </c>
      <c r="B337" s="1408" t="s">
        <v>337</v>
      </c>
      <c r="C337" s="1408"/>
      <c r="D337" s="663"/>
      <c r="E337" s="710"/>
      <c r="F337" s="710"/>
      <c r="G337" s="710"/>
      <c r="H337" s="1422"/>
      <c r="I337" s="1411">
        <f>I338+I339+I340</f>
        <v>50</v>
      </c>
      <c r="J337" s="1411">
        <v>0</v>
      </c>
      <c r="K337" s="1411">
        <v>0</v>
      </c>
    </row>
    <row r="338" spans="1:11" ht="66" customHeight="1" x14ac:dyDescent="0.25">
      <c r="A338" s="667" t="s">
        <v>338</v>
      </c>
      <c r="B338" s="821" t="s">
        <v>339</v>
      </c>
      <c r="C338" s="821"/>
      <c r="D338" s="668"/>
      <c r="E338" s="518"/>
      <c r="F338" s="518"/>
      <c r="G338" s="518"/>
      <c r="H338" s="105"/>
      <c r="I338" s="502">
        <v>50</v>
      </c>
      <c r="J338" s="502">
        <v>0</v>
      </c>
      <c r="K338" s="502">
        <v>0</v>
      </c>
    </row>
    <row r="339" spans="1:11" ht="36" customHeight="1" x14ac:dyDescent="0.25">
      <c r="A339" s="667" t="s">
        <v>340</v>
      </c>
      <c r="B339" s="821" t="s">
        <v>341</v>
      </c>
      <c r="C339" s="821"/>
      <c r="D339" s="668"/>
      <c r="E339" s="518"/>
      <c r="F339" s="518"/>
      <c r="G339" s="518"/>
      <c r="H339" s="105"/>
      <c r="I339" s="502">
        <v>0</v>
      </c>
      <c r="J339" s="502">
        <v>0</v>
      </c>
      <c r="K339" s="502">
        <v>0</v>
      </c>
    </row>
    <row r="340" spans="1:11" ht="15.6" customHeight="1" x14ac:dyDescent="0.25">
      <c r="A340" s="1442" t="s">
        <v>342</v>
      </c>
      <c r="B340" s="821" t="s">
        <v>343</v>
      </c>
      <c r="C340" s="821"/>
      <c r="D340" s="668"/>
      <c r="E340" s="518"/>
      <c r="F340" s="518"/>
      <c r="G340" s="518"/>
      <c r="H340" s="105"/>
      <c r="I340" s="502">
        <v>0</v>
      </c>
      <c r="J340" s="502">
        <v>0</v>
      </c>
      <c r="K340" s="502">
        <v>0</v>
      </c>
    </row>
    <row r="341" spans="1:11" ht="45" x14ac:dyDescent="0.25">
      <c r="A341" s="1442" t="s">
        <v>511</v>
      </c>
      <c r="B341" s="821" t="s">
        <v>791</v>
      </c>
      <c r="C341" s="821"/>
      <c r="D341" s="668"/>
      <c r="E341" s="518"/>
      <c r="F341" s="518"/>
      <c r="G341" s="518"/>
      <c r="H341" s="105"/>
      <c r="I341" s="502">
        <v>0</v>
      </c>
      <c r="J341" s="502">
        <v>208</v>
      </c>
      <c r="K341" s="502">
        <v>208</v>
      </c>
    </row>
    <row r="342" spans="1:11" ht="31.5" customHeight="1" x14ac:dyDescent="0.25">
      <c r="A342" s="1419" t="s">
        <v>144</v>
      </c>
      <c r="B342" s="1408" t="s">
        <v>344</v>
      </c>
      <c r="C342" s="1408"/>
      <c r="D342" s="663"/>
      <c r="E342" s="710"/>
      <c r="F342" s="710"/>
      <c r="G342" s="710"/>
      <c r="H342" s="1422"/>
      <c r="I342" s="1441">
        <f>I343</f>
        <v>0</v>
      </c>
      <c r="J342" s="1441">
        <f>J343</f>
        <v>512.62</v>
      </c>
      <c r="K342" s="1441">
        <f>K343</f>
        <v>512.61</v>
      </c>
    </row>
    <row r="343" spans="1:11" ht="61.5" customHeight="1" x14ac:dyDescent="0.25">
      <c r="A343" s="1442" t="s">
        <v>593</v>
      </c>
      <c r="B343" s="821" t="s">
        <v>1125</v>
      </c>
      <c r="C343" s="821"/>
      <c r="D343" s="668"/>
      <c r="E343" s="518"/>
      <c r="F343" s="518"/>
      <c r="G343" s="518" t="s">
        <v>1126</v>
      </c>
      <c r="H343" s="668">
        <v>244</v>
      </c>
      <c r="I343" s="502">
        <f>I344+I345</f>
        <v>0</v>
      </c>
      <c r="J343" s="502">
        <f>J344+J345</f>
        <v>512.62</v>
      </c>
      <c r="K343" s="502">
        <f>K344+K345</f>
        <v>512.61</v>
      </c>
    </row>
    <row r="344" spans="1:11" s="500" customFormat="1" ht="61.5" customHeight="1" x14ac:dyDescent="0.25">
      <c r="A344" s="1443" t="s">
        <v>622</v>
      </c>
      <c r="B344" s="504" t="s">
        <v>1127</v>
      </c>
      <c r="C344" s="504"/>
      <c r="D344" s="668">
        <v>974</v>
      </c>
      <c r="E344" s="518" t="s">
        <v>290</v>
      </c>
      <c r="F344" s="518" t="s">
        <v>641</v>
      </c>
      <c r="G344" s="518" t="s">
        <v>1126</v>
      </c>
      <c r="H344" s="668">
        <v>244</v>
      </c>
      <c r="I344" s="502">
        <v>0</v>
      </c>
      <c r="J344" s="502">
        <v>349.99</v>
      </c>
      <c r="K344" s="502">
        <v>349.99</v>
      </c>
    </row>
    <row r="345" spans="1:11" s="500" customFormat="1" ht="61.5" customHeight="1" x14ac:dyDescent="0.25">
      <c r="A345" s="550" t="s">
        <v>623</v>
      </c>
      <c r="B345" s="549" t="s">
        <v>1128</v>
      </c>
      <c r="C345" s="504"/>
      <c r="D345" s="521">
        <v>974</v>
      </c>
      <c r="E345" s="518" t="s">
        <v>290</v>
      </c>
      <c r="F345" s="518" t="s">
        <v>641</v>
      </c>
      <c r="G345" s="548" t="s">
        <v>1126</v>
      </c>
      <c r="H345" s="521">
        <v>244</v>
      </c>
      <c r="I345" s="349">
        <v>0</v>
      </c>
      <c r="J345" s="349">
        <v>162.63</v>
      </c>
      <c r="K345" s="349">
        <v>162.62</v>
      </c>
    </row>
    <row r="346" spans="1:11" s="500" customFormat="1" ht="61.5" customHeight="1" x14ac:dyDescent="0.25">
      <c r="A346" s="1444" t="s">
        <v>200</v>
      </c>
      <c r="B346" s="860" t="s">
        <v>1129</v>
      </c>
      <c r="C346" s="860"/>
      <c r="D346" s="663"/>
      <c r="E346" s="710"/>
      <c r="F346" s="710"/>
      <c r="G346" s="710"/>
      <c r="H346" s="668"/>
      <c r="I346" s="1411">
        <f>I347</f>
        <v>0</v>
      </c>
      <c r="J346" s="1411">
        <f>J347</f>
        <v>998.58</v>
      </c>
      <c r="K346" s="1411">
        <f>K347</f>
        <v>998.58</v>
      </c>
    </row>
    <row r="347" spans="1:11" s="500" customFormat="1" ht="61.5" customHeight="1" x14ac:dyDescent="0.25">
      <c r="A347" s="1445" t="s">
        <v>485</v>
      </c>
      <c r="B347" s="504" t="s">
        <v>1130</v>
      </c>
      <c r="C347" s="504"/>
      <c r="D347" s="668">
        <v>974</v>
      </c>
      <c r="E347" s="518" t="s">
        <v>290</v>
      </c>
      <c r="F347" s="518" t="s">
        <v>669</v>
      </c>
      <c r="G347" s="518" t="s">
        <v>1131</v>
      </c>
      <c r="H347" s="668">
        <v>244</v>
      </c>
      <c r="I347" s="502">
        <v>0</v>
      </c>
      <c r="J347" s="502">
        <v>998.58</v>
      </c>
      <c r="K347" s="502">
        <v>998.58</v>
      </c>
    </row>
    <row r="348" spans="1:11" s="500" customFormat="1" ht="61.5" customHeight="1" x14ac:dyDescent="0.25">
      <c r="A348" s="1444" t="s">
        <v>867</v>
      </c>
      <c r="B348" s="860" t="s">
        <v>344</v>
      </c>
      <c r="C348" s="860"/>
      <c r="D348" s="663"/>
      <c r="E348" s="710"/>
      <c r="F348" s="710"/>
      <c r="G348" s="710"/>
      <c r="H348" s="663"/>
      <c r="I348" s="1411">
        <f>I350++I351+I352+I353+I354+I355+I356+I357+I358+I359</f>
        <v>6601.67</v>
      </c>
      <c r="J348" s="1411">
        <f>J350++J351+J352+J353+J354+J355+J356+J357+J358+J359</f>
        <v>54233.310000000005</v>
      </c>
      <c r="K348" s="1411">
        <f>K350++K351+K352+K353+K354+K355+K356+K357+K358+K359</f>
        <v>54228.770000000004</v>
      </c>
    </row>
    <row r="349" spans="1:11" s="500" customFormat="1" ht="61.5" customHeight="1" x14ac:dyDescent="0.25">
      <c r="A349" s="551" t="s">
        <v>282</v>
      </c>
      <c r="B349" s="549" t="s">
        <v>306</v>
      </c>
      <c r="C349" s="504"/>
      <c r="D349" s="521">
        <v>971</v>
      </c>
      <c r="E349" s="518" t="s">
        <v>290</v>
      </c>
      <c r="F349" s="518" t="s">
        <v>669</v>
      </c>
      <c r="G349" s="548" t="s">
        <v>346</v>
      </c>
      <c r="H349" s="521"/>
      <c r="I349" s="349">
        <v>0</v>
      </c>
      <c r="J349" s="349">
        <v>0</v>
      </c>
      <c r="K349" s="349">
        <v>0</v>
      </c>
    </row>
    <row r="350" spans="1:11" ht="15.6" customHeight="1" x14ac:dyDescent="0.25">
      <c r="A350" s="900" t="s">
        <v>285</v>
      </c>
      <c r="B350" s="924" t="s">
        <v>347</v>
      </c>
      <c r="C350" s="338"/>
      <c r="D350" s="103">
        <v>971</v>
      </c>
      <c r="E350" s="104" t="s">
        <v>290</v>
      </c>
      <c r="F350" s="104" t="s">
        <v>669</v>
      </c>
      <c r="G350" s="548" t="s">
        <v>348</v>
      </c>
      <c r="H350" s="521"/>
      <c r="I350" s="349">
        <v>3961.98</v>
      </c>
      <c r="J350" s="349">
        <v>52558.13</v>
      </c>
      <c r="K350" s="349">
        <v>52558.13</v>
      </c>
    </row>
    <row r="351" spans="1:11" ht="38.25" customHeight="1" x14ac:dyDescent="0.25">
      <c r="A351" s="901"/>
      <c r="B351" s="925"/>
      <c r="C351" s="340"/>
      <c r="D351" s="103">
        <v>971</v>
      </c>
      <c r="E351" s="104" t="s">
        <v>290</v>
      </c>
      <c r="F351" s="104" t="s">
        <v>669</v>
      </c>
      <c r="G351" s="548" t="s">
        <v>349</v>
      </c>
      <c r="H351" s="521"/>
      <c r="I351" s="349">
        <v>40.020000000000003</v>
      </c>
      <c r="J351" s="349">
        <v>264.11</v>
      </c>
      <c r="K351" s="349">
        <v>264.11</v>
      </c>
    </row>
    <row r="352" spans="1:11" x14ac:dyDescent="0.25">
      <c r="A352" s="900" t="s">
        <v>820</v>
      </c>
      <c r="B352" s="924" t="s">
        <v>350</v>
      </c>
      <c r="C352" s="338"/>
      <c r="D352" s="103">
        <v>971</v>
      </c>
      <c r="E352" s="104" t="s">
        <v>290</v>
      </c>
      <c r="F352" s="104" t="s">
        <v>669</v>
      </c>
      <c r="G352" s="548" t="s">
        <v>351</v>
      </c>
      <c r="H352" s="521"/>
      <c r="I352" s="349">
        <v>93.72</v>
      </c>
      <c r="J352" s="349">
        <v>143.55000000000001</v>
      </c>
      <c r="K352" s="349">
        <v>143.55000000000001</v>
      </c>
    </row>
    <row r="353" spans="1:11" ht="33" customHeight="1" x14ac:dyDescent="0.25">
      <c r="A353" s="901"/>
      <c r="B353" s="925"/>
      <c r="C353" s="340"/>
      <c r="D353" s="103">
        <v>971</v>
      </c>
      <c r="E353" s="104" t="s">
        <v>290</v>
      </c>
      <c r="F353" s="104" t="s">
        <v>669</v>
      </c>
      <c r="G353" s="548" t="s">
        <v>352</v>
      </c>
      <c r="H353" s="521"/>
      <c r="I353" s="349">
        <v>0.95</v>
      </c>
      <c r="J353" s="349">
        <v>1.45</v>
      </c>
      <c r="K353" s="349">
        <v>1.45</v>
      </c>
    </row>
    <row r="354" spans="1:11" x14ac:dyDescent="0.25">
      <c r="A354" s="900" t="s">
        <v>1132</v>
      </c>
      <c r="B354" s="924" t="s">
        <v>353</v>
      </c>
      <c r="C354" s="338"/>
      <c r="D354" s="103">
        <v>971</v>
      </c>
      <c r="E354" s="104" t="s">
        <v>290</v>
      </c>
      <c r="F354" s="104" t="s">
        <v>669</v>
      </c>
      <c r="G354" s="548" t="s">
        <v>354</v>
      </c>
      <c r="H354" s="105"/>
      <c r="I354" s="349">
        <v>0</v>
      </c>
      <c r="J354" s="349">
        <v>0</v>
      </c>
      <c r="K354" s="349">
        <v>0</v>
      </c>
    </row>
    <row r="355" spans="1:11" ht="70.5" customHeight="1" x14ac:dyDescent="0.25">
      <c r="A355" s="901"/>
      <c r="B355" s="925"/>
      <c r="C355" s="340"/>
      <c r="D355" s="103">
        <v>971</v>
      </c>
      <c r="E355" s="104" t="s">
        <v>290</v>
      </c>
      <c r="F355" s="104" t="s">
        <v>669</v>
      </c>
      <c r="G355" s="350" t="s">
        <v>355</v>
      </c>
      <c r="H355" s="105">
        <v>244</v>
      </c>
      <c r="I355" s="349">
        <v>0</v>
      </c>
      <c r="J355" s="349">
        <v>0</v>
      </c>
      <c r="K355" s="349">
        <v>0</v>
      </c>
    </row>
    <row r="356" spans="1:11" ht="63" customHeight="1" x14ac:dyDescent="0.25">
      <c r="A356" s="550" t="s">
        <v>1133</v>
      </c>
      <c r="B356" s="222" t="s">
        <v>1134</v>
      </c>
      <c r="C356" s="334"/>
      <c r="D356" s="103">
        <v>971</v>
      </c>
      <c r="E356" s="104" t="s">
        <v>290</v>
      </c>
      <c r="F356" s="104" t="s">
        <v>669</v>
      </c>
      <c r="G356" s="350" t="s">
        <v>792</v>
      </c>
      <c r="H356" s="105">
        <v>414</v>
      </c>
      <c r="I356" s="349">
        <v>0</v>
      </c>
      <c r="J356" s="349">
        <v>0</v>
      </c>
      <c r="K356" s="349">
        <v>0</v>
      </c>
    </row>
    <row r="357" spans="1:11" ht="37.5" customHeight="1" x14ac:dyDescent="0.25">
      <c r="A357" s="550" t="s">
        <v>1137</v>
      </c>
      <c r="B357" s="351" t="s">
        <v>356</v>
      </c>
      <c r="C357" s="95"/>
      <c r="D357" s="103">
        <v>971</v>
      </c>
      <c r="E357" s="104" t="s">
        <v>290</v>
      </c>
      <c r="F357" s="104" t="s">
        <v>669</v>
      </c>
      <c r="G357" s="350" t="s">
        <v>793</v>
      </c>
      <c r="H357" s="105">
        <v>414</v>
      </c>
      <c r="I357" s="349">
        <v>0</v>
      </c>
      <c r="J357" s="349">
        <v>0</v>
      </c>
      <c r="K357" s="349">
        <v>0</v>
      </c>
    </row>
    <row r="358" spans="1:11" s="500" customFormat="1" ht="37.5" customHeight="1" x14ac:dyDescent="0.25">
      <c r="A358" s="900" t="s">
        <v>1138</v>
      </c>
      <c r="B358" s="924" t="s">
        <v>1135</v>
      </c>
      <c r="C358" s="95"/>
      <c r="D358" s="521">
        <v>971</v>
      </c>
      <c r="E358" s="518" t="s">
        <v>290</v>
      </c>
      <c r="F358" s="518" t="s">
        <v>669</v>
      </c>
      <c r="G358" s="350"/>
      <c r="H358" s="105">
        <v>244</v>
      </c>
      <c r="I358" s="349">
        <v>2479.9499999999998</v>
      </c>
      <c r="J358" s="349">
        <v>1248.9100000000001</v>
      </c>
      <c r="K358" s="349">
        <v>1248.9100000000001</v>
      </c>
    </row>
    <row r="359" spans="1:11" s="500" customFormat="1" ht="37.5" customHeight="1" x14ac:dyDescent="0.25">
      <c r="A359" s="955"/>
      <c r="B359" s="925"/>
      <c r="C359" s="95"/>
      <c r="D359" s="521">
        <v>971</v>
      </c>
      <c r="E359" s="518" t="s">
        <v>290</v>
      </c>
      <c r="F359" s="518" t="s">
        <v>669</v>
      </c>
      <c r="G359" s="350" t="s">
        <v>1136</v>
      </c>
      <c r="H359" s="105">
        <v>244</v>
      </c>
      <c r="I359" s="349">
        <v>25.05</v>
      </c>
      <c r="J359" s="349">
        <v>17.16</v>
      </c>
      <c r="K359" s="349">
        <v>12.62</v>
      </c>
    </row>
    <row r="360" spans="1:11" ht="26.25" customHeight="1" thickBot="1" x14ac:dyDescent="0.3">
      <c r="A360" s="1446" t="s">
        <v>1509</v>
      </c>
      <c r="B360" s="1447"/>
      <c r="C360" s="1447"/>
      <c r="D360" s="1447"/>
      <c r="E360" s="1447"/>
      <c r="F360" s="1447"/>
      <c r="G360" s="1447"/>
      <c r="H360" s="1447"/>
      <c r="I360" s="1447"/>
      <c r="J360" s="1447"/>
      <c r="K360" s="1448"/>
    </row>
    <row r="361" spans="1:11" x14ac:dyDescent="0.25">
      <c r="A361" s="1045" t="s">
        <v>531</v>
      </c>
      <c r="B361" s="918"/>
      <c r="C361" s="985" t="s">
        <v>787</v>
      </c>
      <c r="D361" s="918" t="s">
        <v>633</v>
      </c>
      <c r="E361" s="918"/>
      <c r="F361" s="918"/>
      <c r="G361" s="918"/>
      <c r="H361" s="918"/>
      <c r="I361" s="918" t="s">
        <v>208</v>
      </c>
      <c r="J361" s="918"/>
      <c r="K361" s="919"/>
    </row>
    <row r="362" spans="1:11" x14ac:dyDescent="0.25">
      <c r="A362" s="1046"/>
      <c r="B362" s="948"/>
      <c r="C362" s="986"/>
      <c r="D362" s="948" t="s">
        <v>634</v>
      </c>
      <c r="E362" s="948" t="s">
        <v>635</v>
      </c>
      <c r="F362" s="984"/>
      <c r="G362" s="948" t="s">
        <v>636</v>
      </c>
      <c r="H362" s="948" t="s">
        <v>637</v>
      </c>
      <c r="I362" s="920" t="s">
        <v>1352</v>
      </c>
      <c r="J362" s="920" t="s">
        <v>933</v>
      </c>
      <c r="K362" s="922" t="s">
        <v>1353</v>
      </c>
    </row>
    <row r="363" spans="1:11" ht="68.25" customHeight="1" x14ac:dyDescent="0.25">
      <c r="A363" s="1047"/>
      <c r="B363" s="949"/>
      <c r="C363" s="987"/>
      <c r="D363" s="984"/>
      <c r="E363" s="263" t="s">
        <v>638</v>
      </c>
      <c r="F363" s="263" t="s">
        <v>639</v>
      </c>
      <c r="G363" s="984"/>
      <c r="H363" s="984"/>
      <c r="I363" s="921"/>
      <c r="J363" s="921"/>
      <c r="K363" s="923"/>
    </row>
    <row r="364" spans="1:11" ht="29.25" customHeight="1" x14ac:dyDescent="0.25">
      <c r="A364" s="1065" t="s">
        <v>184</v>
      </c>
      <c r="B364" s="1057"/>
      <c r="C364" s="365"/>
      <c r="D364" s="365"/>
      <c r="E364" s="366"/>
      <c r="F364" s="366"/>
      <c r="G364" s="366"/>
      <c r="H364" s="365"/>
      <c r="I364" s="97">
        <f>I365+I368</f>
        <v>3485804.02</v>
      </c>
      <c r="J364" s="97">
        <f t="shared" ref="J364:K364" si="4">J365+J368</f>
        <v>3485804.02</v>
      </c>
      <c r="K364" s="97">
        <f t="shared" si="4"/>
        <v>3485804.02</v>
      </c>
    </row>
    <row r="365" spans="1:11" s="664" customFormat="1" ht="72" x14ac:dyDescent="0.25">
      <c r="A365" s="650">
        <v>1</v>
      </c>
      <c r="B365" s="705" t="s">
        <v>1347</v>
      </c>
      <c r="C365" s="648"/>
      <c r="D365" s="649" t="s">
        <v>176</v>
      </c>
      <c r="E365" s="649" t="s">
        <v>290</v>
      </c>
      <c r="F365" s="649" t="s">
        <v>358</v>
      </c>
      <c r="G365" s="649" t="s">
        <v>1351</v>
      </c>
      <c r="H365" s="648">
        <v>0</v>
      </c>
      <c r="I365" s="526">
        <f>I366+I367</f>
        <v>0</v>
      </c>
      <c r="J365" s="526">
        <f t="shared" ref="J365:K365" si="5">J366+J367</f>
        <v>0</v>
      </c>
      <c r="K365" s="526">
        <f t="shared" si="5"/>
        <v>0</v>
      </c>
    </row>
    <row r="366" spans="1:11" ht="45" x14ac:dyDescent="0.25">
      <c r="A366" s="93" t="s">
        <v>212</v>
      </c>
      <c r="B366" s="32" t="s">
        <v>359</v>
      </c>
      <c r="C366" s="238"/>
      <c r="D366" s="53" t="s">
        <v>667</v>
      </c>
      <c r="E366" s="53" t="s">
        <v>290</v>
      </c>
      <c r="F366" s="53" t="s">
        <v>358</v>
      </c>
      <c r="G366" s="53" t="s">
        <v>360</v>
      </c>
      <c r="H366" s="53" t="s">
        <v>643</v>
      </c>
      <c r="I366" s="706">
        <v>0</v>
      </c>
      <c r="J366" s="673">
        <v>0</v>
      </c>
      <c r="K366" s="673">
        <v>0</v>
      </c>
    </row>
    <row r="367" spans="1:11" ht="66" customHeight="1" x14ac:dyDescent="0.25">
      <c r="A367" s="93" t="s">
        <v>215</v>
      </c>
      <c r="B367" s="32" t="s">
        <v>361</v>
      </c>
      <c r="C367" s="238"/>
      <c r="D367" s="53" t="s">
        <v>667</v>
      </c>
      <c r="E367" s="53" t="s">
        <v>290</v>
      </c>
      <c r="F367" s="53" t="s">
        <v>358</v>
      </c>
      <c r="G367" s="53" t="s">
        <v>362</v>
      </c>
      <c r="H367" s="53" t="s">
        <v>643</v>
      </c>
      <c r="I367" s="706">
        <v>0</v>
      </c>
      <c r="J367" s="707">
        <v>0</v>
      </c>
      <c r="K367" s="708">
        <v>0</v>
      </c>
    </row>
    <row r="368" spans="1:11" ht="43.5" customHeight="1" x14ac:dyDescent="0.25">
      <c r="A368" s="653" t="s">
        <v>363</v>
      </c>
      <c r="B368" s="239" t="s">
        <v>364</v>
      </c>
      <c r="C368" s="239"/>
      <c r="D368" s="710" t="s">
        <v>176</v>
      </c>
      <c r="E368" s="320" t="s">
        <v>290</v>
      </c>
      <c r="F368" s="320" t="s">
        <v>358</v>
      </c>
      <c r="G368" s="711" t="s">
        <v>365</v>
      </c>
      <c r="H368" s="711" t="s">
        <v>176</v>
      </c>
      <c r="I368" s="712">
        <f>I369+I370</f>
        <v>3485804.02</v>
      </c>
      <c r="J368" s="712">
        <f t="shared" ref="J368:K368" si="6">J369+J370</f>
        <v>3485804.02</v>
      </c>
      <c r="K368" s="712">
        <f t="shared" si="6"/>
        <v>3485804.02</v>
      </c>
    </row>
    <row r="369" spans="1:11" ht="71.25" customHeight="1" x14ac:dyDescent="0.25">
      <c r="A369" s="93" t="s">
        <v>222</v>
      </c>
      <c r="B369" s="271" t="s">
        <v>366</v>
      </c>
      <c r="C369" s="238"/>
      <c r="D369" s="53" t="s">
        <v>667</v>
      </c>
      <c r="E369" s="53" t="s">
        <v>290</v>
      </c>
      <c r="F369" s="53" t="s">
        <v>358</v>
      </c>
      <c r="G369" s="53" t="s">
        <v>367</v>
      </c>
      <c r="H369" s="53" t="s">
        <v>643</v>
      </c>
      <c r="I369" s="706">
        <v>35000</v>
      </c>
      <c r="J369" s="706">
        <v>35000</v>
      </c>
      <c r="K369" s="706">
        <v>35000</v>
      </c>
    </row>
    <row r="370" spans="1:11" ht="75.75" thickBot="1" x14ac:dyDescent="0.3">
      <c r="A370" s="267" t="s">
        <v>573</v>
      </c>
      <c r="B370" s="32" t="s">
        <v>368</v>
      </c>
      <c r="C370" s="269"/>
      <c r="D370" s="270" t="s">
        <v>667</v>
      </c>
      <c r="E370" s="270" t="s">
        <v>290</v>
      </c>
      <c r="F370" s="270" t="s">
        <v>358</v>
      </c>
      <c r="G370" s="270" t="s">
        <v>367</v>
      </c>
      <c r="H370" s="270" t="s">
        <v>643</v>
      </c>
      <c r="I370" s="709">
        <v>3450804.02</v>
      </c>
      <c r="J370" s="709">
        <v>3450804.02</v>
      </c>
      <c r="K370" s="709">
        <v>3450804.02</v>
      </c>
    </row>
    <row r="371" spans="1:11" ht="24" customHeight="1" thickBot="1" x14ac:dyDescent="0.3">
      <c r="A371" s="1136" t="s">
        <v>1359</v>
      </c>
      <c r="B371" s="1137"/>
      <c r="C371" s="1137"/>
      <c r="D371" s="1137"/>
      <c r="E371" s="1137"/>
      <c r="F371" s="1137"/>
      <c r="G371" s="1137"/>
      <c r="H371" s="1137"/>
      <c r="I371" s="1137"/>
      <c r="J371" s="1137"/>
      <c r="K371" s="1138"/>
    </row>
    <row r="372" spans="1:11" ht="14.45" customHeight="1" x14ac:dyDescent="0.25">
      <c r="A372" s="1045" t="s">
        <v>531</v>
      </c>
      <c r="B372" s="918"/>
      <c r="C372" s="985" t="s">
        <v>787</v>
      </c>
      <c r="D372" s="918" t="s">
        <v>633</v>
      </c>
      <c r="E372" s="918"/>
      <c r="F372" s="918"/>
      <c r="G372" s="918"/>
      <c r="H372" s="918"/>
      <c r="I372" s="918" t="s">
        <v>208</v>
      </c>
      <c r="J372" s="918"/>
      <c r="K372" s="919"/>
    </row>
    <row r="373" spans="1:11" ht="15" customHeight="1" x14ac:dyDescent="0.25">
      <c r="A373" s="1046"/>
      <c r="B373" s="948"/>
      <c r="C373" s="986"/>
      <c r="D373" s="948" t="s">
        <v>634</v>
      </c>
      <c r="E373" s="948" t="s">
        <v>635</v>
      </c>
      <c r="F373" s="984"/>
      <c r="G373" s="948" t="s">
        <v>636</v>
      </c>
      <c r="H373" s="948" t="s">
        <v>637</v>
      </c>
      <c r="I373" s="920" t="s">
        <v>1352</v>
      </c>
      <c r="J373" s="920" t="s">
        <v>1397</v>
      </c>
      <c r="K373" s="922" t="s">
        <v>1353</v>
      </c>
    </row>
    <row r="374" spans="1:11" ht="75" customHeight="1" x14ac:dyDescent="0.25">
      <c r="A374" s="1047"/>
      <c r="B374" s="949"/>
      <c r="C374" s="987"/>
      <c r="D374" s="984"/>
      <c r="E374" s="263" t="s">
        <v>638</v>
      </c>
      <c r="F374" s="263" t="s">
        <v>639</v>
      </c>
      <c r="G374" s="984"/>
      <c r="H374" s="984"/>
      <c r="I374" s="921"/>
      <c r="J374" s="921"/>
      <c r="K374" s="923"/>
    </row>
    <row r="375" spans="1:11" s="664" customFormat="1" ht="87.75" customHeight="1" x14ac:dyDescent="0.25">
      <c r="A375" s="696">
        <v>1</v>
      </c>
      <c r="B375" s="608" t="s">
        <v>369</v>
      </c>
      <c r="C375" s="699"/>
      <c r="D375" s="730" t="s">
        <v>176</v>
      </c>
      <c r="E375" s="697">
        <v>13</v>
      </c>
      <c r="F375" s="697">
        <v>90</v>
      </c>
      <c r="G375" s="698">
        <v>100000</v>
      </c>
      <c r="H375" s="730" t="s">
        <v>176</v>
      </c>
      <c r="I375" s="728">
        <f>I376</f>
        <v>50</v>
      </c>
      <c r="J375" s="728">
        <f t="shared" ref="J375:K375" si="7">J376</f>
        <v>50</v>
      </c>
      <c r="K375" s="728">
        <f t="shared" si="7"/>
        <v>50</v>
      </c>
    </row>
    <row r="376" spans="1:11" ht="75" customHeight="1" x14ac:dyDescent="0.25">
      <c r="A376" s="90" t="s">
        <v>212</v>
      </c>
      <c r="B376" s="24" t="s">
        <v>370</v>
      </c>
      <c r="C376" s="241"/>
      <c r="D376" s="112">
        <v>971</v>
      </c>
      <c r="E376" s="83" t="s">
        <v>264</v>
      </c>
      <c r="F376" s="83" t="s">
        <v>358</v>
      </c>
      <c r="G376" s="83" t="s">
        <v>371</v>
      </c>
      <c r="H376" s="83" t="s">
        <v>643</v>
      </c>
      <c r="I376" s="706">
        <v>50</v>
      </c>
      <c r="J376" s="706">
        <v>50</v>
      </c>
      <c r="K376" s="729">
        <v>50</v>
      </c>
    </row>
    <row r="377" spans="1:11" ht="15.75" thickBot="1" x14ac:dyDescent="0.3">
      <c r="A377" s="1065" t="s">
        <v>184</v>
      </c>
      <c r="B377" s="1057"/>
      <c r="C377" s="228"/>
      <c r="D377" s="70"/>
      <c r="E377" s="71"/>
      <c r="F377" s="71"/>
      <c r="G377" s="71"/>
      <c r="H377" s="70"/>
      <c r="I377" s="731">
        <v>50</v>
      </c>
      <c r="J377" s="731">
        <v>50</v>
      </c>
      <c r="K377" s="732">
        <v>50</v>
      </c>
    </row>
    <row r="378" spans="1:11" ht="16.5" thickBot="1" x14ac:dyDescent="0.3">
      <c r="A378" s="1136" t="s">
        <v>1360</v>
      </c>
      <c r="B378" s="1137"/>
      <c r="C378" s="1137"/>
      <c r="D378" s="1137"/>
      <c r="E378" s="1137"/>
      <c r="F378" s="1137"/>
      <c r="G378" s="1137"/>
      <c r="H378" s="1137"/>
      <c r="I378" s="1137"/>
      <c r="J378" s="1137"/>
      <c r="K378" s="1138"/>
    </row>
    <row r="379" spans="1:11" x14ac:dyDescent="0.25">
      <c r="A379" s="1045" t="s">
        <v>531</v>
      </c>
      <c r="B379" s="918"/>
      <c r="C379" s="985" t="s">
        <v>787</v>
      </c>
      <c r="D379" s="918" t="s">
        <v>633</v>
      </c>
      <c r="E379" s="918"/>
      <c r="F379" s="918"/>
      <c r="G379" s="918"/>
      <c r="H379" s="918"/>
      <c r="I379" s="918" t="s">
        <v>208</v>
      </c>
      <c r="J379" s="918"/>
      <c r="K379" s="919"/>
    </row>
    <row r="380" spans="1:11" x14ac:dyDescent="0.25">
      <c r="A380" s="1046"/>
      <c r="B380" s="948"/>
      <c r="C380" s="986"/>
      <c r="D380" s="948" t="s">
        <v>634</v>
      </c>
      <c r="E380" s="948" t="s">
        <v>635</v>
      </c>
      <c r="F380" s="984"/>
      <c r="G380" s="948" t="s">
        <v>636</v>
      </c>
      <c r="H380" s="948" t="s">
        <v>637</v>
      </c>
      <c r="I380" s="920" t="s">
        <v>1352</v>
      </c>
      <c r="J380" s="920" t="s">
        <v>933</v>
      </c>
      <c r="K380" s="922" t="s">
        <v>1353</v>
      </c>
    </row>
    <row r="381" spans="1:11" ht="68.25" customHeight="1" x14ac:dyDescent="0.25">
      <c r="A381" s="1047"/>
      <c r="B381" s="949"/>
      <c r="C381" s="987"/>
      <c r="D381" s="984"/>
      <c r="E381" s="287" t="s">
        <v>638</v>
      </c>
      <c r="F381" s="287" t="s">
        <v>639</v>
      </c>
      <c r="G381" s="984"/>
      <c r="H381" s="984"/>
      <c r="I381" s="921"/>
      <c r="J381" s="921"/>
      <c r="K381" s="923"/>
    </row>
    <row r="382" spans="1:11" ht="59.25" customHeight="1" x14ac:dyDescent="0.25">
      <c r="A382" s="695" t="s">
        <v>430</v>
      </c>
      <c r="B382" s="694" t="s">
        <v>372</v>
      </c>
      <c r="C382" s="238"/>
      <c r="D382" s="113" t="s">
        <v>176</v>
      </c>
      <c r="E382" s="83" t="s">
        <v>373</v>
      </c>
      <c r="F382" s="83" t="s">
        <v>358</v>
      </c>
      <c r="G382" s="83" t="s">
        <v>924</v>
      </c>
      <c r="H382" s="83" t="s">
        <v>643</v>
      </c>
      <c r="I382" s="87">
        <v>250000</v>
      </c>
      <c r="J382" s="261">
        <v>250000</v>
      </c>
      <c r="K382" s="110">
        <v>213260</v>
      </c>
    </row>
    <row r="383" spans="1:11" ht="96.75" customHeight="1" x14ac:dyDescent="0.25">
      <c r="A383" s="695" t="s">
        <v>363</v>
      </c>
      <c r="B383" s="694" t="s">
        <v>455</v>
      </c>
      <c r="C383" s="368"/>
      <c r="D383" s="113" t="s">
        <v>176</v>
      </c>
      <c r="E383" s="83" t="s">
        <v>373</v>
      </c>
      <c r="F383" s="83" t="s">
        <v>358</v>
      </c>
      <c r="G383" s="83" t="s">
        <v>456</v>
      </c>
      <c r="H383" s="83" t="s">
        <v>176</v>
      </c>
      <c r="I383" s="87">
        <f>I384+I385</f>
        <v>3122450</v>
      </c>
      <c r="J383" s="91">
        <f>J384+J385</f>
        <v>3022450</v>
      </c>
      <c r="K383" s="91">
        <f>K384+K385</f>
        <v>3004094.7800000003</v>
      </c>
    </row>
    <row r="384" spans="1:11" ht="78.75" customHeight="1" x14ac:dyDescent="0.25">
      <c r="A384" s="695" t="s">
        <v>925</v>
      </c>
      <c r="B384" s="694" t="s">
        <v>457</v>
      </c>
      <c r="C384" s="238"/>
      <c r="D384" s="113">
        <v>971</v>
      </c>
      <c r="E384" s="83">
        <v>12</v>
      </c>
      <c r="F384" s="83">
        <v>90</v>
      </c>
      <c r="G384" s="83">
        <v>226010</v>
      </c>
      <c r="H384" s="83">
        <v>244</v>
      </c>
      <c r="I384" s="87">
        <v>22450</v>
      </c>
      <c r="J384" s="91">
        <v>22450</v>
      </c>
      <c r="K384" s="92">
        <v>22449.08</v>
      </c>
    </row>
    <row r="385" spans="1:15" ht="75.75" customHeight="1" x14ac:dyDescent="0.25">
      <c r="A385" s="695" t="s">
        <v>225</v>
      </c>
      <c r="B385" s="694" t="s">
        <v>458</v>
      </c>
      <c r="C385" s="367"/>
      <c r="D385" s="375" t="s">
        <v>667</v>
      </c>
      <c r="E385" s="376" t="s">
        <v>926</v>
      </c>
      <c r="F385" s="376" t="s">
        <v>358</v>
      </c>
      <c r="G385" s="376" t="s">
        <v>927</v>
      </c>
      <c r="H385" s="376" t="s">
        <v>643</v>
      </c>
      <c r="I385" s="377">
        <v>3100000</v>
      </c>
      <c r="J385" s="91">
        <v>3000000</v>
      </c>
      <c r="K385" s="92">
        <v>2981645.7</v>
      </c>
    </row>
    <row r="386" spans="1:15" ht="37.5" customHeight="1" x14ac:dyDescent="0.25">
      <c r="A386" s="1065" t="s">
        <v>184</v>
      </c>
      <c r="B386" s="1057"/>
      <c r="C386" s="228"/>
      <c r="D386" s="70"/>
      <c r="E386" s="71"/>
      <c r="F386" s="71"/>
      <c r="G386" s="71"/>
      <c r="H386" s="70"/>
      <c r="I386" s="97">
        <f>I383+I382</f>
        <v>3372450</v>
      </c>
      <c r="J386" s="360">
        <f>J382+J383</f>
        <v>3272450</v>
      </c>
      <c r="K386" s="360">
        <f>K382+K383</f>
        <v>3217354.7800000003</v>
      </c>
    </row>
    <row r="387" spans="1:15" ht="37.5" customHeight="1" x14ac:dyDescent="0.25">
      <c r="A387" s="1449" t="s">
        <v>1394</v>
      </c>
      <c r="B387" s="1449"/>
      <c r="C387" s="1449"/>
      <c r="D387" s="1449"/>
      <c r="E387" s="1449"/>
      <c r="F387" s="1449"/>
      <c r="G387" s="1449"/>
      <c r="H387" s="1449"/>
      <c r="I387" s="1449"/>
      <c r="J387" s="1449"/>
      <c r="K387" s="1449"/>
    </row>
    <row r="388" spans="1:15" ht="21" customHeight="1" x14ac:dyDescent="0.25">
      <c r="A388" s="1045" t="s">
        <v>531</v>
      </c>
      <c r="B388" s="918"/>
      <c r="C388" s="1010" t="s">
        <v>787</v>
      </c>
      <c r="D388" s="918" t="s">
        <v>633</v>
      </c>
      <c r="E388" s="918"/>
      <c r="F388" s="918"/>
      <c r="G388" s="918"/>
      <c r="H388" s="918"/>
      <c r="I388" s="918" t="s">
        <v>208</v>
      </c>
      <c r="J388" s="918"/>
      <c r="K388" s="919"/>
    </row>
    <row r="389" spans="1:15" ht="44.25" customHeight="1" x14ac:dyDescent="0.25">
      <c r="A389" s="1046"/>
      <c r="B389" s="948"/>
      <c r="C389" s="986"/>
      <c r="D389" s="948" t="s">
        <v>634</v>
      </c>
      <c r="E389" s="948" t="s">
        <v>635</v>
      </c>
      <c r="F389" s="984"/>
      <c r="G389" s="948" t="s">
        <v>636</v>
      </c>
      <c r="H389" s="948" t="s">
        <v>637</v>
      </c>
      <c r="I389" s="920" t="s">
        <v>1352</v>
      </c>
      <c r="J389" s="920" t="s">
        <v>1383</v>
      </c>
      <c r="K389" s="922" t="s">
        <v>1353</v>
      </c>
    </row>
    <row r="390" spans="1:15" ht="46.5" customHeight="1" x14ac:dyDescent="0.25">
      <c r="A390" s="1047"/>
      <c r="B390" s="949"/>
      <c r="C390" s="987"/>
      <c r="D390" s="984"/>
      <c r="E390" s="287" t="s">
        <v>638</v>
      </c>
      <c r="F390" s="287" t="s">
        <v>639</v>
      </c>
      <c r="G390" s="984"/>
      <c r="H390" s="984"/>
      <c r="I390" s="921"/>
      <c r="J390" s="921"/>
      <c r="K390" s="923"/>
    </row>
    <row r="391" spans="1:15" ht="15.75" x14ac:dyDescent="0.25">
      <c r="A391" s="1088"/>
      <c r="B391" s="1057" t="s">
        <v>460</v>
      </c>
      <c r="C391" s="79" t="s">
        <v>626</v>
      </c>
      <c r="D391" s="114"/>
      <c r="E391" s="114"/>
      <c r="F391" s="114"/>
      <c r="G391" s="114"/>
      <c r="H391" s="114"/>
      <c r="I391" s="772">
        <f>I392+I393+I394+I395</f>
        <v>271896.56</v>
      </c>
      <c r="J391" s="119">
        <f>J392+J393+J394+J395</f>
        <v>374844.36</v>
      </c>
      <c r="K391" s="736">
        <f>K392+K393+K394+K395</f>
        <v>462269.21</v>
      </c>
      <c r="L391" s="736">
        <f t="shared" ref="L391:N391" si="8">L392+L393+L394+L395</f>
        <v>0</v>
      </c>
      <c r="M391" s="736">
        <f t="shared" si="8"/>
        <v>0</v>
      </c>
      <c r="N391" s="736">
        <f t="shared" si="8"/>
        <v>0</v>
      </c>
      <c r="O391" s="736"/>
    </row>
    <row r="392" spans="1:15" ht="30" x14ac:dyDescent="0.25">
      <c r="A392" s="1089"/>
      <c r="B392" s="1058"/>
      <c r="C392" s="256" t="s">
        <v>461</v>
      </c>
      <c r="D392" s="114"/>
      <c r="E392" s="114"/>
      <c r="F392" s="114"/>
      <c r="G392" s="114"/>
      <c r="H392" s="114"/>
      <c r="I392" s="322" t="s">
        <v>1384</v>
      </c>
      <c r="J392" s="123">
        <v>0</v>
      </c>
      <c r="K392" s="737">
        <v>0</v>
      </c>
      <c r="O392" s="586"/>
    </row>
    <row r="393" spans="1:15" ht="18.75" x14ac:dyDescent="0.3">
      <c r="A393" s="1089"/>
      <c r="B393" s="1058"/>
      <c r="C393" s="256" t="s">
        <v>462</v>
      </c>
      <c r="D393" s="115"/>
      <c r="E393" s="116"/>
      <c r="F393" s="117"/>
      <c r="G393" s="118"/>
      <c r="H393" s="118"/>
      <c r="I393" s="323">
        <f>I451+I414</f>
        <v>33953.17</v>
      </c>
      <c r="J393" s="123">
        <f>J451</f>
        <v>20137.2</v>
      </c>
      <c r="K393" s="737">
        <f>K451</f>
        <v>19774.190000000002</v>
      </c>
    </row>
    <row r="394" spans="1:15" ht="18" customHeight="1" x14ac:dyDescent="0.3">
      <c r="A394" s="1089"/>
      <c r="B394" s="1058"/>
      <c r="C394" s="257" t="s">
        <v>16</v>
      </c>
      <c r="D394" s="120"/>
      <c r="E394" s="121"/>
      <c r="F394" s="88"/>
      <c r="G394" s="122"/>
      <c r="H394" s="122"/>
      <c r="I394" s="324">
        <f>I401+I423+I452+I465+I415</f>
        <v>15223.39</v>
      </c>
      <c r="J394" s="123">
        <f>J401+J423+J452+J465+J396</f>
        <v>14843.16</v>
      </c>
      <c r="K394" s="737">
        <f>K401+K423+K452+K465+K396</f>
        <v>14795.02</v>
      </c>
    </row>
    <row r="395" spans="1:15" ht="45" x14ac:dyDescent="0.3">
      <c r="A395" s="1089"/>
      <c r="B395" s="1058"/>
      <c r="C395" s="727" t="s">
        <v>464</v>
      </c>
      <c r="D395" s="120"/>
      <c r="E395" s="121"/>
      <c r="F395" s="88"/>
      <c r="G395" s="122"/>
      <c r="H395" s="122"/>
      <c r="I395" s="324">
        <f>I421+I435</f>
        <v>222720</v>
      </c>
      <c r="J395" s="324">
        <f>J421+J435</f>
        <v>339864</v>
      </c>
      <c r="K395" s="324">
        <f>K421+K435</f>
        <v>427700</v>
      </c>
      <c r="L395" s="324">
        <f t="shared" ref="K395:N395" si="9">L421+L435</f>
        <v>0</v>
      </c>
      <c r="M395" s="324">
        <f t="shared" si="9"/>
        <v>0</v>
      </c>
      <c r="N395" s="324">
        <f t="shared" si="9"/>
        <v>0</v>
      </c>
    </row>
    <row r="396" spans="1:15" x14ac:dyDescent="0.25">
      <c r="A396" s="1085" t="s">
        <v>534</v>
      </c>
      <c r="B396" s="1057" t="s">
        <v>465</v>
      </c>
      <c r="C396" s="1057"/>
      <c r="D396" s="1083"/>
      <c r="E396" s="1084"/>
      <c r="F396" s="1051"/>
      <c r="G396" s="1066"/>
      <c r="H396" s="1066"/>
      <c r="I396" s="1060">
        <f>I400</f>
        <v>0</v>
      </c>
      <c r="J396" s="1060">
        <f t="shared" ref="J396:K396" si="10">J400</f>
        <v>35</v>
      </c>
      <c r="K396" s="1060">
        <f t="shared" si="10"/>
        <v>35</v>
      </c>
    </row>
    <row r="397" spans="1:15" x14ac:dyDescent="0.25">
      <c r="A397" s="1086"/>
      <c r="B397" s="1058"/>
      <c r="C397" s="959"/>
      <c r="D397" s="929"/>
      <c r="E397" s="1082"/>
      <c r="F397" s="1082"/>
      <c r="G397" s="1061"/>
      <c r="H397" s="1061"/>
      <c r="I397" s="1061"/>
      <c r="J397" s="1061"/>
      <c r="K397" s="1061"/>
    </row>
    <row r="398" spans="1:15" x14ac:dyDescent="0.25">
      <c r="A398" s="1086"/>
      <c r="B398" s="1058"/>
      <c r="C398" s="959"/>
      <c r="D398" s="929"/>
      <c r="E398" s="1082"/>
      <c r="F398" s="1082"/>
      <c r="G398" s="1061"/>
      <c r="H398" s="1061"/>
      <c r="I398" s="1061"/>
      <c r="J398" s="1061"/>
      <c r="K398" s="1061"/>
    </row>
    <row r="399" spans="1:15" ht="50.25" customHeight="1" x14ac:dyDescent="0.25">
      <c r="A399" s="1087"/>
      <c r="B399" s="1059"/>
      <c r="C399" s="955"/>
      <c r="D399" s="930"/>
      <c r="E399" s="1052"/>
      <c r="F399" s="1052"/>
      <c r="G399" s="1062"/>
      <c r="H399" s="1062"/>
      <c r="I399" s="1062"/>
      <c r="J399" s="1062"/>
      <c r="K399" s="1062"/>
    </row>
    <row r="400" spans="1:15" s="664" customFormat="1" ht="50.25" customHeight="1" x14ac:dyDescent="0.25">
      <c r="A400" s="717" t="s">
        <v>212</v>
      </c>
      <c r="B400" s="721" t="s">
        <v>1362</v>
      </c>
      <c r="C400" s="714"/>
      <c r="D400" s="715"/>
      <c r="E400" s="719"/>
      <c r="F400" s="719"/>
      <c r="G400" s="718"/>
      <c r="H400" s="718"/>
      <c r="I400" s="765">
        <v>0</v>
      </c>
      <c r="J400" s="765">
        <v>35</v>
      </c>
      <c r="K400" s="765">
        <v>35</v>
      </c>
    </row>
    <row r="401" spans="1:15" x14ac:dyDescent="0.25">
      <c r="A401" s="1453" t="s">
        <v>82</v>
      </c>
      <c r="B401" s="1093" t="s">
        <v>466</v>
      </c>
      <c r="C401" s="872"/>
      <c r="D401" s="1038"/>
      <c r="E401" s="1038" t="s">
        <v>641</v>
      </c>
      <c r="F401" s="1038">
        <v>13</v>
      </c>
      <c r="G401" s="1450" t="s">
        <v>467</v>
      </c>
      <c r="H401" s="1450" t="s">
        <v>176</v>
      </c>
      <c r="I401" s="1060">
        <f>I403+I406+I408+I409</f>
        <v>5302.39</v>
      </c>
      <c r="J401" s="1060">
        <f>J403+J406+J408+J409</f>
        <v>4859.9799999999996</v>
      </c>
      <c r="K401" s="1060">
        <f>K403+K406+K408+K409</f>
        <v>4852.7800000000007</v>
      </c>
    </row>
    <row r="402" spans="1:15" ht="63.75" customHeight="1" x14ac:dyDescent="0.25">
      <c r="A402" s="1454"/>
      <c r="B402" s="1451"/>
      <c r="C402" s="669" t="s">
        <v>1145</v>
      </c>
      <c r="D402" s="1039"/>
      <c r="E402" s="1039"/>
      <c r="F402" s="1039"/>
      <c r="G402" s="1452"/>
      <c r="H402" s="1452"/>
      <c r="I402" s="1185"/>
      <c r="J402" s="1185"/>
      <c r="K402" s="1185"/>
    </row>
    <row r="403" spans="1:15" ht="126" customHeight="1" x14ac:dyDescent="0.25">
      <c r="A403" s="558" t="s">
        <v>222</v>
      </c>
      <c r="B403" s="126" t="s">
        <v>468</v>
      </c>
      <c r="C403" s="126"/>
      <c r="D403" s="63" t="s">
        <v>667</v>
      </c>
      <c r="E403" s="63" t="s">
        <v>641</v>
      </c>
      <c r="F403" s="63" t="s">
        <v>264</v>
      </c>
      <c r="G403" s="53" t="s">
        <v>469</v>
      </c>
      <c r="H403" s="53" t="s">
        <v>643</v>
      </c>
      <c r="I403" s="54">
        <f>I404+I405</f>
        <v>2859.59</v>
      </c>
      <c r="J403" s="554">
        <f>J404+J405</f>
        <v>2984.2000000000003</v>
      </c>
      <c r="K403" s="410">
        <f>K404+K405</f>
        <v>2984.2000000000003</v>
      </c>
    </row>
    <row r="404" spans="1:15" ht="116.25" customHeight="1" x14ac:dyDescent="0.25">
      <c r="A404" s="558" t="s">
        <v>85</v>
      </c>
      <c r="B404" s="128" t="s">
        <v>470</v>
      </c>
      <c r="C404" s="128"/>
      <c r="D404" s="63" t="s">
        <v>667</v>
      </c>
      <c r="E404" s="63" t="s">
        <v>641</v>
      </c>
      <c r="F404" s="63" t="s">
        <v>264</v>
      </c>
      <c r="G404" s="53" t="s">
        <v>471</v>
      </c>
      <c r="H404" s="53" t="s">
        <v>643</v>
      </c>
      <c r="I404" s="54">
        <v>2164</v>
      </c>
      <c r="J404" s="54">
        <v>2288.61</v>
      </c>
      <c r="K404" s="410">
        <v>2288.61</v>
      </c>
    </row>
    <row r="405" spans="1:15" ht="90" x14ac:dyDescent="0.25">
      <c r="A405" s="558" t="s">
        <v>86</v>
      </c>
      <c r="B405" s="129" t="s">
        <v>472</v>
      </c>
      <c r="C405" s="129"/>
      <c r="D405" s="63" t="s">
        <v>667</v>
      </c>
      <c r="E405" s="63" t="s">
        <v>641</v>
      </c>
      <c r="F405" s="63" t="s">
        <v>264</v>
      </c>
      <c r="G405" s="53" t="s">
        <v>471</v>
      </c>
      <c r="H405" s="53" t="s">
        <v>643</v>
      </c>
      <c r="I405" s="54">
        <v>695.59</v>
      </c>
      <c r="J405" s="54">
        <v>695.59</v>
      </c>
      <c r="K405" s="410">
        <v>695.59</v>
      </c>
    </row>
    <row r="406" spans="1:15" ht="44.25" customHeight="1" x14ac:dyDescent="0.25">
      <c r="A406" s="559" t="s">
        <v>573</v>
      </c>
      <c r="B406" s="126" t="s">
        <v>473</v>
      </c>
      <c r="C406" s="126"/>
      <c r="D406" s="63" t="s">
        <v>667</v>
      </c>
      <c r="E406" s="63" t="s">
        <v>641</v>
      </c>
      <c r="F406" s="63" t="s">
        <v>264</v>
      </c>
      <c r="G406" s="53" t="s">
        <v>474</v>
      </c>
      <c r="H406" s="53" t="s">
        <v>176</v>
      </c>
      <c r="I406" s="54">
        <f>I407</f>
        <v>102</v>
      </c>
      <c r="J406" s="410">
        <f>J407</f>
        <v>102</v>
      </c>
      <c r="K406" s="410">
        <f>K407</f>
        <v>102</v>
      </c>
    </row>
    <row r="407" spans="1:15" ht="78.75" customHeight="1" x14ac:dyDescent="0.25">
      <c r="A407" s="558" t="s">
        <v>88</v>
      </c>
      <c r="B407" s="129" t="s">
        <v>475</v>
      </c>
      <c r="C407" s="129"/>
      <c r="D407" s="63" t="s">
        <v>667</v>
      </c>
      <c r="E407" s="63" t="s">
        <v>641</v>
      </c>
      <c r="F407" s="63" t="s">
        <v>264</v>
      </c>
      <c r="G407" s="53" t="s">
        <v>474</v>
      </c>
      <c r="H407" s="53" t="s">
        <v>643</v>
      </c>
      <c r="I407" s="54">
        <v>102</v>
      </c>
      <c r="J407" s="410">
        <v>102</v>
      </c>
      <c r="K407" s="410">
        <v>102</v>
      </c>
    </row>
    <row r="408" spans="1:15" s="500" customFormat="1" ht="78.75" customHeight="1" x14ac:dyDescent="0.25">
      <c r="A408" s="561" t="s">
        <v>577</v>
      </c>
      <c r="B408" s="412" t="s">
        <v>1139</v>
      </c>
      <c r="C408" s="560"/>
      <c r="D408" s="408" t="s">
        <v>667</v>
      </c>
      <c r="E408" s="408" t="s">
        <v>641</v>
      </c>
      <c r="F408" s="408" t="s">
        <v>264</v>
      </c>
      <c r="G408" s="411" t="s">
        <v>1140</v>
      </c>
      <c r="H408" s="411" t="s">
        <v>643</v>
      </c>
      <c r="I408" s="409">
        <v>840.8</v>
      </c>
      <c r="J408" s="409">
        <v>840.8</v>
      </c>
      <c r="K408" s="409">
        <v>833.6</v>
      </c>
    </row>
    <row r="409" spans="1:15" s="500" customFormat="1" ht="78.75" customHeight="1" x14ac:dyDescent="0.25">
      <c r="A409" s="561" t="s">
        <v>247</v>
      </c>
      <c r="B409" s="557" t="s">
        <v>1141</v>
      </c>
      <c r="C409" s="560"/>
      <c r="D409" s="408" t="s">
        <v>667</v>
      </c>
      <c r="E409" s="408" t="s">
        <v>641</v>
      </c>
      <c r="F409" s="408" t="s">
        <v>264</v>
      </c>
      <c r="G409" s="411" t="s">
        <v>1142</v>
      </c>
      <c r="H409" s="411" t="s">
        <v>643</v>
      </c>
      <c r="I409" s="409">
        <v>1500</v>
      </c>
      <c r="J409" s="409">
        <f>J410</f>
        <v>932.98</v>
      </c>
      <c r="K409" s="723">
        <f>K410</f>
        <v>932.98</v>
      </c>
    </row>
    <row r="410" spans="1:15" s="664" customFormat="1" ht="78.75" customHeight="1" x14ac:dyDescent="0.25">
      <c r="A410" s="766" t="s">
        <v>110</v>
      </c>
      <c r="B410" s="754" t="s">
        <v>1364</v>
      </c>
      <c r="C410" s="560"/>
      <c r="D410" s="722" t="s">
        <v>667</v>
      </c>
      <c r="E410" s="722" t="s">
        <v>641</v>
      </c>
      <c r="F410" s="722" t="s">
        <v>264</v>
      </c>
      <c r="G410" s="553" t="s">
        <v>1142</v>
      </c>
      <c r="H410" s="553" t="s">
        <v>643</v>
      </c>
      <c r="I410" s="723">
        <v>1500</v>
      </c>
      <c r="J410" s="723">
        <v>932.98</v>
      </c>
      <c r="K410" s="723">
        <v>932.98</v>
      </c>
    </row>
    <row r="411" spans="1:15" ht="71.25" x14ac:dyDescent="0.25">
      <c r="A411" s="1455" t="s">
        <v>117</v>
      </c>
      <c r="B411" s="872" t="s">
        <v>476</v>
      </c>
      <c r="C411" s="845" t="s">
        <v>1145</v>
      </c>
      <c r="D411" s="1456"/>
      <c r="E411" s="1457"/>
      <c r="F411" s="1456"/>
      <c r="G411" s="1458"/>
      <c r="H411" s="1459"/>
      <c r="I411" s="1460">
        <f>I412</f>
        <v>13800</v>
      </c>
      <c r="J411" s="1460">
        <f t="shared" ref="J411:K411" si="11">J412</f>
        <v>0</v>
      </c>
      <c r="K411" s="1460">
        <f t="shared" si="11"/>
        <v>0</v>
      </c>
      <c r="O411" s="769"/>
    </row>
    <row r="412" spans="1:15" ht="75" customHeight="1" x14ac:dyDescent="0.25">
      <c r="A412" s="960" t="s">
        <v>230</v>
      </c>
      <c r="B412" s="958" t="s">
        <v>1143</v>
      </c>
      <c r="C412" s="79" t="s">
        <v>626</v>
      </c>
      <c r="D412" s="566"/>
      <c r="E412" s="567"/>
      <c r="F412" s="566"/>
      <c r="G412" s="568"/>
      <c r="H412" s="568"/>
      <c r="I412" s="569">
        <f>I413+I414+I415+I416</f>
        <v>13800</v>
      </c>
      <c r="J412" s="569">
        <f t="shared" ref="J412:K412" si="12">J413+J414+J415+J416</f>
        <v>0</v>
      </c>
      <c r="K412" s="569">
        <f t="shared" si="12"/>
        <v>0</v>
      </c>
      <c r="L412" s="150"/>
      <c r="M412" s="150"/>
      <c r="N412" s="771"/>
      <c r="O412" s="769"/>
    </row>
    <row r="413" spans="1:15" s="664" customFormat="1" ht="27.75" customHeight="1" x14ac:dyDescent="0.25">
      <c r="A413" s="961"/>
      <c r="B413" s="959"/>
      <c r="C413" s="256" t="s">
        <v>461</v>
      </c>
      <c r="D413" s="566"/>
      <c r="E413" s="567"/>
      <c r="F413" s="566"/>
      <c r="G413" s="568"/>
      <c r="H413" s="568"/>
      <c r="I413" s="569">
        <v>0</v>
      </c>
      <c r="J413" s="569">
        <v>0</v>
      </c>
      <c r="K413" s="569">
        <v>0</v>
      </c>
      <c r="L413" s="150"/>
      <c r="M413" s="150"/>
      <c r="N413" s="771"/>
      <c r="O413" s="769"/>
    </row>
    <row r="414" spans="1:15" s="664" customFormat="1" ht="22.5" customHeight="1" x14ac:dyDescent="0.25">
      <c r="A414" s="961"/>
      <c r="B414" s="959"/>
      <c r="C414" s="256" t="s">
        <v>462</v>
      </c>
      <c r="D414" s="566"/>
      <c r="E414" s="567"/>
      <c r="F414" s="566"/>
      <c r="G414" s="568"/>
      <c r="H414" s="568"/>
      <c r="I414" s="569">
        <v>9660</v>
      </c>
      <c r="J414" s="569">
        <v>0</v>
      </c>
      <c r="K414" s="569">
        <v>0</v>
      </c>
      <c r="L414" s="150"/>
      <c r="M414" s="150"/>
      <c r="N414" s="771"/>
      <c r="O414" s="769"/>
    </row>
    <row r="415" spans="1:15" s="664" customFormat="1" ht="26.25" customHeight="1" x14ac:dyDescent="0.25">
      <c r="A415" s="961"/>
      <c r="B415" s="959"/>
      <c r="C415" s="257" t="s">
        <v>16</v>
      </c>
      <c r="D415" s="566"/>
      <c r="E415" s="567"/>
      <c r="F415" s="566"/>
      <c r="G415" s="568"/>
      <c r="H415" s="568"/>
      <c r="I415" s="565">
        <v>50</v>
      </c>
      <c r="J415" s="569">
        <v>0</v>
      </c>
      <c r="K415" s="569"/>
      <c r="L415" s="150"/>
      <c r="M415" s="150"/>
      <c r="N415" s="771"/>
      <c r="O415" s="769"/>
    </row>
    <row r="416" spans="1:15" s="664" customFormat="1" ht="53.25" customHeight="1" x14ac:dyDescent="0.25">
      <c r="A416" s="962"/>
      <c r="B416" s="955"/>
      <c r="C416" s="724" t="s">
        <v>464</v>
      </c>
      <c r="D416" s="566"/>
      <c r="E416" s="567"/>
      <c r="F416" s="566"/>
      <c r="G416" s="568"/>
      <c r="H416" s="568"/>
      <c r="I416" s="565">
        <v>4090</v>
      </c>
      <c r="J416" s="569">
        <v>0</v>
      </c>
      <c r="K416" s="569">
        <v>0</v>
      </c>
      <c r="L416" s="150"/>
      <c r="M416" s="150"/>
      <c r="N416" s="771"/>
      <c r="O416" s="769"/>
    </row>
    <row r="417" spans="1:15" s="664" customFormat="1" ht="27.75" customHeight="1" x14ac:dyDescent="0.25">
      <c r="A417" s="1001" t="s">
        <v>773</v>
      </c>
      <c r="B417" s="902" t="s">
        <v>1144</v>
      </c>
      <c r="C417" s="79" t="s">
        <v>626</v>
      </c>
      <c r="D417" s="566"/>
      <c r="E417" s="567"/>
      <c r="F417" s="566"/>
      <c r="G417" s="568"/>
      <c r="H417" s="568"/>
      <c r="I417" s="569">
        <f>I418+I419+I420+I421</f>
        <v>13800</v>
      </c>
      <c r="J417" s="569">
        <f t="shared" ref="J417:K417" si="13">J418+J419+J420+J421</f>
        <v>0</v>
      </c>
      <c r="K417" s="569">
        <f t="shared" si="13"/>
        <v>0</v>
      </c>
      <c r="L417" s="150"/>
      <c r="M417" s="150"/>
      <c r="N417" s="771"/>
      <c r="O417" s="769"/>
    </row>
    <row r="418" spans="1:15" s="664" customFormat="1" ht="34.5" customHeight="1" x14ac:dyDescent="0.25">
      <c r="A418" s="1002"/>
      <c r="B418" s="903"/>
      <c r="C418" s="256" t="s">
        <v>461</v>
      </c>
      <c r="D418" s="566"/>
      <c r="E418" s="567"/>
      <c r="F418" s="566"/>
      <c r="G418" s="568"/>
      <c r="H418" s="568"/>
      <c r="I418" s="569">
        <v>0</v>
      </c>
      <c r="J418" s="569">
        <v>0</v>
      </c>
      <c r="K418" s="569">
        <v>0</v>
      </c>
      <c r="L418" s="150"/>
      <c r="M418" s="150"/>
      <c r="N418" s="771"/>
      <c r="O418" s="769"/>
    </row>
    <row r="419" spans="1:15" s="664" customFormat="1" ht="26.25" customHeight="1" x14ac:dyDescent="0.25">
      <c r="A419" s="1002"/>
      <c r="B419" s="903"/>
      <c r="C419" s="256" t="s">
        <v>462</v>
      </c>
      <c r="D419" s="566"/>
      <c r="E419" s="567"/>
      <c r="F419" s="566"/>
      <c r="G419" s="568"/>
      <c r="H419" s="568"/>
      <c r="I419" s="569">
        <v>9660</v>
      </c>
      <c r="J419" s="569">
        <v>0</v>
      </c>
      <c r="K419" s="569">
        <v>0</v>
      </c>
      <c r="L419" s="150"/>
      <c r="M419" s="150"/>
      <c r="N419" s="771"/>
      <c r="O419" s="769"/>
    </row>
    <row r="420" spans="1:15" ht="15" customHeight="1" x14ac:dyDescent="0.25">
      <c r="A420" s="1002"/>
      <c r="B420" s="903"/>
      <c r="C420" s="257" t="s">
        <v>16</v>
      </c>
      <c r="D420" s="563"/>
      <c r="E420" s="564"/>
      <c r="F420" s="563"/>
      <c r="G420" s="555"/>
      <c r="H420" s="555"/>
      <c r="I420" s="565">
        <v>50</v>
      </c>
      <c r="J420" s="565">
        <v>0</v>
      </c>
      <c r="K420" s="565">
        <v>0</v>
      </c>
      <c r="L420" s="565">
        <v>50</v>
      </c>
      <c r="M420" s="565">
        <v>50</v>
      </c>
      <c r="N420" s="767">
        <v>50</v>
      </c>
      <c r="O420" s="769"/>
    </row>
    <row r="421" spans="1:15" s="664" customFormat="1" ht="45" x14ac:dyDescent="0.25">
      <c r="A421" s="1003"/>
      <c r="B421" s="904"/>
      <c r="C421" s="724" t="s">
        <v>464</v>
      </c>
      <c r="D421" s="725"/>
      <c r="E421" s="733"/>
      <c r="F421" s="725"/>
      <c r="G421" s="720"/>
      <c r="H421" s="720"/>
      <c r="I421" s="565">
        <v>4090</v>
      </c>
      <c r="J421" s="565">
        <v>0</v>
      </c>
      <c r="K421" s="767">
        <v>0</v>
      </c>
      <c r="L421" s="768"/>
      <c r="M421" s="768"/>
      <c r="N421" s="768"/>
      <c r="O421" s="769"/>
    </row>
    <row r="422" spans="1:15" ht="15.6" customHeight="1" x14ac:dyDescent="0.25">
      <c r="A422" s="1453" t="s">
        <v>144</v>
      </c>
      <c r="B422" s="1093" t="s">
        <v>477</v>
      </c>
      <c r="C422" s="872"/>
      <c r="D422" s="1461"/>
      <c r="E422" s="1462"/>
      <c r="F422" s="1463"/>
      <c r="G422" s="1287"/>
      <c r="H422" s="1287"/>
      <c r="I422" s="737"/>
      <c r="J422" s="737"/>
      <c r="K422" s="738"/>
    </row>
    <row r="423" spans="1:15" ht="60.75" customHeight="1" x14ac:dyDescent="0.25">
      <c r="A423" s="1454"/>
      <c r="B423" s="1451"/>
      <c r="C423" s="669" t="s">
        <v>1149</v>
      </c>
      <c r="D423" s="295" t="s">
        <v>478</v>
      </c>
      <c r="E423" s="295" t="s">
        <v>641</v>
      </c>
      <c r="F423" s="295" t="s">
        <v>683</v>
      </c>
      <c r="G423" s="320" t="s">
        <v>479</v>
      </c>
      <c r="H423" s="320" t="s">
        <v>176</v>
      </c>
      <c r="I423" s="737">
        <f>I424</f>
        <v>8511</v>
      </c>
      <c r="J423" s="737">
        <f t="shared" ref="J423:K423" si="14">J424</f>
        <v>8631.18</v>
      </c>
      <c r="K423" s="737">
        <f t="shared" si="14"/>
        <v>8630.25</v>
      </c>
    </row>
    <row r="424" spans="1:15" ht="56.25" customHeight="1" x14ac:dyDescent="0.25">
      <c r="A424" s="319" t="s">
        <v>268</v>
      </c>
      <c r="B424" s="844" t="s">
        <v>480</v>
      </c>
      <c r="C424" s="844"/>
      <c r="D424" s="295"/>
      <c r="E424" s="295"/>
      <c r="F424" s="295"/>
      <c r="G424" s="320"/>
      <c r="H424" s="320"/>
      <c r="I424" s="737">
        <f>I425+I426+I427+I428+I429</f>
        <v>8511</v>
      </c>
      <c r="J424" s="737">
        <f t="shared" ref="J424:K424" si="15">J425+J426+J427+J428+J429</f>
        <v>8631.18</v>
      </c>
      <c r="K424" s="737">
        <f>K425+K426+K427+K428+K429</f>
        <v>8630.25</v>
      </c>
    </row>
    <row r="425" spans="1:15" s="500" customFormat="1" ht="24" customHeight="1" x14ac:dyDescent="0.25">
      <c r="A425" s="957" t="s">
        <v>622</v>
      </c>
      <c r="B425" s="963" t="s">
        <v>481</v>
      </c>
      <c r="C425" s="844"/>
      <c r="D425" s="859" t="s">
        <v>478</v>
      </c>
      <c r="E425" s="859" t="s">
        <v>641</v>
      </c>
      <c r="F425" s="859" t="s">
        <v>683</v>
      </c>
      <c r="G425" s="611" t="s">
        <v>482</v>
      </c>
      <c r="H425" s="611" t="s">
        <v>1146</v>
      </c>
      <c r="I425" s="739">
        <v>6515</v>
      </c>
      <c r="J425" s="739">
        <v>6579</v>
      </c>
      <c r="K425" s="739">
        <v>6578.15</v>
      </c>
    </row>
    <row r="426" spans="1:15" s="500" customFormat="1" ht="23.25" customHeight="1" x14ac:dyDescent="0.25">
      <c r="A426" s="1413"/>
      <c r="B426" s="1464"/>
      <c r="C426" s="844"/>
      <c r="D426" s="859" t="s">
        <v>478</v>
      </c>
      <c r="E426" s="859" t="s">
        <v>641</v>
      </c>
      <c r="F426" s="859" t="s">
        <v>683</v>
      </c>
      <c r="G426" s="611" t="s">
        <v>482</v>
      </c>
      <c r="H426" s="611" t="s">
        <v>1147</v>
      </c>
      <c r="I426" s="739">
        <v>28</v>
      </c>
      <c r="J426" s="739">
        <v>0</v>
      </c>
      <c r="K426" s="739">
        <v>0</v>
      </c>
    </row>
    <row r="427" spans="1:15" s="500" customFormat="1" ht="19.5" customHeight="1" x14ac:dyDescent="0.25">
      <c r="A427" s="1413"/>
      <c r="B427" s="1464"/>
      <c r="C427" s="844"/>
      <c r="D427" s="859" t="s">
        <v>478</v>
      </c>
      <c r="E427" s="859" t="s">
        <v>641</v>
      </c>
      <c r="F427" s="859" t="s">
        <v>683</v>
      </c>
      <c r="G427" s="611" t="s">
        <v>482</v>
      </c>
      <c r="H427" s="611" t="s">
        <v>1148</v>
      </c>
      <c r="I427" s="739">
        <v>1968</v>
      </c>
      <c r="J427" s="739">
        <v>1956.33</v>
      </c>
      <c r="K427" s="739">
        <v>1956.25</v>
      </c>
    </row>
    <row r="428" spans="1:15" s="500" customFormat="1" ht="56.25" hidden="1" customHeight="1" x14ac:dyDescent="0.25">
      <c r="A428" s="1413"/>
      <c r="B428" s="1464"/>
      <c r="C428" s="844"/>
      <c r="D428" s="859" t="s">
        <v>478</v>
      </c>
      <c r="E428" s="859" t="s">
        <v>641</v>
      </c>
      <c r="F428" s="859" t="s">
        <v>683</v>
      </c>
      <c r="G428" s="611" t="s">
        <v>482</v>
      </c>
      <c r="H428" s="611" t="s">
        <v>643</v>
      </c>
      <c r="I428" s="739">
        <v>0</v>
      </c>
      <c r="J428" s="739">
        <v>95.85</v>
      </c>
      <c r="K428" s="739">
        <v>95.85</v>
      </c>
      <c r="L428" s="554">
        <v>95.85</v>
      </c>
      <c r="M428" s="554">
        <v>95.85</v>
      </c>
      <c r="N428" s="554">
        <v>95.85</v>
      </c>
    </row>
    <row r="429" spans="1:15" x14ac:dyDescent="0.25">
      <c r="A429" s="1414"/>
      <c r="B429" s="1465"/>
      <c r="C429" s="735"/>
      <c r="D429" s="859" t="s">
        <v>478</v>
      </c>
      <c r="E429" s="859" t="s">
        <v>641</v>
      </c>
      <c r="F429" s="859" t="s">
        <v>683</v>
      </c>
      <c r="G429" s="611" t="s">
        <v>482</v>
      </c>
      <c r="H429" s="611" t="s">
        <v>658</v>
      </c>
      <c r="I429" s="739">
        <v>0</v>
      </c>
      <c r="J429" s="739">
        <v>0</v>
      </c>
      <c r="K429" s="739">
        <v>0</v>
      </c>
    </row>
    <row r="430" spans="1:15" x14ac:dyDescent="0.25">
      <c r="A430" s="1453" t="s">
        <v>200</v>
      </c>
      <c r="B430" s="1103" t="s">
        <v>483</v>
      </c>
      <c r="C430" s="1171"/>
      <c r="D430" s="1171"/>
      <c r="E430" s="1171"/>
      <c r="F430" s="1466"/>
      <c r="G430" s="1466"/>
      <c r="H430" s="1467"/>
      <c r="I430" s="1467">
        <v>0</v>
      </c>
      <c r="J430" s="1467">
        <v>0</v>
      </c>
      <c r="K430" s="1468">
        <v>0</v>
      </c>
    </row>
    <row r="431" spans="1:15" x14ac:dyDescent="0.25">
      <c r="A431" s="1469"/>
      <c r="B431" s="1103"/>
      <c r="C431" s="1470"/>
      <c r="D431" s="1470"/>
      <c r="E431" s="1470"/>
      <c r="F431" s="1307"/>
      <c r="G431" s="1307"/>
      <c r="H431" s="1471"/>
      <c r="I431" s="1471"/>
      <c r="J431" s="1471"/>
      <c r="K431" s="1472"/>
    </row>
    <row r="432" spans="1:15" ht="20.25" customHeight="1" x14ac:dyDescent="0.25">
      <c r="A432" s="1469"/>
      <c r="B432" s="1103"/>
      <c r="C432" s="1470"/>
      <c r="D432" s="1470"/>
      <c r="E432" s="1470"/>
      <c r="F432" s="1307"/>
      <c r="G432" s="1307"/>
      <c r="H432" s="1471"/>
      <c r="I432" s="1471"/>
      <c r="J432" s="1471"/>
      <c r="K432" s="1472"/>
    </row>
    <row r="433" spans="1:11" ht="15" hidden="1" customHeight="1" x14ac:dyDescent="0.25">
      <c r="A433" s="1413"/>
      <c r="B433" s="1015"/>
      <c r="C433" s="1470"/>
      <c r="D433" s="1470"/>
      <c r="E433" s="1470"/>
      <c r="F433" s="1307"/>
      <c r="G433" s="1307"/>
      <c r="H433" s="1471"/>
      <c r="I433" s="1471"/>
      <c r="J433" s="1471"/>
      <c r="K433" s="1472"/>
    </row>
    <row r="434" spans="1:11" ht="12" customHeight="1" x14ac:dyDescent="0.25">
      <c r="A434" s="1414"/>
      <c r="B434" s="1015"/>
      <c r="C434" s="1470"/>
      <c r="D434" s="1470"/>
      <c r="E434" s="1470"/>
      <c r="F434" s="1307"/>
      <c r="G434" s="1307"/>
      <c r="H434" s="1471"/>
      <c r="I434" s="1471"/>
      <c r="J434" s="1471"/>
      <c r="K434" s="1472"/>
    </row>
    <row r="435" spans="1:11" ht="42.75" x14ac:dyDescent="0.25">
      <c r="A435" s="807" t="s">
        <v>769</v>
      </c>
      <c r="B435" s="803" t="s">
        <v>831</v>
      </c>
      <c r="C435" s="803"/>
      <c r="D435" s="804"/>
      <c r="E435" s="804"/>
      <c r="F435" s="804"/>
      <c r="G435" s="611"/>
      <c r="H435" s="611"/>
      <c r="I435" s="737">
        <f>I436+I442</f>
        <v>218630</v>
      </c>
      <c r="J435" s="737">
        <f t="shared" ref="J435:K435" si="16">J436+J442</f>
        <v>339864</v>
      </c>
      <c r="K435" s="737">
        <f t="shared" si="16"/>
        <v>427700</v>
      </c>
    </row>
    <row r="436" spans="1:11" ht="42.75" x14ac:dyDescent="0.25">
      <c r="A436" s="248" t="s">
        <v>212</v>
      </c>
      <c r="B436" s="803" t="s">
        <v>486</v>
      </c>
      <c r="C436" s="803"/>
      <c r="D436" s="295"/>
      <c r="E436" s="295"/>
      <c r="F436" s="295"/>
      <c r="G436" s="320"/>
      <c r="H436" s="320"/>
      <c r="I436" s="737">
        <f>I437+I438+I439+I440+I441</f>
        <v>184280</v>
      </c>
      <c r="J436" s="737">
        <f>J437+J438+J439+J440+J441</f>
        <v>261714</v>
      </c>
      <c r="K436" s="737">
        <f>K437+K438+K439+K440+K441</f>
        <v>338214</v>
      </c>
    </row>
    <row r="437" spans="1:11" ht="45" x14ac:dyDescent="0.25">
      <c r="A437" s="248" t="s">
        <v>549</v>
      </c>
      <c r="B437" s="805" t="s">
        <v>487</v>
      </c>
      <c r="C437" s="805"/>
      <c r="D437" s="804"/>
      <c r="E437" s="804"/>
      <c r="F437" s="804"/>
      <c r="G437" s="611"/>
      <c r="H437" s="611"/>
      <c r="I437" s="739">
        <v>170000</v>
      </c>
      <c r="J437" s="739">
        <v>165000</v>
      </c>
      <c r="K437" s="808">
        <v>241500</v>
      </c>
    </row>
    <row r="438" spans="1:11" ht="30" x14ac:dyDescent="0.25">
      <c r="A438" s="248" t="s">
        <v>550</v>
      </c>
      <c r="B438" s="805" t="s">
        <v>488</v>
      </c>
      <c r="C438" s="805"/>
      <c r="D438" s="804"/>
      <c r="E438" s="804"/>
      <c r="F438" s="804"/>
      <c r="G438" s="611"/>
      <c r="H438" s="611"/>
      <c r="I438" s="739">
        <v>0</v>
      </c>
      <c r="J438" s="739">
        <v>4960</v>
      </c>
      <c r="K438" s="808">
        <v>4960</v>
      </c>
    </row>
    <row r="439" spans="1:11" x14ac:dyDescent="0.25">
      <c r="A439" s="248" t="s">
        <v>551</v>
      </c>
      <c r="B439" s="805" t="s">
        <v>489</v>
      </c>
      <c r="C439" s="805"/>
      <c r="D439" s="804"/>
      <c r="E439" s="804"/>
      <c r="F439" s="804"/>
      <c r="G439" s="611"/>
      <c r="H439" s="611"/>
      <c r="I439" s="739">
        <v>3780</v>
      </c>
      <c r="J439" s="739">
        <v>3780</v>
      </c>
      <c r="K439" s="808">
        <v>3780</v>
      </c>
    </row>
    <row r="440" spans="1:11" ht="30" x14ac:dyDescent="0.25">
      <c r="A440" s="248" t="s">
        <v>832</v>
      </c>
      <c r="B440" s="805" t="s">
        <v>490</v>
      </c>
      <c r="C440" s="805"/>
      <c r="D440" s="804"/>
      <c r="E440" s="804"/>
      <c r="F440" s="804"/>
      <c r="G440" s="611"/>
      <c r="H440" s="611"/>
      <c r="I440" s="739">
        <v>9000</v>
      </c>
      <c r="J440" s="739">
        <v>84230</v>
      </c>
      <c r="K440" s="808">
        <v>84230</v>
      </c>
    </row>
    <row r="441" spans="1:11" ht="45" x14ac:dyDescent="0.25">
      <c r="A441" s="248" t="s">
        <v>833</v>
      </c>
      <c r="B441" s="805" t="s">
        <v>491</v>
      </c>
      <c r="C441" s="805"/>
      <c r="D441" s="804"/>
      <c r="E441" s="804"/>
      <c r="F441" s="804"/>
      <c r="G441" s="611"/>
      <c r="H441" s="611"/>
      <c r="I441" s="739">
        <v>1500</v>
      </c>
      <c r="J441" s="739">
        <v>3744</v>
      </c>
      <c r="K441" s="808">
        <v>3744</v>
      </c>
    </row>
    <row r="442" spans="1:11" ht="28.5" x14ac:dyDescent="0.25">
      <c r="A442" s="1473" t="s">
        <v>215</v>
      </c>
      <c r="B442" s="871" t="s">
        <v>493</v>
      </c>
      <c r="C442" s="871"/>
      <c r="D442" s="295"/>
      <c r="E442" s="295"/>
      <c r="F442" s="295"/>
      <c r="G442" s="320"/>
      <c r="H442" s="320"/>
      <c r="I442" s="737">
        <f>I443+I444+I445+I446+I447+I448</f>
        <v>34350</v>
      </c>
      <c r="J442" s="737">
        <f>J443+J444+J445+J446+J447+J448</f>
        <v>78150</v>
      </c>
      <c r="K442" s="737">
        <f>K443+K444+K445+K446+K447+K448</f>
        <v>89486</v>
      </c>
    </row>
    <row r="443" spans="1:11" x14ac:dyDescent="0.25">
      <c r="A443" s="130" t="s">
        <v>538</v>
      </c>
      <c r="B443" s="870" t="s">
        <v>494</v>
      </c>
      <c r="C443" s="870"/>
      <c r="D443" s="859"/>
      <c r="E443" s="859"/>
      <c r="F443" s="859"/>
      <c r="G443" s="611"/>
      <c r="H443" s="611"/>
      <c r="I443" s="739">
        <v>0</v>
      </c>
      <c r="J443" s="739">
        <v>54000</v>
      </c>
      <c r="K443" s="808">
        <v>55436</v>
      </c>
    </row>
    <row r="444" spans="1:11" ht="30" x14ac:dyDescent="0.25">
      <c r="A444" s="130" t="s">
        <v>539</v>
      </c>
      <c r="B444" s="870" t="s">
        <v>495</v>
      </c>
      <c r="C444" s="870"/>
      <c r="D444" s="859"/>
      <c r="E444" s="859"/>
      <c r="F444" s="859"/>
      <c r="G444" s="611"/>
      <c r="H444" s="611"/>
      <c r="I444" s="739">
        <v>0</v>
      </c>
      <c r="J444" s="739">
        <v>0</v>
      </c>
      <c r="K444" s="808">
        <v>0</v>
      </c>
    </row>
    <row r="445" spans="1:11" ht="45" customHeight="1" x14ac:dyDescent="0.25">
      <c r="A445" s="130" t="s">
        <v>540</v>
      </c>
      <c r="B445" s="870" t="s">
        <v>496</v>
      </c>
      <c r="C445" s="870"/>
      <c r="D445" s="859"/>
      <c r="E445" s="859"/>
      <c r="F445" s="859"/>
      <c r="G445" s="611"/>
      <c r="H445" s="611"/>
      <c r="I445" s="739">
        <v>11100</v>
      </c>
      <c r="J445" s="739">
        <v>11100</v>
      </c>
      <c r="K445" s="808">
        <v>17000</v>
      </c>
    </row>
    <row r="446" spans="1:11" x14ac:dyDescent="0.25">
      <c r="A446" s="130" t="s">
        <v>541</v>
      </c>
      <c r="B446" s="870" t="s">
        <v>497</v>
      </c>
      <c r="C446" s="870"/>
      <c r="D446" s="859"/>
      <c r="E446" s="859"/>
      <c r="F446" s="859"/>
      <c r="G446" s="611"/>
      <c r="H446" s="611"/>
      <c r="I446" s="739">
        <v>15000</v>
      </c>
      <c r="J446" s="739">
        <v>4800</v>
      </c>
      <c r="K446" s="808">
        <v>4800</v>
      </c>
    </row>
    <row r="447" spans="1:11" x14ac:dyDescent="0.25">
      <c r="A447" s="130" t="s">
        <v>542</v>
      </c>
      <c r="B447" s="870" t="s">
        <v>489</v>
      </c>
      <c r="C447" s="870"/>
      <c r="D447" s="859"/>
      <c r="E447" s="859"/>
      <c r="F447" s="859"/>
      <c r="G447" s="611"/>
      <c r="H447" s="611"/>
      <c r="I447" s="739">
        <v>250</v>
      </c>
      <c r="J447" s="739">
        <v>250</v>
      </c>
      <c r="K447" s="808">
        <v>250</v>
      </c>
    </row>
    <row r="448" spans="1:11" ht="30" x14ac:dyDescent="0.25">
      <c r="A448" s="130" t="s">
        <v>543</v>
      </c>
      <c r="B448" s="870" t="s">
        <v>498</v>
      </c>
      <c r="C448" s="870"/>
      <c r="D448" s="859"/>
      <c r="E448" s="859"/>
      <c r="F448" s="859"/>
      <c r="G448" s="611"/>
      <c r="H448" s="611"/>
      <c r="I448" s="739">
        <v>8000</v>
      </c>
      <c r="J448" s="739">
        <v>8000</v>
      </c>
      <c r="K448" s="808">
        <v>12000</v>
      </c>
    </row>
    <row r="449" spans="1:16" s="585" customFormat="1" x14ac:dyDescent="0.25">
      <c r="A449" s="1474"/>
      <c r="B449" s="754"/>
      <c r="C449" s="754"/>
      <c r="D449" s="859"/>
      <c r="E449" s="859"/>
      <c r="F449" s="859"/>
      <c r="G449" s="611"/>
      <c r="H449" s="320" t="s">
        <v>626</v>
      </c>
      <c r="I449" s="739">
        <f>I450+I451+I452</f>
        <v>24723.170000000002</v>
      </c>
      <c r="J449" s="739">
        <f>J450+J451+J452</f>
        <v>20524.2</v>
      </c>
      <c r="K449" s="739">
        <f t="shared" ref="K449:N449" si="17">K450+K451+K452</f>
        <v>20131.180000000004</v>
      </c>
      <c r="L449" s="609">
        <f t="shared" si="17"/>
        <v>0</v>
      </c>
      <c r="M449" s="609">
        <f t="shared" si="17"/>
        <v>0</v>
      </c>
      <c r="N449" s="609">
        <f t="shared" si="17"/>
        <v>0</v>
      </c>
    </row>
    <row r="450" spans="1:16" ht="15" customHeight="1" x14ac:dyDescent="0.25">
      <c r="A450" s="1475" t="s">
        <v>363</v>
      </c>
      <c r="B450" s="1476" t="s">
        <v>1158</v>
      </c>
      <c r="C450" s="847"/>
      <c r="D450" s="295"/>
      <c r="E450" s="295"/>
      <c r="F450" s="295"/>
      <c r="G450" s="320"/>
      <c r="H450" s="320" t="s">
        <v>788</v>
      </c>
      <c r="I450" s="163">
        <v>0</v>
      </c>
      <c r="J450" s="163">
        <v>0</v>
      </c>
      <c r="K450" s="163">
        <v>0</v>
      </c>
    </row>
    <row r="451" spans="1:16" x14ac:dyDescent="0.25">
      <c r="A451" s="1477"/>
      <c r="B451" s="1478"/>
      <c r="C451" s="868"/>
      <c r="D451" s="295"/>
      <c r="E451" s="295"/>
      <c r="F451" s="295"/>
      <c r="G451" s="320"/>
      <c r="H451" s="320" t="s">
        <v>789</v>
      </c>
      <c r="I451" s="163">
        <f>I458+I460</f>
        <v>24293.170000000002</v>
      </c>
      <c r="J451" s="163">
        <f>J458+J460</f>
        <v>20137.2</v>
      </c>
      <c r="K451" s="163">
        <f>K458+K460</f>
        <v>19774.190000000002</v>
      </c>
    </row>
    <row r="452" spans="1:16" x14ac:dyDescent="0.25">
      <c r="A452" s="1479"/>
      <c r="B452" s="1480"/>
      <c r="C452" s="869"/>
      <c r="D452" s="295"/>
      <c r="E452" s="295"/>
      <c r="F452" s="295"/>
      <c r="G452" s="320"/>
      <c r="H452" s="320" t="s">
        <v>896</v>
      </c>
      <c r="I452" s="163">
        <f>I454</f>
        <v>430</v>
      </c>
      <c r="J452" s="163">
        <f>J454</f>
        <v>387</v>
      </c>
      <c r="K452" s="163">
        <f>K454</f>
        <v>356.99</v>
      </c>
    </row>
    <row r="453" spans="1:16" ht="28.5" x14ac:dyDescent="0.25">
      <c r="A453" s="1481" t="s">
        <v>1160</v>
      </c>
      <c r="B453" s="844" t="s">
        <v>1159</v>
      </c>
      <c r="C453" s="844"/>
      <c r="D453" s="295" t="s">
        <v>667</v>
      </c>
      <c r="E453" s="295" t="s">
        <v>641</v>
      </c>
      <c r="F453" s="295" t="s">
        <v>264</v>
      </c>
      <c r="G453" s="320" t="s">
        <v>500</v>
      </c>
      <c r="H453" s="320" t="s">
        <v>643</v>
      </c>
      <c r="I453" s="324">
        <f>I454+I458+I460</f>
        <v>24723.170000000002</v>
      </c>
      <c r="J453" s="324">
        <f>J454+J458+J460</f>
        <v>20524.2</v>
      </c>
      <c r="K453" s="324">
        <f t="shared" ref="K453:N453" si="18">K454+K458+K460</f>
        <v>20131.18</v>
      </c>
      <c r="L453" s="583">
        <f t="shared" si="18"/>
        <v>0</v>
      </c>
      <c r="M453" s="583">
        <f t="shared" si="18"/>
        <v>0</v>
      </c>
      <c r="N453" s="583">
        <f t="shared" si="18"/>
        <v>0</v>
      </c>
    </row>
    <row r="454" spans="1:16" ht="30" x14ac:dyDescent="0.25">
      <c r="A454" s="319" t="s">
        <v>85</v>
      </c>
      <c r="B454" s="608" t="s">
        <v>1161</v>
      </c>
      <c r="C454" s="238"/>
      <c r="D454" s="63" t="s">
        <v>667</v>
      </c>
      <c r="E454" s="63" t="s">
        <v>641</v>
      </c>
      <c r="F454" s="63" t="s">
        <v>264</v>
      </c>
      <c r="G454" s="53" t="s">
        <v>502</v>
      </c>
      <c r="H454" s="53" t="s">
        <v>664</v>
      </c>
      <c r="I454" s="609">
        <f>I455+I456+I457</f>
        <v>430</v>
      </c>
      <c r="J454" s="609">
        <f t="shared" ref="J454:K454" si="19">J455+J456+J457</f>
        <v>387</v>
      </c>
      <c r="K454" s="609">
        <f t="shared" si="19"/>
        <v>356.99</v>
      </c>
    </row>
    <row r="455" spans="1:16" s="585" customFormat="1" ht="60" x14ac:dyDescent="0.25">
      <c r="A455" s="319" t="s">
        <v>1162</v>
      </c>
      <c r="B455" s="608" t="s">
        <v>501</v>
      </c>
      <c r="C455" s="608"/>
      <c r="D455" s="610"/>
      <c r="E455" s="610"/>
      <c r="F455" s="610"/>
      <c r="G455" s="611"/>
      <c r="H455" s="611"/>
      <c r="I455" s="609">
        <v>90</v>
      </c>
      <c r="J455" s="616">
        <v>47</v>
      </c>
      <c r="K455" s="297">
        <v>46.99</v>
      </c>
    </row>
    <row r="456" spans="1:16" ht="60" x14ac:dyDescent="0.25">
      <c r="A456" s="319" t="s">
        <v>1163</v>
      </c>
      <c r="B456" s="294" t="s">
        <v>1152</v>
      </c>
      <c r="C456" s="238"/>
      <c r="D456" s="63" t="s">
        <v>667</v>
      </c>
      <c r="E456" s="63" t="s">
        <v>641</v>
      </c>
      <c r="F456" s="63" t="s">
        <v>264</v>
      </c>
      <c r="G456" s="53" t="s">
        <v>504</v>
      </c>
      <c r="H456" s="53" t="s">
        <v>664</v>
      </c>
      <c r="I456" s="609">
        <v>280</v>
      </c>
      <c r="J456" s="616">
        <v>280</v>
      </c>
      <c r="K456" s="616">
        <v>280</v>
      </c>
    </row>
    <row r="457" spans="1:16" ht="60" x14ac:dyDescent="0.25">
      <c r="A457" s="319" t="s">
        <v>1164</v>
      </c>
      <c r="B457" s="294" t="s">
        <v>503</v>
      </c>
      <c r="C457" s="238"/>
      <c r="D457" s="63" t="s">
        <v>667</v>
      </c>
      <c r="E457" s="63" t="s">
        <v>641</v>
      </c>
      <c r="F457" s="63" t="s">
        <v>264</v>
      </c>
      <c r="G457" s="53" t="s">
        <v>505</v>
      </c>
      <c r="H457" s="53" t="s">
        <v>664</v>
      </c>
      <c r="I457" s="609">
        <v>60</v>
      </c>
      <c r="J457" s="296">
        <v>60</v>
      </c>
      <c r="K457" s="296">
        <v>30</v>
      </c>
    </row>
    <row r="458" spans="1:16" ht="75" x14ac:dyDescent="0.25">
      <c r="A458" s="319" t="s">
        <v>86</v>
      </c>
      <c r="B458" s="608" t="s">
        <v>1153</v>
      </c>
      <c r="C458" s="608"/>
      <c r="D458" s="610" t="s">
        <v>667</v>
      </c>
      <c r="E458" s="610" t="s">
        <v>641</v>
      </c>
      <c r="F458" s="610" t="s">
        <v>264</v>
      </c>
      <c r="G458" s="611" t="s">
        <v>507</v>
      </c>
      <c r="H458" s="611" t="s">
        <v>664</v>
      </c>
      <c r="I458" s="325">
        <v>1950.22</v>
      </c>
      <c r="J458" s="296">
        <v>1950.22</v>
      </c>
      <c r="K458" s="297">
        <v>1950.22</v>
      </c>
      <c r="O458" s="586"/>
      <c r="P458" s="586"/>
    </row>
    <row r="459" spans="1:16" ht="95.25" customHeight="1" x14ac:dyDescent="0.25">
      <c r="A459" s="319" t="s">
        <v>802</v>
      </c>
      <c r="B459" s="294" t="s">
        <v>1154</v>
      </c>
      <c r="C459" s="238"/>
      <c r="D459" s="63" t="s">
        <v>667</v>
      </c>
      <c r="E459" s="63" t="s">
        <v>641</v>
      </c>
      <c r="F459" s="63" t="s">
        <v>264</v>
      </c>
      <c r="G459" s="53" t="s">
        <v>412</v>
      </c>
      <c r="H459" s="53" t="s">
        <v>664</v>
      </c>
      <c r="I459" s="260">
        <v>0</v>
      </c>
      <c r="J459" s="299">
        <v>0</v>
      </c>
      <c r="K459" s="299">
        <v>0</v>
      </c>
    </row>
    <row r="460" spans="1:16" ht="114" x14ac:dyDescent="0.25">
      <c r="A460" s="1481" t="s">
        <v>803</v>
      </c>
      <c r="B460" s="844" t="s">
        <v>1155</v>
      </c>
      <c r="C460" s="762"/>
      <c r="D460" s="295" t="s">
        <v>667</v>
      </c>
      <c r="E460" s="295" t="s">
        <v>641</v>
      </c>
      <c r="F460" s="295" t="s">
        <v>264</v>
      </c>
      <c r="G460" s="320" t="s">
        <v>415</v>
      </c>
      <c r="H460" s="320" t="s">
        <v>413</v>
      </c>
      <c r="I460" s="163">
        <f>I461+I462+I463+I464</f>
        <v>22342.95</v>
      </c>
      <c r="J460" s="163">
        <f t="shared" ref="J460:N460" si="20">J461+J462+J463+J464</f>
        <v>18186.98</v>
      </c>
      <c r="K460" s="163">
        <f>K461+K462+K463+K464</f>
        <v>17823.97</v>
      </c>
      <c r="L460" s="615">
        <f t="shared" si="20"/>
        <v>0</v>
      </c>
      <c r="M460" s="615">
        <f t="shared" si="20"/>
        <v>0</v>
      </c>
      <c r="N460" s="615">
        <f t="shared" si="20"/>
        <v>0</v>
      </c>
    </row>
    <row r="461" spans="1:16" s="585" customFormat="1" ht="60" x14ac:dyDescent="0.25">
      <c r="A461" s="319" t="s">
        <v>1165</v>
      </c>
      <c r="B461" s="608" t="s">
        <v>411</v>
      </c>
      <c r="C461" s="131"/>
      <c r="D461" s="610"/>
      <c r="E461" s="610"/>
      <c r="F461" s="610"/>
      <c r="G461" s="611"/>
      <c r="H461" s="611"/>
      <c r="I461" s="770">
        <v>15534.26</v>
      </c>
      <c r="J461" s="299">
        <v>13525.89</v>
      </c>
      <c r="K461" s="300">
        <v>13191.53</v>
      </c>
    </row>
    <row r="462" spans="1:16" s="585" customFormat="1" ht="30" x14ac:dyDescent="0.25">
      <c r="A462" s="319" t="s">
        <v>1166</v>
      </c>
      <c r="B462" s="608" t="s">
        <v>1156</v>
      </c>
      <c r="C462" s="131"/>
      <c r="D462" s="610"/>
      <c r="E462" s="610"/>
      <c r="F462" s="610"/>
      <c r="G462" s="611"/>
      <c r="H462" s="611"/>
      <c r="I462" s="770">
        <v>0</v>
      </c>
      <c r="J462" s="299">
        <v>0</v>
      </c>
      <c r="K462" s="300">
        <v>0</v>
      </c>
    </row>
    <row r="463" spans="1:16" s="585" customFormat="1" x14ac:dyDescent="0.25">
      <c r="A463" s="319" t="s">
        <v>1167</v>
      </c>
      <c r="B463" s="608" t="s">
        <v>414</v>
      </c>
      <c r="C463" s="131"/>
      <c r="D463" s="610"/>
      <c r="E463" s="610"/>
      <c r="F463" s="610"/>
      <c r="G463" s="611"/>
      <c r="H463" s="611"/>
      <c r="I463" s="770">
        <v>6808.69</v>
      </c>
      <c r="J463" s="299">
        <v>4661.09</v>
      </c>
      <c r="K463" s="300">
        <v>4632.4399999999996</v>
      </c>
    </row>
    <row r="464" spans="1:16" s="585" customFormat="1" ht="75" x14ac:dyDescent="0.25">
      <c r="A464" s="319" t="s">
        <v>1168</v>
      </c>
      <c r="B464" s="608" t="s">
        <v>1157</v>
      </c>
      <c r="C464" s="131"/>
      <c r="D464" s="610"/>
      <c r="E464" s="610"/>
      <c r="F464" s="610"/>
      <c r="G464" s="611"/>
      <c r="H464" s="611"/>
      <c r="I464" s="770"/>
      <c r="J464" s="299">
        <v>0</v>
      </c>
      <c r="K464" s="300">
        <v>0</v>
      </c>
    </row>
    <row r="465" spans="1:14" ht="42.75" x14ac:dyDescent="0.25">
      <c r="A465" s="807" t="s">
        <v>117</v>
      </c>
      <c r="B465" s="844" t="s">
        <v>835</v>
      </c>
      <c r="C465" s="844" t="s">
        <v>1169</v>
      </c>
      <c r="D465" s="295" t="s">
        <v>176</v>
      </c>
      <c r="E465" s="295" t="s">
        <v>417</v>
      </c>
      <c r="F465" s="295" t="s">
        <v>417</v>
      </c>
      <c r="G465" s="320" t="s">
        <v>418</v>
      </c>
      <c r="H465" s="320" t="s">
        <v>176</v>
      </c>
      <c r="I465" s="615">
        <f>I466+I467++I472</f>
        <v>930</v>
      </c>
      <c r="J465" s="1482">
        <f>J466+J467+J472</f>
        <v>930</v>
      </c>
      <c r="K465" s="1482">
        <f t="shared" ref="K465:N465" si="21">K466+K467+K472</f>
        <v>920</v>
      </c>
      <c r="L465" s="570">
        <f t="shared" si="21"/>
        <v>0</v>
      </c>
      <c r="M465" s="570">
        <f t="shared" si="21"/>
        <v>0</v>
      </c>
      <c r="N465" s="570">
        <f t="shared" si="21"/>
        <v>0</v>
      </c>
    </row>
    <row r="466" spans="1:14" ht="45" x14ac:dyDescent="0.25">
      <c r="A466" s="248" t="s">
        <v>230</v>
      </c>
      <c r="B466" s="131" t="s">
        <v>419</v>
      </c>
      <c r="C466" s="131"/>
      <c r="D466" s="859" t="s">
        <v>667</v>
      </c>
      <c r="E466" s="859" t="s">
        <v>641</v>
      </c>
      <c r="F466" s="859" t="s">
        <v>264</v>
      </c>
      <c r="G466" s="611" t="s">
        <v>420</v>
      </c>
      <c r="H466" s="611" t="s">
        <v>643</v>
      </c>
      <c r="I466" s="742">
        <v>600</v>
      </c>
      <c r="J466" s="742">
        <v>600</v>
      </c>
      <c r="K466" s="743">
        <v>590</v>
      </c>
    </row>
    <row r="467" spans="1:14" ht="45" x14ac:dyDescent="0.25">
      <c r="A467" s="248" t="s">
        <v>773</v>
      </c>
      <c r="B467" s="131" t="s">
        <v>421</v>
      </c>
      <c r="C467" s="321"/>
      <c r="D467" s="859" t="s">
        <v>667</v>
      </c>
      <c r="E467" s="859" t="s">
        <v>641</v>
      </c>
      <c r="F467" s="859" t="s">
        <v>264</v>
      </c>
      <c r="G467" s="611" t="s">
        <v>422</v>
      </c>
      <c r="H467" s="611" t="s">
        <v>423</v>
      </c>
      <c r="I467" s="742">
        <f>I468+I469+I470+I471</f>
        <v>190</v>
      </c>
      <c r="J467" s="742">
        <v>190</v>
      </c>
      <c r="K467" s="743">
        <v>190</v>
      </c>
    </row>
    <row r="468" spans="1:14" s="500" customFormat="1" ht="60" x14ac:dyDescent="0.25">
      <c r="A468" s="248" t="s">
        <v>132</v>
      </c>
      <c r="B468" s="574" t="s">
        <v>1151</v>
      </c>
      <c r="C468" s="321"/>
      <c r="D468" s="562" t="s">
        <v>667</v>
      </c>
      <c r="E468" s="562" t="s">
        <v>641</v>
      </c>
      <c r="F468" s="562" t="s">
        <v>264</v>
      </c>
      <c r="G468" s="556" t="s">
        <v>422</v>
      </c>
      <c r="H468" s="556" t="s">
        <v>423</v>
      </c>
      <c r="I468" s="584">
        <v>70</v>
      </c>
      <c r="J468" s="132"/>
      <c r="K468" s="133"/>
    </row>
    <row r="469" spans="1:14" ht="60" x14ac:dyDescent="0.25">
      <c r="A469" s="248" t="s">
        <v>134</v>
      </c>
      <c r="B469" s="131" t="s">
        <v>424</v>
      </c>
      <c r="C469" s="131"/>
      <c r="D469" s="63" t="s">
        <v>667</v>
      </c>
      <c r="E469" s="63" t="s">
        <v>641</v>
      </c>
      <c r="F469" s="63" t="s">
        <v>264</v>
      </c>
      <c r="G469" s="53" t="s">
        <v>422</v>
      </c>
      <c r="H469" s="53" t="s">
        <v>423</v>
      </c>
      <c r="I469" s="584">
        <v>20</v>
      </c>
      <c r="J469" s="132">
        <v>20</v>
      </c>
      <c r="K469" s="133">
        <v>20</v>
      </c>
    </row>
    <row r="470" spans="1:14" ht="75" x14ac:dyDescent="0.25">
      <c r="A470" s="248" t="s">
        <v>136</v>
      </c>
      <c r="B470" s="131" t="s">
        <v>425</v>
      </c>
      <c r="C470" s="131"/>
      <c r="D470" s="63" t="s">
        <v>667</v>
      </c>
      <c r="E470" s="63" t="s">
        <v>641</v>
      </c>
      <c r="F470" s="63" t="s">
        <v>264</v>
      </c>
      <c r="G470" s="53" t="s">
        <v>422</v>
      </c>
      <c r="H470" s="53" t="s">
        <v>423</v>
      </c>
      <c r="I470" s="584">
        <v>65</v>
      </c>
      <c r="J470" s="132">
        <v>65</v>
      </c>
      <c r="K470" s="133">
        <v>65</v>
      </c>
    </row>
    <row r="471" spans="1:14" ht="105" x14ac:dyDescent="0.25">
      <c r="A471" s="248" t="s">
        <v>137</v>
      </c>
      <c r="B471" s="571" t="s">
        <v>426</v>
      </c>
      <c r="C471" s="571"/>
      <c r="D471" s="552" t="s">
        <v>667</v>
      </c>
      <c r="E471" s="552" t="s">
        <v>641</v>
      </c>
      <c r="F471" s="552" t="s">
        <v>264</v>
      </c>
      <c r="G471" s="553" t="s">
        <v>422</v>
      </c>
      <c r="H471" s="553" t="s">
        <v>423</v>
      </c>
      <c r="I471" s="572">
        <v>35</v>
      </c>
      <c r="J471" s="572">
        <v>35</v>
      </c>
      <c r="K471" s="573">
        <v>35</v>
      </c>
    </row>
    <row r="472" spans="1:14" s="500" customFormat="1" ht="45" x14ac:dyDescent="0.25">
      <c r="A472" s="248" t="s">
        <v>774</v>
      </c>
      <c r="B472" s="621" t="s">
        <v>1150</v>
      </c>
      <c r="C472" s="131"/>
      <c r="D472" s="610"/>
      <c r="E472" s="610"/>
      <c r="F472" s="610"/>
      <c r="G472" s="611"/>
      <c r="H472" s="611"/>
      <c r="I472" s="584">
        <v>140</v>
      </c>
      <c r="J472" s="584">
        <v>140</v>
      </c>
      <c r="K472" s="584">
        <v>140</v>
      </c>
    </row>
    <row r="473" spans="1:14" ht="47.25" customHeight="1" thickBot="1" x14ac:dyDescent="0.3">
      <c r="A473" s="1483" t="s">
        <v>1510</v>
      </c>
      <c r="B473" s="1484"/>
      <c r="C473" s="1484"/>
      <c r="D473" s="1484"/>
      <c r="E473" s="1484"/>
      <c r="F473" s="1484"/>
      <c r="G473" s="1484"/>
      <c r="H473" s="1484"/>
      <c r="I473" s="1484"/>
      <c r="J473" s="1484"/>
      <c r="K473" s="1485"/>
    </row>
    <row r="474" spans="1:14" ht="25.5" customHeight="1" x14ac:dyDescent="0.25">
      <c r="A474" s="134">
        <v>1</v>
      </c>
      <c r="B474" s="587">
        <v>2</v>
      </c>
      <c r="C474" s="587">
        <v>3</v>
      </c>
      <c r="D474" s="587">
        <v>4</v>
      </c>
      <c r="E474" s="135" t="s">
        <v>277</v>
      </c>
      <c r="F474" s="135" t="s">
        <v>280</v>
      </c>
      <c r="G474" s="587">
        <v>7</v>
      </c>
      <c r="H474" s="587">
        <v>8</v>
      </c>
      <c r="I474" s="587">
        <v>9</v>
      </c>
      <c r="J474" s="587">
        <v>10</v>
      </c>
      <c r="K474" s="136">
        <v>11</v>
      </c>
    </row>
    <row r="475" spans="1:14" ht="71.25" customHeight="1" x14ac:dyDescent="0.25">
      <c r="A475" s="140"/>
      <c r="B475" s="141" t="s">
        <v>429</v>
      </c>
      <c r="C475" s="141"/>
      <c r="D475" s="363"/>
      <c r="E475" s="363"/>
      <c r="F475" s="363"/>
      <c r="G475" s="363"/>
      <c r="H475" s="363"/>
      <c r="I475" s="94">
        <f>I476+I480</f>
        <v>6482.5599999999995</v>
      </c>
      <c r="J475" s="94">
        <f t="shared" ref="J475:K475" si="22">J476+J480</f>
        <v>10534.83</v>
      </c>
      <c r="K475" s="94">
        <f t="shared" si="22"/>
        <v>10275.33</v>
      </c>
    </row>
    <row r="476" spans="1:14" ht="69.75" customHeight="1" x14ac:dyDescent="0.25">
      <c r="A476" s="142" t="s">
        <v>430</v>
      </c>
      <c r="B476" s="336" t="s">
        <v>431</v>
      </c>
      <c r="C476" s="336"/>
      <c r="D476" s="336">
        <v>971</v>
      </c>
      <c r="E476" s="337" t="s">
        <v>178</v>
      </c>
      <c r="F476" s="337" t="s">
        <v>665</v>
      </c>
      <c r="G476" s="336"/>
      <c r="H476" s="336">
        <v>244</v>
      </c>
      <c r="I476" s="362">
        <f>I477+I479</f>
        <v>5450</v>
      </c>
      <c r="J476" s="362">
        <f t="shared" ref="J476:K476" si="23">J477+J479</f>
        <v>9450</v>
      </c>
      <c r="K476" s="362">
        <f t="shared" si="23"/>
        <v>9241.9</v>
      </c>
    </row>
    <row r="477" spans="1:14" ht="45.75" thickBot="1" x14ac:dyDescent="0.3">
      <c r="A477" s="140" t="s">
        <v>212</v>
      </c>
      <c r="B477" s="291" t="s">
        <v>1191</v>
      </c>
      <c r="C477" s="144"/>
      <c r="D477" s="138">
        <v>971</v>
      </c>
      <c r="E477" s="139" t="s">
        <v>178</v>
      </c>
      <c r="F477" s="139" t="s">
        <v>665</v>
      </c>
      <c r="G477" s="335" t="s">
        <v>432</v>
      </c>
      <c r="H477" s="138">
        <v>611</v>
      </c>
      <c r="I477" s="143">
        <f>I478</f>
        <v>4450</v>
      </c>
      <c r="J477" s="143">
        <f t="shared" ref="J477:N477" si="24">J478</f>
        <v>8450</v>
      </c>
      <c r="K477" s="143">
        <f t="shared" si="24"/>
        <v>8450</v>
      </c>
      <c r="L477" s="143">
        <f t="shared" si="24"/>
        <v>0</v>
      </c>
      <c r="M477" s="143">
        <f t="shared" si="24"/>
        <v>0</v>
      </c>
      <c r="N477" s="143">
        <f t="shared" si="24"/>
        <v>0</v>
      </c>
    </row>
    <row r="478" spans="1:14" ht="109.5" customHeight="1" x14ac:dyDescent="0.25">
      <c r="A478" s="580" t="s">
        <v>549</v>
      </c>
      <c r="B478" s="577" t="s">
        <v>830</v>
      </c>
      <c r="C478" s="578"/>
      <c r="D478" s="588">
        <v>971</v>
      </c>
      <c r="E478" s="591" t="s">
        <v>178</v>
      </c>
      <c r="F478" s="591" t="s">
        <v>665</v>
      </c>
      <c r="G478" s="588" t="s">
        <v>432</v>
      </c>
      <c r="H478" s="588">
        <v>244</v>
      </c>
      <c r="I478" s="579">
        <v>4450</v>
      </c>
      <c r="J478" s="579">
        <v>8450</v>
      </c>
      <c r="K478" s="579">
        <v>8450</v>
      </c>
    </row>
    <row r="479" spans="1:14" s="585" customFormat="1" ht="95.25" customHeight="1" x14ac:dyDescent="0.25">
      <c r="A479" s="580" t="s">
        <v>215</v>
      </c>
      <c r="B479" s="581" t="s">
        <v>1192</v>
      </c>
      <c r="C479" s="582"/>
      <c r="D479" s="590">
        <v>971</v>
      </c>
      <c r="E479" s="589" t="s">
        <v>178</v>
      </c>
      <c r="F479" s="589" t="s">
        <v>665</v>
      </c>
      <c r="G479" s="590">
        <v>1690124060</v>
      </c>
      <c r="H479" s="590">
        <v>244</v>
      </c>
      <c r="I479" s="143">
        <v>1000</v>
      </c>
      <c r="J479" s="143">
        <v>1000</v>
      </c>
      <c r="K479" s="143">
        <v>791.9</v>
      </c>
    </row>
    <row r="480" spans="1:14" ht="60.75" customHeight="1" x14ac:dyDescent="0.25">
      <c r="A480" s="140" t="s">
        <v>363</v>
      </c>
      <c r="B480" s="288" t="s">
        <v>428</v>
      </c>
      <c r="C480" s="339"/>
      <c r="D480" s="336">
        <v>971</v>
      </c>
      <c r="E480" s="337" t="s">
        <v>178</v>
      </c>
      <c r="F480" s="337" t="s">
        <v>665</v>
      </c>
      <c r="G480" s="337"/>
      <c r="H480" s="336">
        <v>244</v>
      </c>
      <c r="I480" s="361">
        <f>I481+I482</f>
        <v>1032.56</v>
      </c>
      <c r="J480" s="361">
        <f t="shared" ref="J480:K480" si="25">J481+J482</f>
        <v>1084.83</v>
      </c>
      <c r="K480" s="361">
        <f t="shared" si="25"/>
        <v>1033.43</v>
      </c>
    </row>
    <row r="481" spans="1:11" ht="60" customHeight="1" x14ac:dyDescent="0.25">
      <c r="A481" s="140" t="s">
        <v>222</v>
      </c>
      <c r="B481" s="144" t="s">
        <v>1193</v>
      </c>
      <c r="C481" s="144"/>
      <c r="D481" s="138">
        <v>971</v>
      </c>
      <c r="E481" s="139" t="s">
        <v>178</v>
      </c>
      <c r="F481" s="139" t="s">
        <v>665</v>
      </c>
      <c r="G481" s="139" t="s">
        <v>432</v>
      </c>
      <c r="H481" s="138">
        <v>611</v>
      </c>
      <c r="I481" s="143">
        <v>1000</v>
      </c>
      <c r="J481" s="143">
        <v>1000</v>
      </c>
      <c r="K481" s="143">
        <v>1000</v>
      </c>
    </row>
    <row r="482" spans="1:11" x14ac:dyDescent="0.25">
      <c r="A482" s="1081" t="s">
        <v>225</v>
      </c>
      <c r="B482" s="964" t="s">
        <v>1194</v>
      </c>
      <c r="C482" s="964"/>
      <c r="D482" s="954">
        <v>971</v>
      </c>
      <c r="E482" s="956" t="s">
        <v>178</v>
      </c>
      <c r="F482" s="956" t="s">
        <v>665</v>
      </c>
      <c r="G482" s="956" t="s">
        <v>432</v>
      </c>
      <c r="H482" s="954">
        <v>244</v>
      </c>
      <c r="I482" s="951">
        <v>32.56</v>
      </c>
      <c r="J482" s="951">
        <v>84.83</v>
      </c>
      <c r="K482" s="952">
        <v>33.43</v>
      </c>
    </row>
    <row r="483" spans="1:11" ht="258" customHeight="1" x14ac:dyDescent="0.25">
      <c r="A483" s="914"/>
      <c r="B483" s="965"/>
      <c r="C483" s="911"/>
      <c r="D483" s="955"/>
      <c r="E483" s="955"/>
      <c r="F483" s="955"/>
      <c r="G483" s="955"/>
      <c r="H483" s="955"/>
      <c r="I483" s="911"/>
      <c r="J483" s="911"/>
      <c r="K483" s="953"/>
    </row>
    <row r="484" spans="1:11" ht="41.25" customHeight="1" thickBot="1" x14ac:dyDescent="0.4">
      <c r="A484" s="1486" t="s">
        <v>1511</v>
      </c>
      <c r="B484" s="1487"/>
      <c r="C484" s="1487"/>
      <c r="D484" s="1487"/>
      <c r="E484" s="1487"/>
      <c r="F484" s="1487"/>
      <c r="G484" s="1487"/>
      <c r="H484" s="1487"/>
      <c r="I484" s="1487"/>
      <c r="J484" s="1487"/>
      <c r="K484" s="1488"/>
    </row>
    <row r="485" spans="1:11" ht="15" customHeight="1" x14ac:dyDescent="0.25">
      <c r="A485" s="1489" t="s">
        <v>531</v>
      </c>
      <c r="B485" s="1489" t="s">
        <v>1179</v>
      </c>
      <c r="C485" s="1489" t="s">
        <v>1180</v>
      </c>
      <c r="D485" s="1490" t="s">
        <v>1181</v>
      </c>
      <c r="E485" s="1491"/>
      <c r="F485" s="1491"/>
      <c r="G485" s="1491"/>
      <c r="H485" s="1492"/>
      <c r="I485" s="1490" t="s">
        <v>1182</v>
      </c>
      <c r="J485" s="1491"/>
      <c r="K485" s="1492"/>
    </row>
    <row r="486" spans="1:11" ht="62.25" customHeight="1" x14ac:dyDescent="0.25">
      <c r="A486" s="1493"/>
      <c r="B486" s="1493"/>
      <c r="C486" s="1493"/>
      <c r="D486" s="59" t="s">
        <v>634</v>
      </c>
      <c r="E486" s="1494" t="s">
        <v>635</v>
      </c>
      <c r="F486" s="1495"/>
      <c r="G486" s="59" t="s">
        <v>1183</v>
      </c>
      <c r="H486" s="59" t="s">
        <v>637</v>
      </c>
      <c r="I486" s="59" t="s">
        <v>1184</v>
      </c>
      <c r="J486" s="59" t="s">
        <v>1186</v>
      </c>
      <c r="K486" s="59" t="s">
        <v>1185</v>
      </c>
    </row>
    <row r="487" spans="1:11" ht="35.25" customHeight="1" x14ac:dyDescent="0.25">
      <c r="A487" s="59">
        <v>1</v>
      </c>
      <c r="B487" s="59">
        <v>2</v>
      </c>
      <c r="C487" s="59">
        <v>3</v>
      </c>
      <c r="D487" s="59">
        <v>4</v>
      </c>
      <c r="E487" s="60">
        <v>5</v>
      </c>
      <c r="F487" s="60" t="s">
        <v>280</v>
      </c>
      <c r="G487" s="59">
        <v>7</v>
      </c>
      <c r="H487" s="59">
        <v>8</v>
      </c>
      <c r="I487" s="59">
        <v>9</v>
      </c>
      <c r="J487" s="59">
        <v>10</v>
      </c>
      <c r="K487" s="59">
        <v>11</v>
      </c>
    </row>
    <row r="488" spans="1:11" ht="90.75" thickBot="1" x14ac:dyDescent="0.3">
      <c r="A488" s="818" t="s">
        <v>534</v>
      </c>
      <c r="B488" s="1496" t="s">
        <v>1187</v>
      </c>
      <c r="C488" s="820" t="s">
        <v>1188</v>
      </c>
      <c r="D488" s="859" t="s">
        <v>176</v>
      </c>
      <c r="E488" s="64"/>
      <c r="F488" s="64"/>
      <c r="G488" s="830"/>
      <c r="H488" s="65"/>
      <c r="I488" s="779">
        <f>I489+I490+I491</f>
        <v>15300</v>
      </c>
      <c r="J488" s="779">
        <f>J489+J490+J491</f>
        <v>7180</v>
      </c>
      <c r="K488" s="164">
        <f>K489+K490+K491</f>
        <v>6000.88</v>
      </c>
    </row>
    <row r="489" spans="1:11" ht="15.75" thickBot="1" x14ac:dyDescent="0.3">
      <c r="A489" s="853" t="s">
        <v>212</v>
      </c>
      <c r="B489" s="1497" t="s">
        <v>434</v>
      </c>
      <c r="C489" s="1498"/>
      <c r="D489" s="826">
        <v>971</v>
      </c>
      <c r="E489" s="853" t="s">
        <v>178</v>
      </c>
      <c r="F489" s="853" t="s">
        <v>665</v>
      </c>
      <c r="G489" s="853" t="s">
        <v>435</v>
      </c>
      <c r="H489" s="826"/>
      <c r="I489" s="1499">
        <v>5300</v>
      </c>
      <c r="J489" s="1499">
        <v>5300</v>
      </c>
      <c r="K489" s="1499">
        <v>4142.22</v>
      </c>
    </row>
    <row r="490" spans="1:11" x14ac:dyDescent="0.25">
      <c r="A490" s="1500" t="s">
        <v>215</v>
      </c>
      <c r="B490" s="1501" t="s">
        <v>436</v>
      </c>
      <c r="C490" s="1502"/>
      <c r="D490" s="858">
        <v>971</v>
      </c>
      <c r="E490" s="859" t="s">
        <v>178</v>
      </c>
      <c r="F490" s="859" t="s">
        <v>669</v>
      </c>
      <c r="G490" s="859" t="s">
        <v>437</v>
      </c>
      <c r="H490" s="858">
        <v>244</v>
      </c>
      <c r="I490" s="673">
        <v>9000</v>
      </c>
      <c r="J490" s="673">
        <v>1780</v>
      </c>
      <c r="K490" s="673">
        <v>1773.43</v>
      </c>
    </row>
    <row r="491" spans="1:11" ht="31.5" x14ac:dyDescent="0.25">
      <c r="A491" s="1503" t="s">
        <v>217</v>
      </c>
      <c r="B491" s="1504" t="s">
        <v>1189</v>
      </c>
      <c r="C491" s="1505"/>
      <c r="D491" s="82">
        <v>971</v>
      </c>
      <c r="E491" s="112" t="s">
        <v>178</v>
      </c>
      <c r="F491" s="112" t="s">
        <v>669</v>
      </c>
      <c r="G491" s="112" t="s">
        <v>1190</v>
      </c>
      <c r="H491" s="82">
        <v>244</v>
      </c>
      <c r="I491" s="1506">
        <v>1000</v>
      </c>
      <c r="J491" s="673">
        <v>100</v>
      </c>
      <c r="K491" s="82">
        <v>85.23</v>
      </c>
    </row>
    <row r="492" spans="1:11" ht="16.5" thickBot="1" x14ac:dyDescent="0.3">
      <c r="A492" s="1507"/>
      <c r="B492" s="1508" t="s">
        <v>626</v>
      </c>
      <c r="C492" s="1509"/>
      <c r="D492" s="1509"/>
      <c r="E492" s="1510"/>
      <c r="F492" s="1510"/>
      <c r="G492" s="1511"/>
      <c r="H492" s="1509"/>
      <c r="I492" s="1512">
        <f>I489+I490+I491</f>
        <v>15300</v>
      </c>
      <c r="J492" s="1513">
        <f>+J491+J490+J489</f>
        <v>7180</v>
      </c>
      <c r="K492" s="1512">
        <f>K491+K490+K489</f>
        <v>6000.88</v>
      </c>
    </row>
    <row r="493" spans="1:11" ht="60" customHeight="1" x14ac:dyDescent="0.25">
      <c r="A493" s="1514" t="s">
        <v>1512</v>
      </c>
      <c r="B493" s="1515"/>
      <c r="C493" s="1515"/>
      <c r="D493" s="1515"/>
      <c r="E493" s="1515"/>
      <c r="F493" s="1515"/>
      <c r="G493" s="1515"/>
      <c r="H493" s="1515"/>
      <c r="I493" s="1515"/>
      <c r="J493" s="1515"/>
      <c r="K493" s="1516"/>
    </row>
    <row r="494" spans="1:11" s="664" customFormat="1" ht="24" customHeight="1" x14ac:dyDescent="0.25">
      <c r="A494" s="1489" t="s">
        <v>531</v>
      </c>
      <c r="B494" s="1489" t="s">
        <v>1179</v>
      </c>
      <c r="C494" s="1489" t="s">
        <v>1180</v>
      </c>
      <c r="D494" s="1490" t="s">
        <v>1181</v>
      </c>
      <c r="E494" s="1491"/>
      <c r="F494" s="1491"/>
      <c r="G494" s="1491"/>
      <c r="H494" s="1492"/>
      <c r="I494" s="1490" t="s">
        <v>1182</v>
      </c>
      <c r="J494" s="1491"/>
      <c r="K494" s="1492"/>
    </row>
    <row r="495" spans="1:11" s="664" customFormat="1" ht="71.25" customHeight="1" x14ac:dyDescent="0.25">
      <c r="A495" s="1493"/>
      <c r="B495" s="1493"/>
      <c r="C495" s="1493"/>
      <c r="D495" s="65" t="s">
        <v>634</v>
      </c>
      <c r="E495" s="1517" t="s">
        <v>635</v>
      </c>
      <c r="F495" s="1517"/>
      <c r="G495" s="65" t="s">
        <v>1183</v>
      </c>
      <c r="H495" s="65" t="s">
        <v>637</v>
      </c>
      <c r="I495" s="65" t="s">
        <v>1184</v>
      </c>
      <c r="J495" s="65" t="s">
        <v>1186</v>
      </c>
      <c r="K495" s="65" t="s">
        <v>1185</v>
      </c>
    </row>
    <row r="496" spans="1:11" x14ac:dyDescent="0.25">
      <c r="A496" s="58">
        <v>1</v>
      </c>
      <c r="B496" s="59">
        <v>2</v>
      </c>
      <c r="C496" s="59">
        <v>3</v>
      </c>
      <c r="D496" s="59">
        <v>4</v>
      </c>
      <c r="E496" s="60" t="s">
        <v>277</v>
      </c>
      <c r="F496" s="60" t="s">
        <v>280</v>
      </c>
      <c r="G496" s="59">
        <v>7</v>
      </c>
      <c r="H496" s="59">
        <v>8</v>
      </c>
      <c r="I496" s="59">
        <v>9</v>
      </c>
      <c r="J496" s="59">
        <v>10</v>
      </c>
      <c r="K496" s="61">
        <v>11</v>
      </c>
    </row>
    <row r="497" spans="1:15" ht="78" customHeight="1" x14ac:dyDescent="0.25">
      <c r="A497" s="820">
        <v>1</v>
      </c>
      <c r="B497" s="1518" t="s">
        <v>438</v>
      </c>
      <c r="C497" s="1518"/>
      <c r="D497" s="1519">
        <v>971</v>
      </c>
      <c r="E497" s="1520" t="s">
        <v>439</v>
      </c>
      <c r="F497" s="1521" t="s">
        <v>358</v>
      </c>
      <c r="G497" s="1519">
        <v>127010</v>
      </c>
      <c r="H497" s="1519">
        <v>244</v>
      </c>
      <c r="I497" s="357">
        <v>30.35</v>
      </c>
      <c r="J497" s="357">
        <v>30.35</v>
      </c>
      <c r="K497" s="358">
        <v>0</v>
      </c>
    </row>
    <row r="498" spans="1:15" ht="35.25" customHeight="1" thickBot="1" x14ac:dyDescent="0.3">
      <c r="A498" s="1037" t="s">
        <v>184</v>
      </c>
      <c r="B498" s="1037"/>
      <c r="C498" s="837"/>
      <c r="D498" s="818"/>
      <c r="E498" s="838"/>
      <c r="F498" s="838"/>
      <c r="G498" s="838"/>
      <c r="H498" s="818"/>
      <c r="I498" s="97">
        <v>30.35</v>
      </c>
      <c r="J498" s="97">
        <v>30.35</v>
      </c>
      <c r="K498" s="98">
        <v>0</v>
      </c>
    </row>
    <row r="499" spans="1:15" ht="61.5" customHeight="1" thickBot="1" x14ac:dyDescent="0.3">
      <c r="A499" s="1522" t="s">
        <v>1513</v>
      </c>
      <c r="B499" s="1523"/>
      <c r="C499" s="1523"/>
      <c r="D499" s="1379"/>
      <c r="E499" s="1379"/>
      <c r="F499" s="1379"/>
      <c r="G499" s="1379"/>
      <c r="H499" s="1379"/>
      <c r="I499" s="1379"/>
      <c r="J499" s="1379"/>
      <c r="K499" s="1380"/>
    </row>
    <row r="500" spans="1:15" ht="14.45" customHeight="1" x14ac:dyDescent="0.25">
      <c r="A500" s="134">
        <v>1</v>
      </c>
      <c r="B500" s="587">
        <v>2</v>
      </c>
      <c r="C500" s="587">
        <v>3</v>
      </c>
      <c r="D500" s="587">
        <v>4</v>
      </c>
      <c r="E500" s="135" t="s">
        <v>277</v>
      </c>
      <c r="F500" s="135" t="s">
        <v>280</v>
      </c>
      <c r="G500" s="587">
        <v>7</v>
      </c>
      <c r="H500" s="587">
        <v>8</v>
      </c>
      <c r="I500" s="587">
        <v>9</v>
      </c>
      <c r="J500" s="587">
        <v>10</v>
      </c>
      <c r="K500" s="136">
        <v>11</v>
      </c>
    </row>
    <row r="501" spans="1:15" s="585" customFormat="1" ht="90" customHeight="1" x14ac:dyDescent="0.25">
      <c r="A501" s="625" t="s">
        <v>430</v>
      </c>
      <c r="B501" s="59" t="s">
        <v>1218</v>
      </c>
      <c r="C501" s="59"/>
      <c r="D501" s="59"/>
      <c r="E501" s="60"/>
      <c r="F501" s="60"/>
      <c r="G501" s="59"/>
      <c r="H501" s="59"/>
      <c r="I501" s="624">
        <f>I502+I514</f>
        <v>1153.5</v>
      </c>
      <c r="J501" s="624">
        <f t="shared" ref="J501:K501" si="26">J502+J514</f>
        <v>1239.8200000000002</v>
      </c>
      <c r="K501" s="624">
        <f t="shared" si="26"/>
        <v>1239.7800000000002</v>
      </c>
      <c r="L501" s="12"/>
      <c r="M501" s="12"/>
      <c r="N501" s="12"/>
      <c r="O501" s="12"/>
    </row>
    <row r="502" spans="1:15" ht="57" x14ac:dyDescent="0.25">
      <c r="A502" s="617" t="s">
        <v>212</v>
      </c>
      <c r="B502" s="341" t="s">
        <v>440</v>
      </c>
      <c r="C502" s="347"/>
      <c r="D502" s="341">
        <v>971</v>
      </c>
      <c r="E502" s="346" t="s">
        <v>665</v>
      </c>
      <c r="F502" s="346" t="s">
        <v>661</v>
      </c>
      <c r="G502" s="346" t="s">
        <v>1219</v>
      </c>
      <c r="H502" s="341">
        <v>244</v>
      </c>
      <c r="I502" s="614">
        <f>I503+I508+I509+I510+I511+I513</f>
        <v>1143.5</v>
      </c>
      <c r="J502" s="614">
        <f t="shared" ref="J502:K502" si="27">J503+J508+J509+J510+J511+J513</f>
        <v>1239.8200000000002</v>
      </c>
      <c r="K502" s="614">
        <f t="shared" si="27"/>
        <v>1239.7800000000002</v>
      </c>
    </row>
    <row r="503" spans="1:15" ht="78.75" x14ac:dyDescent="0.25">
      <c r="A503" s="343" t="s">
        <v>549</v>
      </c>
      <c r="B503" s="315" t="s">
        <v>1195</v>
      </c>
      <c r="C503" s="347"/>
      <c r="D503" s="347"/>
      <c r="E503" s="343"/>
      <c r="F503" s="343"/>
      <c r="G503" s="346"/>
      <c r="H503" s="347"/>
      <c r="I503" s="314">
        <v>834</v>
      </c>
      <c r="J503" s="314">
        <v>543.99</v>
      </c>
      <c r="K503" s="314">
        <f>K504+K505+K506+K507</f>
        <v>543.95000000000005</v>
      </c>
    </row>
    <row r="504" spans="1:15" s="585" customFormat="1" ht="47.25" x14ac:dyDescent="0.25">
      <c r="A504" s="589"/>
      <c r="B504" s="315" t="s">
        <v>1196</v>
      </c>
      <c r="C504" s="590"/>
      <c r="D504" s="590"/>
      <c r="E504" s="589"/>
      <c r="F504" s="589"/>
      <c r="G504" s="576"/>
      <c r="H504" s="590"/>
      <c r="I504" s="314"/>
      <c r="J504" s="314"/>
      <c r="K504" s="314">
        <v>303.94</v>
      </c>
    </row>
    <row r="505" spans="1:15" s="585" customFormat="1" ht="47.25" x14ac:dyDescent="0.25">
      <c r="A505" s="589"/>
      <c r="B505" s="315" t="s">
        <v>1197</v>
      </c>
      <c r="C505" s="590"/>
      <c r="D505" s="590"/>
      <c r="E505" s="589"/>
      <c r="F505" s="589"/>
      <c r="G505" s="576"/>
      <c r="H505" s="590"/>
      <c r="I505" s="314"/>
      <c r="J505" s="314"/>
      <c r="K505" s="314">
        <v>49.02</v>
      </c>
    </row>
    <row r="506" spans="1:15" s="585" customFormat="1" ht="25.5" customHeight="1" x14ac:dyDescent="0.25">
      <c r="A506" s="589"/>
      <c r="B506" s="315" t="s">
        <v>1198</v>
      </c>
      <c r="C506" s="590"/>
      <c r="D506" s="590"/>
      <c r="E506" s="589"/>
      <c r="F506" s="589"/>
      <c r="G506" s="576"/>
      <c r="H506" s="590"/>
      <c r="I506" s="314"/>
      <c r="J506" s="314"/>
      <c r="K506" s="314">
        <v>60</v>
      </c>
    </row>
    <row r="507" spans="1:15" s="585" customFormat="1" ht="52.5" customHeight="1" x14ac:dyDescent="0.25">
      <c r="A507" s="589"/>
      <c r="B507" s="315" t="s">
        <v>1199</v>
      </c>
      <c r="C507" s="590"/>
      <c r="D507" s="590"/>
      <c r="E507" s="589"/>
      <c r="F507" s="589"/>
      <c r="G507" s="576"/>
      <c r="H507" s="590"/>
      <c r="I507" s="314"/>
      <c r="J507" s="314"/>
      <c r="K507" s="314">
        <v>130.99</v>
      </c>
    </row>
    <row r="508" spans="1:15" ht="126" x14ac:dyDescent="0.25">
      <c r="A508" s="343" t="s">
        <v>550</v>
      </c>
      <c r="B508" s="317" t="s">
        <v>870</v>
      </c>
      <c r="C508" s="590"/>
      <c r="D508" s="590"/>
      <c r="E508" s="589"/>
      <c r="F508" s="589"/>
      <c r="G508" s="576"/>
      <c r="H508" s="590"/>
      <c r="I508" s="314">
        <v>36.5</v>
      </c>
      <c r="J508" s="314">
        <v>596.95000000000005</v>
      </c>
      <c r="K508" s="314">
        <v>596.95000000000005</v>
      </c>
    </row>
    <row r="509" spans="1:15" ht="39" customHeight="1" x14ac:dyDescent="0.25">
      <c r="A509" s="589" t="s">
        <v>551</v>
      </c>
      <c r="B509" s="315" t="s">
        <v>152</v>
      </c>
      <c r="C509" s="347"/>
      <c r="D509" s="347"/>
      <c r="E509" s="343"/>
      <c r="F509" s="343"/>
      <c r="G509" s="347"/>
      <c r="H509" s="347"/>
      <c r="I509" s="314">
        <v>105</v>
      </c>
      <c r="J509" s="314">
        <v>78.88</v>
      </c>
      <c r="K509" s="314">
        <v>78.88</v>
      </c>
    </row>
    <row r="510" spans="1:15" ht="94.5" x14ac:dyDescent="0.25">
      <c r="A510" s="589" t="s">
        <v>832</v>
      </c>
      <c r="B510" s="369" t="s">
        <v>871</v>
      </c>
      <c r="C510" s="347"/>
      <c r="D510" s="347"/>
      <c r="E510" s="343"/>
      <c r="F510" s="343"/>
      <c r="G510" s="347"/>
      <c r="H510" s="347"/>
      <c r="I510" s="314">
        <v>90</v>
      </c>
      <c r="J510" s="314">
        <v>0</v>
      </c>
      <c r="K510" s="314">
        <v>0</v>
      </c>
    </row>
    <row r="511" spans="1:15" ht="141.75" x14ac:dyDescent="0.25">
      <c r="A511" s="589" t="s">
        <v>833</v>
      </c>
      <c r="B511" s="315" t="s">
        <v>1200</v>
      </c>
      <c r="C511" s="347"/>
      <c r="D511" s="347"/>
      <c r="E511" s="343"/>
      <c r="F511" s="343"/>
      <c r="G511" s="347"/>
      <c r="H511" s="347"/>
      <c r="I511" s="314">
        <v>70</v>
      </c>
      <c r="J511" s="314">
        <v>20</v>
      </c>
      <c r="K511" s="314">
        <v>20</v>
      </c>
    </row>
    <row r="512" spans="1:15" s="585" customFormat="1" ht="15.75" x14ac:dyDescent="0.25">
      <c r="A512" s="589" t="s">
        <v>1201</v>
      </c>
      <c r="B512" s="315" t="s">
        <v>1202</v>
      </c>
      <c r="C512" s="590"/>
      <c r="D512" s="590"/>
      <c r="E512" s="589"/>
      <c r="F512" s="589"/>
      <c r="G512" s="590"/>
      <c r="H512" s="590"/>
      <c r="I512" s="314"/>
      <c r="J512" s="314"/>
      <c r="K512" s="314">
        <v>20</v>
      </c>
    </row>
    <row r="513" spans="1:11" s="585" customFormat="1" ht="60.75" customHeight="1" x14ac:dyDescent="0.25">
      <c r="A513" s="589" t="s">
        <v>1203</v>
      </c>
      <c r="B513" s="315" t="s">
        <v>1204</v>
      </c>
      <c r="C513" s="590"/>
      <c r="D513" s="590"/>
      <c r="E513" s="589"/>
      <c r="F513" s="589"/>
      <c r="G513" s="590"/>
      <c r="H513" s="590"/>
      <c r="I513" s="314">
        <v>8</v>
      </c>
      <c r="J513" s="314">
        <v>0</v>
      </c>
      <c r="K513" s="314">
        <v>0</v>
      </c>
    </row>
    <row r="514" spans="1:11" s="585" customFormat="1" ht="45.75" customHeight="1" x14ac:dyDescent="0.25">
      <c r="A514" s="589" t="s">
        <v>215</v>
      </c>
      <c r="B514" s="315" t="s">
        <v>1205</v>
      </c>
      <c r="C514" s="590"/>
      <c r="D514" s="590"/>
      <c r="E514" s="589"/>
      <c r="F514" s="589"/>
      <c r="G514" s="590"/>
      <c r="H514" s="590"/>
      <c r="I514" s="314">
        <v>10</v>
      </c>
      <c r="J514" s="314">
        <v>0</v>
      </c>
      <c r="K514" s="314">
        <v>0</v>
      </c>
    </row>
    <row r="515" spans="1:11" s="585" customFormat="1" ht="80.25" customHeight="1" x14ac:dyDescent="0.25">
      <c r="A515" s="576" t="s">
        <v>1206</v>
      </c>
      <c r="B515" s="622" t="s">
        <v>153</v>
      </c>
      <c r="C515" s="575"/>
      <c r="D515" s="575"/>
      <c r="E515" s="576"/>
      <c r="F515" s="576"/>
      <c r="G515" s="575"/>
      <c r="H515" s="575"/>
      <c r="I515" s="614"/>
      <c r="J515" s="614"/>
      <c r="K515" s="614"/>
    </row>
    <row r="516" spans="1:11" s="585" customFormat="1" ht="80.25" customHeight="1" x14ac:dyDescent="0.25">
      <c r="A516" s="576" t="s">
        <v>222</v>
      </c>
      <c r="B516" s="622" t="s">
        <v>1207</v>
      </c>
      <c r="C516" s="575"/>
      <c r="D516" s="575"/>
      <c r="E516" s="576"/>
      <c r="F516" s="576"/>
      <c r="G516" s="575"/>
      <c r="H516" s="575"/>
      <c r="I516" s="614"/>
      <c r="J516" s="614"/>
      <c r="K516" s="614"/>
    </row>
    <row r="517" spans="1:11" ht="75" customHeight="1" x14ac:dyDescent="0.25">
      <c r="A517" s="589" t="s">
        <v>85</v>
      </c>
      <c r="B517" s="315" t="s">
        <v>872</v>
      </c>
      <c r="C517" s="344"/>
      <c r="D517" s="292"/>
      <c r="E517" s="277"/>
      <c r="F517" s="277"/>
      <c r="G517" s="277"/>
      <c r="H517" s="292"/>
      <c r="I517" s="314">
        <v>7</v>
      </c>
      <c r="J517" s="314">
        <v>0</v>
      </c>
      <c r="K517" s="314">
        <v>0</v>
      </c>
    </row>
    <row r="518" spans="1:11" ht="107.25" customHeight="1" x14ac:dyDescent="0.25">
      <c r="A518" s="589" t="s">
        <v>86</v>
      </c>
      <c r="B518" s="315" t="s">
        <v>873</v>
      </c>
      <c r="C518" s="347"/>
      <c r="D518" s="341"/>
      <c r="E518" s="346"/>
      <c r="F518" s="346"/>
      <c r="G518" s="346"/>
      <c r="H518" s="341"/>
      <c r="I518" s="314">
        <v>12</v>
      </c>
      <c r="J518" s="314">
        <v>12</v>
      </c>
      <c r="K518" s="314">
        <v>11.625</v>
      </c>
    </row>
    <row r="519" spans="1:11" ht="90.75" customHeight="1" x14ac:dyDescent="0.25">
      <c r="A519" s="589" t="s">
        <v>802</v>
      </c>
      <c r="B519" s="315" t="s">
        <v>874</v>
      </c>
      <c r="C519" s="347"/>
      <c r="D519" s="341"/>
      <c r="E519" s="346"/>
      <c r="F519" s="346"/>
      <c r="G519" s="346"/>
      <c r="H519" s="341"/>
      <c r="I519" s="314">
        <v>6</v>
      </c>
      <c r="J519" s="314">
        <v>9.2200000000000006</v>
      </c>
      <c r="K519" s="314">
        <v>9.2189999999999994</v>
      </c>
    </row>
    <row r="520" spans="1:11" ht="0.75" customHeight="1" x14ac:dyDescent="0.25">
      <c r="A520" s="859" t="s">
        <v>262</v>
      </c>
      <c r="B520" s="1524" t="s">
        <v>443</v>
      </c>
      <c r="C520" s="858"/>
      <c r="D520" s="825">
        <v>971</v>
      </c>
      <c r="E520" s="295" t="s">
        <v>868</v>
      </c>
      <c r="F520" s="295"/>
      <c r="G520" s="1381" t="s">
        <v>880</v>
      </c>
      <c r="H520" s="837">
        <v>244</v>
      </c>
      <c r="I520" s="164">
        <v>80</v>
      </c>
      <c r="J520" s="164">
        <v>0</v>
      </c>
      <c r="K520" s="164">
        <v>0</v>
      </c>
    </row>
    <row r="521" spans="1:11" ht="15" hidden="1" customHeight="1" x14ac:dyDescent="0.25">
      <c r="A521" s="859" t="s">
        <v>230</v>
      </c>
      <c r="B521" s="1525" t="s">
        <v>879</v>
      </c>
      <c r="C521" s="858"/>
      <c r="D521" s="858"/>
      <c r="E521" s="859"/>
      <c r="F521" s="859"/>
      <c r="G521" s="1381"/>
      <c r="H521" s="858"/>
      <c r="I521" s="164">
        <v>80</v>
      </c>
      <c r="J521" s="164">
        <v>0</v>
      </c>
      <c r="K521" s="164">
        <v>80.343999999999994</v>
      </c>
    </row>
    <row r="522" spans="1:11" ht="42.75" x14ac:dyDescent="0.25">
      <c r="A522" s="853" t="s">
        <v>225</v>
      </c>
      <c r="B522" s="1524" t="s">
        <v>443</v>
      </c>
      <c r="C522" s="826"/>
      <c r="D522" s="824">
        <v>971</v>
      </c>
      <c r="E522" s="838" t="s">
        <v>868</v>
      </c>
      <c r="F522" s="1526"/>
      <c r="G522" s="1038"/>
      <c r="H522" s="818">
        <v>244</v>
      </c>
      <c r="I522" s="1527">
        <f>I523+I524</f>
        <v>480</v>
      </c>
      <c r="J522" s="1527">
        <f t="shared" ref="J522:K522" si="28">J523+J524</f>
        <v>0</v>
      </c>
      <c r="K522" s="1527">
        <f t="shared" si="28"/>
        <v>0</v>
      </c>
    </row>
    <row r="523" spans="1:11" ht="45" x14ac:dyDescent="0.25">
      <c r="A523" s="859" t="s">
        <v>88</v>
      </c>
      <c r="B523" s="1528" t="s">
        <v>879</v>
      </c>
      <c r="C523" s="858"/>
      <c r="D523" s="858"/>
      <c r="E523" s="859"/>
      <c r="F523" s="859"/>
      <c r="G523" s="859"/>
      <c r="H523" s="858"/>
      <c r="I523" s="673">
        <v>50</v>
      </c>
      <c r="J523" s="673">
        <v>0</v>
      </c>
      <c r="K523" s="673">
        <v>0</v>
      </c>
    </row>
    <row r="524" spans="1:11" ht="75" x14ac:dyDescent="0.25">
      <c r="A524" s="859" t="s">
        <v>89</v>
      </c>
      <c r="B524" s="1528" t="s">
        <v>1208</v>
      </c>
      <c r="C524" s="858"/>
      <c r="D524" s="858"/>
      <c r="E524" s="859"/>
      <c r="F524" s="859"/>
      <c r="G524" s="859"/>
      <c r="H524" s="858"/>
      <c r="I524" s="673">
        <v>430</v>
      </c>
      <c r="J524" s="673">
        <v>0</v>
      </c>
      <c r="K524" s="673">
        <v>0</v>
      </c>
    </row>
    <row r="525" spans="1:11" ht="42.75" x14ac:dyDescent="0.25">
      <c r="A525" s="1529" t="s">
        <v>227</v>
      </c>
      <c r="B525" s="295" t="s">
        <v>1209</v>
      </c>
      <c r="C525" s="837"/>
      <c r="D525" s="837">
        <v>971</v>
      </c>
      <c r="E525" s="295" t="s">
        <v>868</v>
      </c>
      <c r="F525" s="295"/>
      <c r="G525" s="295" t="s">
        <v>881</v>
      </c>
      <c r="H525" s="837">
        <v>244</v>
      </c>
      <c r="I525" s="164">
        <f>I526+I527</f>
        <v>1018.11</v>
      </c>
      <c r="J525" s="164">
        <f>J526+J527</f>
        <v>619.21</v>
      </c>
      <c r="K525" s="164">
        <f t="shared" ref="K525" si="29">K526+K527</f>
        <v>498</v>
      </c>
    </row>
    <row r="526" spans="1:11" ht="105" x14ac:dyDescent="0.25">
      <c r="A526" s="343" t="s">
        <v>104</v>
      </c>
      <c r="B526" s="372" t="s">
        <v>1210</v>
      </c>
      <c r="C526" s="347"/>
      <c r="D526" s="347"/>
      <c r="E526" s="343"/>
      <c r="F526" s="343"/>
      <c r="G526" s="343"/>
      <c r="H526" s="347"/>
      <c r="I526" s="314">
        <v>509.11</v>
      </c>
      <c r="J526" s="314">
        <v>619.21</v>
      </c>
      <c r="K526" s="314">
        <v>498</v>
      </c>
    </row>
    <row r="527" spans="1:11" ht="90" x14ac:dyDescent="0.25">
      <c r="A527" s="343" t="s">
        <v>106</v>
      </c>
      <c r="B527" s="372" t="s">
        <v>1211</v>
      </c>
      <c r="C527" s="347"/>
      <c r="D527" s="347"/>
      <c r="E527" s="343"/>
      <c r="F527" s="343"/>
      <c r="G527" s="343"/>
      <c r="H527" s="347"/>
      <c r="I527" s="314">
        <v>509</v>
      </c>
      <c r="J527" s="314">
        <v>0</v>
      </c>
      <c r="K527" s="314">
        <v>0</v>
      </c>
    </row>
    <row r="528" spans="1:11" s="585" customFormat="1" ht="29.25" x14ac:dyDescent="0.25">
      <c r="A528" s="617" t="s">
        <v>247</v>
      </c>
      <c r="B528" s="623" t="s">
        <v>444</v>
      </c>
      <c r="C528" s="618"/>
      <c r="D528" s="618">
        <v>971</v>
      </c>
      <c r="E528" s="617" t="s">
        <v>665</v>
      </c>
      <c r="F528" s="617" t="s">
        <v>661</v>
      </c>
      <c r="G528" s="617" t="s">
        <v>881</v>
      </c>
      <c r="H528" s="618">
        <v>244</v>
      </c>
      <c r="I528" s="614">
        <f>I529+I530</f>
        <v>125</v>
      </c>
      <c r="J528" s="614">
        <f t="shared" ref="J528:K528" si="30">J529+J530</f>
        <v>134</v>
      </c>
      <c r="K528" s="614">
        <f t="shared" si="30"/>
        <v>20.95</v>
      </c>
    </row>
    <row r="529" spans="1:11" s="585" customFormat="1" ht="105" x14ac:dyDescent="0.25">
      <c r="A529" s="620" t="s">
        <v>110</v>
      </c>
      <c r="B529" s="372" t="s">
        <v>1212</v>
      </c>
      <c r="C529" s="619"/>
      <c r="D529" s="619"/>
      <c r="E529" s="620"/>
      <c r="F529" s="620"/>
      <c r="G529" s="620"/>
      <c r="H529" s="619"/>
      <c r="I529" s="314">
        <v>90</v>
      </c>
      <c r="J529" s="314">
        <v>99</v>
      </c>
      <c r="K529" s="314">
        <v>0</v>
      </c>
    </row>
    <row r="530" spans="1:11" s="585" customFormat="1" ht="105" x14ac:dyDescent="0.25">
      <c r="A530" s="620" t="s">
        <v>1213</v>
      </c>
      <c r="B530" s="372" t="s">
        <v>1214</v>
      </c>
      <c r="C530" s="619"/>
      <c r="D530" s="619"/>
      <c r="E530" s="620"/>
      <c r="F530" s="620"/>
      <c r="G530" s="620"/>
      <c r="H530" s="619"/>
      <c r="I530" s="314">
        <v>35</v>
      </c>
      <c r="J530" s="314">
        <v>35</v>
      </c>
      <c r="K530" s="314">
        <v>20.95</v>
      </c>
    </row>
    <row r="531" spans="1:11" s="585" customFormat="1" ht="45" x14ac:dyDescent="0.25">
      <c r="A531" s="620" t="s">
        <v>1215</v>
      </c>
      <c r="B531" s="372" t="s">
        <v>1216</v>
      </c>
      <c r="C531" s="619"/>
      <c r="D531" s="619"/>
      <c r="E531" s="620"/>
      <c r="F531" s="620"/>
      <c r="G531" s="620"/>
      <c r="H531" s="619"/>
      <c r="I531" s="314"/>
      <c r="J531" s="314"/>
      <c r="K531" s="314">
        <v>20.95</v>
      </c>
    </row>
    <row r="532" spans="1:11" ht="42.75" x14ac:dyDescent="0.25">
      <c r="A532" s="617" t="s">
        <v>250</v>
      </c>
      <c r="B532" s="345" t="s">
        <v>445</v>
      </c>
      <c r="C532" s="618"/>
      <c r="D532" s="618">
        <v>971</v>
      </c>
      <c r="E532" s="617" t="s">
        <v>868</v>
      </c>
      <c r="F532" s="617"/>
      <c r="G532" s="617" t="s">
        <v>882</v>
      </c>
      <c r="H532" s="618">
        <v>244</v>
      </c>
      <c r="I532" s="614">
        <f>I533+I534+I535+I536+I537</f>
        <v>150</v>
      </c>
      <c r="J532" s="614">
        <f t="shared" ref="J532:K532" si="31">J533+J534+J535+J536+J537</f>
        <v>567.58000000000004</v>
      </c>
      <c r="K532" s="614">
        <f t="shared" si="31"/>
        <v>0</v>
      </c>
    </row>
    <row r="533" spans="1:11" ht="45" x14ac:dyDescent="0.25">
      <c r="A533" s="343" t="s">
        <v>485</v>
      </c>
      <c r="B533" s="373" t="s">
        <v>875</v>
      </c>
      <c r="C533" s="347"/>
      <c r="D533" s="347"/>
      <c r="E533" s="343"/>
      <c r="F533" s="343"/>
      <c r="G533" s="343"/>
      <c r="H533" s="347"/>
      <c r="I533" s="314">
        <v>5</v>
      </c>
      <c r="J533" s="314">
        <v>0</v>
      </c>
      <c r="K533" s="314">
        <v>0</v>
      </c>
    </row>
    <row r="534" spans="1:11" ht="47.25" customHeight="1" x14ac:dyDescent="0.25">
      <c r="A534" s="343" t="s">
        <v>492</v>
      </c>
      <c r="B534" s="372" t="s">
        <v>1217</v>
      </c>
      <c r="C534" s="347"/>
      <c r="D534" s="347"/>
      <c r="E534" s="343"/>
      <c r="F534" s="343"/>
      <c r="G534" s="343"/>
      <c r="H534" s="347"/>
      <c r="I534" s="314">
        <v>13</v>
      </c>
      <c r="J534" s="314">
        <v>567.58000000000004</v>
      </c>
      <c r="K534" s="314">
        <v>0</v>
      </c>
    </row>
    <row r="535" spans="1:11" ht="60" x14ac:dyDescent="0.25">
      <c r="A535" s="343" t="s">
        <v>499</v>
      </c>
      <c r="B535" s="372" t="s">
        <v>876</v>
      </c>
      <c r="C535" s="347"/>
      <c r="D535" s="347">
        <v>971</v>
      </c>
      <c r="E535" s="343" t="s">
        <v>441</v>
      </c>
      <c r="F535" s="343" t="s">
        <v>358</v>
      </c>
      <c r="G535" s="343" t="s">
        <v>446</v>
      </c>
      <c r="H535" s="347">
        <v>244</v>
      </c>
      <c r="I535" s="314">
        <v>6</v>
      </c>
      <c r="J535" s="314">
        <v>0</v>
      </c>
      <c r="K535" s="314">
        <v>0</v>
      </c>
    </row>
    <row r="536" spans="1:11" ht="30" x14ac:dyDescent="0.25">
      <c r="A536" s="343" t="s">
        <v>416</v>
      </c>
      <c r="B536" s="372" t="s">
        <v>877</v>
      </c>
      <c r="C536" s="347"/>
      <c r="D536" s="347"/>
      <c r="E536" s="343"/>
      <c r="F536" s="343"/>
      <c r="G536" s="343"/>
      <c r="H536" s="347"/>
      <c r="I536" s="314">
        <v>6</v>
      </c>
      <c r="J536" s="314">
        <v>0</v>
      </c>
      <c r="K536" s="314">
        <v>0</v>
      </c>
    </row>
    <row r="537" spans="1:11" ht="63" x14ac:dyDescent="0.25">
      <c r="A537" s="343" t="s">
        <v>923</v>
      </c>
      <c r="B537" s="315" t="s">
        <v>878</v>
      </c>
      <c r="C537" s="347"/>
      <c r="D537" s="347"/>
      <c r="E537" s="343"/>
      <c r="F537" s="343"/>
      <c r="G537" s="343"/>
      <c r="H537" s="347"/>
      <c r="I537" s="314">
        <v>120</v>
      </c>
      <c r="J537" s="314">
        <v>0</v>
      </c>
      <c r="K537" s="314">
        <v>0</v>
      </c>
    </row>
    <row r="538" spans="1:11" x14ac:dyDescent="0.25">
      <c r="A538" s="950" t="s">
        <v>184</v>
      </c>
      <c r="B538" s="950"/>
      <c r="C538" s="292"/>
      <c r="D538" s="292"/>
      <c r="E538" s="277"/>
      <c r="F538" s="277"/>
      <c r="G538" s="277"/>
      <c r="H538" s="292"/>
      <c r="I538" s="316">
        <f>I501+I522+I525+I528+I532</f>
        <v>2926.61</v>
      </c>
      <c r="J538" s="316">
        <f t="shared" ref="J538:K538" si="32">J501+J522+J525+J528+J532</f>
        <v>2560.61</v>
      </c>
      <c r="K538" s="316">
        <f t="shared" si="32"/>
        <v>1758.7300000000002</v>
      </c>
    </row>
    <row r="539" spans="1:11" ht="48.75" customHeight="1" thickBot="1" x14ac:dyDescent="0.3">
      <c r="A539" s="1522" t="s">
        <v>1514</v>
      </c>
      <c r="B539" s="1523"/>
      <c r="C539" s="1523"/>
      <c r="D539" s="1523"/>
      <c r="E539" s="1523"/>
      <c r="F539" s="1523"/>
      <c r="G539" s="1523"/>
      <c r="H539" s="1523"/>
      <c r="I539" s="1523"/>
      <c r="J539" s="1523"/>
      <c r="K539" s="1530"/>
    </row>
    <row r="540" spans="1:11" x14ac:dyDescent="0.25">
      <c r="A540" s="58">
        <v>1</v>
      </c>
      <c r="B540" s="59">
        <v>2</v>
      </c>
      <c r="C540" s="59">
        <v>3</v>
      </c>
      <c r="D540" s="59">
        <v>4</v>
      </c>
      <c r="E540" s="60">
        <v>5</v>
      </c>
      <c r="F540" s="60" t="s">
        <v>280</v>
      </c>
      <c r="G540" s="59">
        <v>7</v>
      </c>
      <c r="H540" s="59">
        <v>8</v>
      </c>
      <c r="I540" s="59">
        <v>9</v>
      </c>
      <c r="J540" s="59">
        <v>10</v>
      </c>
      <c r="K540" s="61">
        <v>11</v>
      </c>
    </row>
    <row r="541" spans="1:11" ht="90" x14ac:dyDescent="0.25">
      <c r="A541" s="820">
        <v>1</v>
      </c>
      <c r="B541" s="826" t="s">
        <v>448</v>
      </c>
      <c r="C541" s="827"/>
      <c r="D541" s="59"/>
      <c r="E541" s="64"/>
      <c r="F541" s="60"/>
      <c r="G541" s="59"/>
      <c r="H541" s="59"/>
      <c r="I541" s="1531">
        <f>I542+I549+I557</f>
        <v>28671.5</v>
      </c>
      <c r="J541" s="1531">
        <f>J542+J549+J557</f>
        <v>28671.5</v>
      </c>
      <c r="K541" s="1531">
        <f>K542+K549+K557</f>
        <v>26536.83</v>
      </c>
    </row>
    <row r="542" spans="1:11" ht="42.75" x14ac:dyDescent="0.25">
      <c r="A542" s="277" t="s">
        <v>212</v>
      </c>
      <c r="B542" s="304" t="s">
        <v>242</v>
      </c>
      <c r="C542" s="292" t="s">
        <v>836</v>
      </c>
      <c r="D542" s="292">
        <v>971</v>
      </c>
      <c r="E542" s="277" t="s">
        <v>837</v>
      </c>
      <c r="F542" s="277" t="s">
        <v>450</v>
      </c>
      <c r="G542" s="292">
        <v>244</v>
      </c>
      <c r="H542" s="138">
        <v>244</v>
      </c>
      <c r="I542" s="164">
        <f>I543+I548</f>
        <v>6200</v>
      </c>
      <c r="J542" s="306">
        <f>J543+J544+J545+J546+J547+J548</f>
        <v>5907.2000000000007</v>
      </c>
      <c r="K542" s="307">
        <f>K543+K544+K545+K546+K547+K548</f>
        <v>5546.6200000000008</v>
      </c>
    </row>
    <row r="543" spans="1:11" ht="45" x14ac:dyDescent="0.25">
      <c r="A543" s="293" t="s">
        <v>292</v>
      </c>
      <c r="B543" s="177" t="s">
        <v>242</v>
      </c>
      <c r="C543" s="138" t="s">
        <v>836</v>
      </c>
      <c r="D543" s="138">
        <v>971</v>
      </c>
      <c r="E543" s="293" t="s">
        <v>837</v>
      </c>
      <c r="F543" s="293" t="s">
        <v>450</v>
      </c>
      <c r="G543" s="138">
        <v>244</v>
      </c>
      <c r="H543" s="138"/>
      <c r="I543" s="279">
        <v>5830.23</v>
      </c>
      <c r="J543" s="308">
        <v>1379.65</v>
      </c>
      <c r="K543" s="309">
        <v>1019.07</v>
      </c>
    </row>
    <row r="544" spans="1:11" s="331" customFormat="1" ht="30" customHeight="1" x14ac:dyDescent="0.25">
      <c r="A544" s="293" t="s">
        <v>838</v>
      </c>
      <c r="B544" s="177" t="s">
        <v>839</v>
      </c>
      <c r="C544" s="138" t="s">
        <v>836</v>
      </c>
      <c r="D544" s="138">
        <v>971</v>
      </c>
      <c r="E544" s="293" t="s">
        <v>837</v>
      </c>
      <c r="F544" s="293" t="s">
        <v>450</v>
      </c>
      <c r="G544" s="138">
        <v>244</v>
      </c>
      <c r="H544" s="138"/>
      <c r="I544" s="279">
        <v>1500</v>
      </c>
      <c r="J544" s="308">
        <v>1600</v>
      </c>
      <c r="K544" s="309">
        <v>1600</v>
      </c>
    </row>
    <row r="545" spans="1:11" ht="30" x14ac:dyDescent="0.25">
      <c r="A545" s="293" t="s">
        <v>840</v>
      </c>
      <c r="B545" s="177" t="s">
        <v>841</v>
      </c>
      <c r="C545" s="138" t="s">
        <v>836</v>
      </c>
      <c r="D545" s="138">
        <v>971</v>
      </c>
      <c r="E545" s="293" t="s">
        <v>837</v>
      </c>
      <c r="F545" s="293" t="s">
        <v>450</v>
      </c>
      <c r="G545" s="138">
        <v>244</v>
      </c>
      <c r="H545" s="138"/>
      <c r="I545" s="279">
        <v>1600</v>
      </c>
      <c r="J545" s="308">
        <v>1400</v>
      </c>
      <c r="K545" s="309">
        <v>1400</v>
      </c>
    </row>
    <row r="546" spans="1:11" ht="30" x14ac:dyDescent="0.25">
      <c r="A546" s="293" t="s">
        <v>842</v>
      </c>
      <c r="B546" s="177" t="s">
        <v>843</v>
      </c>
      <c r="C546" s="138" t="s">
        <v>836</v>
      </c>
      <c r="D546" s="138">
        <v>971</v>
      </c>
      <c r="E546" s="293" t="s">
        <v>837</v>
      </c>
      <c r="F546" s="293" t="s">
        <v>450</v>
      </c>
      <c r="G546" s="138">
        <v>244</v>
      </c>
      <c r="H546" s="138"/>
      <c r="I546" s="279">
        <v>2730.23</v>
      </c>
      <c r="J546" s="308">
        <v>263.01</v>
      </c>
      <c r="K546" s="309">
        <v>263.01</v>
      </c>
    </row>
    <row r="547" spans="1:11" ht="13.5" customHeight="1" x14ac:dyDescent="0.25">
      <c r="A547" s="379" t="s">
        <v>936</v>
      </c>
      <c r="B547" s="177" t="s">
        <v>935</v>
      </c>
      <c r="C547" s="347" t="s">
        <v>845</v>
      </c>
      <c r="D547" s="347">
        <v>971</v>
      </c>
      <c r="E547" s="379" t="s">
        <v>837</v>
      </c>
      <c r="F547" s="379" t="s">
        <v>450</v>
      </c>
      <c r="G547" s="347">
        <v>244</v>
      </c>
      <c r="H547" s="347">
        <v>244</v>
      </c>
      <c r="I547" s="279">
        <v>0</v>
      </c>
      <c r="J547" s="309">
        <v>894.77</v>
      </c>
      <c r="K547" s="309">
        <v>894.77</v>
      </c>
    </row>
    <row r="548" spans="1:11" ht="14.45" customHeight="1" x14ac:dyDescent="0.25">
      <c r="A548" s="379" t="s">
        <v>937</v>
      </c>
      <c r="B548" s="305" t="s">
        <v>844</v>
      </c>
      <c r="C548" s="138" t="s">
        <v>845</v>
      </c>
      <c r="D548" s="138">
        <v>971</v>
      </c>
      <c r="E548" s="293" t="s">
        <v>837</v>
      </c>
      <c r="F548" s="293" t="s">
        <v>450</v>
      </c>
      <c r="G548" s="138">
        <v>244</v>
      </c>
      <c r="H548" s="138">
        <v>244</v>
      </c>
      <c r="I548" s="279">
        <v>369.77</v>
      </c>
      <c r="J548" s="308">
        <v>369.77</v>
      </c>
      <c r="K548" s="309">
        <v>369.77</v>
      </c>
    </row>
    <row r="549" spans="1:11" ht="14.45" customHeight="1" x14ac:dyDescent="0.25">
      <c r="A549" s="277" t="s">
        <v>215</v>
      </c>
      <c r="B549" s="304" t="s">
        <v>449</v>
      </c>
      <c r="C549" s="292" t="s">
        <v>836</v>
      </c>
      <c r="D549" s="292">
        <v>971</v>
      </c>
      <c r="E549" s="277" t="s">
        <v>837</v>
      </c>
      <c r="F549" s="277" t="s">
        <v>451</v>
      </c>
      <c r="G549" s="277" t="s">
        <v>176</v>
      </c>
      <c r="H549" s="138">
        <v>244</v>
      </c>
      <c r="I549" s="164">
        <f>I551+I552+I553+I554+I555+I556+6141.7</f>
        <v>16696.5</v>
      </c>
      <c r="J549" s="306">
        <f>J550+J551+J552+J553+J554+J555+J556</f>
        <v>17748.71</v>
      </c>
      <c r="K549" s="306">
        <f>K550+K551+K552+K553+K554+K555+K556</f>
        <v>16739.71</v>
      </c>
    </row>
    <row r="550" spans="1:11" ht="14.45" customHeight="1" x14ac:dyDescent="0.25">
      <c r="A550" s="293" t="s">
        <v>538</v>
      </c>
      <c r="B550" s="177" t="s">
        <v>846</v>
      </c>
      <c r="C550" s="138" t="s">
        <v>836</v>
      </c>
      <c r="D550" s="138">
        <v>971</v>
      </c>
      <c r="E550" s="293" t="s">
        <v>837</v>
      </c>
      <c r="F550" s="293" t="s">
        <v>451</v>
      </c>
      <c r="G550" s="138">
        <v>111</v>
      </c>
      <c r="H550" s="138"/>
      <c r="I550" s="279">
        <v>6141.7</v>
      </c>
      <c r="J550" s="308">
        <v>6725</v>
      </c>
      <c r="K550" s="309">
        <v>6668.65</v>
      </c>
    </row>
    <row r="551" spans="1:11" ht="14.45" customHeight="1" x14ac:dyDescent="0.25">
      <c r="A551" s="293" t="s">
        <v>539</v>
      </c>
      <c r="B551" s="177" t="s">
        <v>847</v>
      </c>
      <c r="C551" s="138" t="s">
        <v>836</v>
      </c>
      <c r="D551" s="138">
        <v>971</v>
      </c>
      <c r="E551" s="293" t="s">
        <v>837</v>
      </c>
      <c r="F551" s="293" t="s">
        <v>451</v>
      </c>
      <c r="G551" s="138">
        <v>112</v>
      </c>
      <c r="H551" s="138"/>
      <c r="I551" s="279">
        <v>100</v>
      </c>
      <c r="J551" s="308">
        <v>51.2</v>
      </c>
      <c r="K551" s="309">
        <v>46.4</v>
      </c>
    </row>
    <row r="552" spans="1:11" ht="14.45" customHeight="1" x14ac:dyDescent="0.25">
      <c r="A552" s="293" t="s">
        <v>540</v>
      </c>
      <c r="B552" s="177" t="s">
        <v>848</v>
      </c>
      <c r="C552" s="138" t="s">
        <v>836</v>
      </c>
      <c r="D552" s="138">
        <v>971</v>
      </c>
      <c r="E552" s="293" t="s">
        <v>837</v>
      </c>
      <c r="F552" s="293" t="s">
        <v>451</v>
      </c>
      <c r="G552" s="138">
        <v>119</v>
      </c>
      <c r="H552" s="138"/>
      <c r="I552" s="279">
        <v>1854.8</v>
      </c>
      <c r="J552" s="308">
        <v>2106</v>
      </c>
      <c r="K552" s="309">
        <v>1992.55</v>
      </c>
    </row>
    <row r="553" spans="1:11" ht="62.25" customHeight="1" x14ac:dyDescent="0.25">
      <c r="A553" s="293" t="s">
        <v>541</v>
      </c>
      <c r="B553" s="177" t="s">
        <v>849</v>
      </c>
      <c r="C553" s="138" t="s">
        <v>836</v>
      </c>
      <c r="D553" s="138">
        <v>971</v>
      </c>
      <c r="E553" s="293" t="s">
        <v>837</v>
      </c>
      <c r="F553" s="293" t="s">
        <v>451</v>
      </c>
      <c r="G553" s="138">
        <v>244</v>
      </c>
      <c r="H553" s="138"/>
      <c r="I553" s="279">
        <v>8405</v>
      </c>
      <c r="J553" s="308">
        <v>8671.51</v>
      </c>
      <c r="K553" s="309">
        <v>7907.95</v>
      </c>
    </row>
    <row r="554" spans="1:11" ht="30" x14ac:dyDescent="0.25">
      <c r="A554" s="293" t="s">
        <v>542</v>
      </c>
      <c r="B554" s="144" t="s">
        <v>850</v>
      </c>
      <c r="C554" s="138" t="s">
        <v>836</v>
      </c>
      <c r="D554" s="138">
        <v>971</v>
      </c>
      <c r="E554" s="293" t="s">
        <v>837</v>
      </c>
      <c r="F554" s="293" t="s">
        <v>451</v>
      </c>
      <c r="G554" s="138">
        <v>851</v>
      </c>
      <c r="H554" s="138"/>
      <c r="I554" s="279">
        <v>25</v>
      </c>
      <c r="J554" s="308">
        <v>25</v>
      </c>
      <c r="K554" s="309">
        <v>0.69</v>
      </c>
    </row>
    <row r="555" spans="1:11" ht="30" x14ac:dyDescent="0.25">
      <c r="A555" s="293" t="s">
        <v>543</v>
      </c>
      <c r="B555" s="144" t="s">
        <v>851</v>
      </c>
      <c r="C555" s="138" t="s">
        <v>836</v>
      </c>
      <c r="D555" s="138">
        <v>971</v>
      </c>
      <c r="E555" s="293" t="s">
        <v>837</v>
      </c>
      <c r="F555" s="293" t="s">
        <v>451</v>
      </c>
      <c r="G555" s="138">
        <v>852</v>
      </c>
      <c r="H555" s="138"/>
      <c r="I555" s="279">
        <v>120</v>
      </c>
      <c r="J555" s="308">
        <v>50</v>
      </c>
      <c r="K555" s="309">
        <v>9.99</v>
      </c>
    </row>
    <row r="556" spans="1:11" ht="30" x14ac:dyDescent="0.25">
      <c r="A556" s="293" t="s">
        <v>852</v>
      </c>
      <c r="B556" s="144" t="s">
        <v>853</v>
      </c>
      <c r="C556" s="138" t="s">
        <v>836</v>
      </c>
      <c r="D556" s="138">
        <v>971</v>
      </c>
      <c r="E556" s="293" t="s">
        <v>837</v>
      </c>
      <c r="F556" s="293" t="s">
        <v>451</v>
      </c>
      <c r="G556" s="138">
        <v>853</v>
      </c>
      <c r="H556" s="138"/>
      <c r="I556" s="279">
        <v>50</v>
      </c>
      <c r="J556" s="308">
        <v>120</v>
      </c>
      <c r="K556" s="309">
        <v>113.48</v>
      </c>
    </row>
    <row r="557" spans="1:11" ht="28.5" x14ac:dyDescent="0.25">
      <c r="A557" s="277" t="s">
        <v>217</v>
      </c>
      <c r="B557" s="380" t="s">
        <v>571</v>
      </c>
      <c r="C557" s="292" t="s">
        <v>836</v>
      </c>
      <c r="D557" s="292">
        <v>971</v>
      </c>
      <c r="E557" s="277" t="s">
        <v>837</v>
      </c>
      <c r="F557" s="277" t="s">
        <v>452</v>
      </c>
      <c r="G557" s="277" t="s">
        <v>176</v>
      </c>
      <c r="H557" s="138"/>
      <c r="I557" s="164">
        <f>I558+I559</f>
        <v>5775</v>
      </c>
      <c r="J557" s="306">
        <f>SUM(J558:J559)</f>
        <v>5015.59</v>
      </c>
      <c r="K557" s="310">
        <f>SUM(K558:K559)</f>
        <v>4250.5</v>
      </c>
    </row>
    <row r="558" spans="1:11" ht="30" x14ac:dyDescent="0.25">
      <c r="A558" s="293" t="s">
        <v>547</v>
      </c>
      <c r="B558" s="144" t="s">
        <v>854</v>
      </c>
      <c r="C558" s="138" t="s">
        <v>836</v>
      </c>
      <c r="D558" s="138">
        <v>971</v>
      </c>
      <c r="E558" s="293" t="s">
        <v>837</v>
      </c>
      <c r="F558" s="293" t="s">
        <v>452</v>
      </c>
      <c r="G558" s="138">
        <v>247</v>
      </c>
      <c r="H558" s="138"/>
      <c r="I558" s="279">
        <v>5735</v>
      </c>
      <c r="J558" s="308">
        <v>4975.59</v>
      </c>
      <c r="K558" s="309">
        <v>4211.79</v>
      </c>
    </row>
    <row r="559" spans="1:11" ht="30.75" thickBot="1" x14ac:dyDescent="0.3">
      <c r="A559" s="293" t="s">
        <v>855</v>
      </c>
      <c r="B559" s="144" t="s">
        <v>856</v>
      </c>
      <c r="C559" s="138" t="s">
        <v>836</v>
      </c>
      <c r="D559" s="138">
        <v>971</v>
      </c>
      <c r="E559" s="293" t="s">
        <v>837</v>
      </c>
      <c r="F559" s="293" t="s">
        <v>452</v>
      </c>
      <c r="G559" s="138">
        <v>244</v>
      </c>
      <c r="H559" s="138"/>
      <c r="I559" s="279">
        <v>40</v>
      </c>
      <c r="J559" s="308">
        <v>40</v>
      </c>
      <c r="K559" s="309">
        <v>38.71</v>
      </c>
    </row>
    <row r="560" spans="1:11" ht="58.5" customHeight="1" thickBot="1" x14ac:dyDescent="0.3">
      <c r="A560" s="1378" t="s">
        <v>1515</v>
      </c>
      <c r="B560" s="1379"/>
      <c r="C560" s="1379"/>
      <c r="D560" s="1379"/>
      <c r="E560" s="1379"/>
      <c r="F560" s="1379"/>
      <c r="G560" s="1379"/>
      <c r="H560" s="1379"/>
      <c r="I560" s="1379"/>
      <c r="J560" s="1379"/>
      <c r="K560" s="1380"/>
    </row>
    <row r="561" spans="1:11" ht="34.5" customHeight="1" x14ac:dyDescent="0.25">
      <c r="A561" s="58">
        <v>1</v>
      </c>
      <c r="B561" s="59">
        <v>2</v>
      </c>
      <c r="C561" s="59">
        <v>3</v>
      </c>
      <c r="D561" s="59">
        <v>4</v>
      </c>
      <c r="E561" s="60">
        <v>5</v>
      </c>
      <c r="F561" s="60" t="s">
        <v>280</v>
      </c>
      <c r="G561" s="59">
        <v>7</v>
      </c>
      <c r="H561" s="59">
        <v>8</v>
      </c>
      <c r="I561" s="59">
        <v>9</v>
      </c>
      <c r="J561" s="59">
        <v>10</v>
      </c>
      <c r="K561" s="61">
        <v>11</v>
      </c>
    </row>
    <row r="562" spans="1:11" ht="86.25" customHeight="1" x14ac:dyDescent="0.25">
      <c r="A562" s="145"/>
      <c r="B562" s="146" t="s">
        <v>453</v>
      </c>
      <c r="C562" s="146"/>
      <c r="D562" s="139"/>
      <c r="E562" s="147"/>
      <c r="F562" s="147"/>
      <c r="G562" s="138"/>
      <c r="H562" s="141"/>
      <c r="I562" s="151">
        <f>I563+I574+I579+I582+I584+I589</f>
        <v>41311.040000000001</v>
      </c>
      <c r="J562" s="487">
        <f>J563+J574+J579+J582+J584+J589</f>
        <v>59678.99</v>
      </c>
      <c r="K562" s="487">
        <f>K563+K574+K579+K582+K584+K589</f>
        <v>58322.749999999993</v>
      </c>
    </row>
    <row r="563" spans="1:11" ht="54.75" customHeight="1" x14ac:dyDescent="0.25">
      <c r="A563" s="778">
        <v>1</v>
      </c>
      <c r="B563" s="79" t="s">
        <v>454</v>
      </c>
      <c r="C563" s="79"/>
      <c r="D563" s="295"/>
      <c r="E563" s="64"/>
      <c r="F563" s="64"/>
      <c r="G563" s="716"/>
      <c r="H563" s="65"/>
      <c r="I563" s="779">
        <f>I564</f>
        <v>4900</v>
      </c>
      <c r="J563" s="779">
        <f>J564</f>
        <v>8846.35</v>
      </c>
      <c r="K563" s="779">
        <f>K564</f>
        <v>8400.619999999999</v>
      </c>
    </row>
    <row r="564" spans="1:11" ht="66" customHeight="1" x14ac:dyDescent="0.25">
      <c r="A564" s="788" t="s">
        <v>212</v>
      </c>
      <c r="B564" s="790" t="s">
        <v>1064</v>
      </c>
      <c r="C564" s="789"/>
      <c r="D564" s="726" t="s">
        <v>176</v>
      </c>
      <c r="E564" s="726" t="s">
        <v>178</v>
      </c>
      <c r="F564" s="726" t="s">
        <v>641</v>
      </c>
      <c r="G564" s="726" t="s">
        <v>0</v>
      </c>
      <c r="H564" s="726" t="s">
        <v>176</v>
      </c>
      <c r="I564" s="780">
        <f>I565+I566+I573</f>
        <v>4900</v>
      </c>
      <c r="J564" s="780">
        <f>J565+J566+J573</f>
        <v>8846.35</v>
      </c>
      <c r="K564" s="780">
        <f>K565+K566+K573</f>
        <v>8400.619999999999</v>
      </c>
    </row>
    <row r="565" spans="1:11" ht="75.75" customHeight="1" x14ac:dyDescent="0.25">
      <c r="A565" s="149" t="s">
        <v>550</v>
      </c>
      <c r="B565" s="312" t="s">
        <v>1</v>
      </c>
      <c r="C565" s="137"/>
      <c r="D565" s="138">
        <v>971</v>
      </c>
      <c r="E565" s="139" t="s">
        <v>178</v>
      </c>
      <c r="F565" s="139" t="s">
        <v>641</v>
      </c>
      <c r="G565" s="139" t="s">
        <v>2</v>
      </c>
      <c r="H565" s="138">
        <v>244</v>
      </c>
      <c r="I565" s="313">
        <v>900</v>
      </c>
      <c r="J565" s="313">
        <v>1030</v>
      </c>
      <c r="K565" s="313">
        <v>1021.89</v>
      </c>
    </row>
    <row r="566" spans="1:11" ht="60" x14ac:dyDescent="0.25">
      <c r="A566" s="791" t="s">
        <v>551</v>
      </c>
      <c r="B566" s="581" t="s">
        <v>3</v>
      </c>
      <c r="C566" s="793"/>
      <c r="D566" s="138">
        <v>971</v>
      </c>
      <c r="E566" s="139" t="s">
        <v>178</v>
      </c>
      <c r="F566" s="139" t="s">
        <v>641</v>
      </c>
      <c r="G566" s="139" t="s">
        <v>4</v>
      </c>
      <c r="H566" s="138">
        <v>244</v>
      </c>
      <c r="I566" s="313">
        <v>1500</v>
      </c>
      <c r="J566" s="313">
        <v>2525.36</v>
      </c>
      <c r="K566" s="313">
        <v>2125.36</v>
      </c>
    </row>
    <row r="567" spans="1:11" ht="30" x14ac:dyDescent="0.25">
      <c r="A567" s="791"/>
      <c r="B567" s="794" t="s">
        <v>1058</v>
      </c>
      <c r="C567" s="793"/>
      <c r="D567" s="347"/>
      <c r="E567" s="406"/>
      <c r="F567" s="406"/>
      <c r="G567" s="406"/>
      <c r="H567" s="347"/>
      <c r="I567" s="313"/>
      <c r="J567" s="313"/>
      <c r="K567" s="313"/>
    </row>
    <row r="568" spans="1:11" ht="30" x14ac:dyDescent="0.25">
      <c r="A568" s="791"/>
      <c r="B568" s="794" t="s">
        <v>1059</v>
      </c>
      <c r="C568" s="793"/>
      <c r="D568" s="347"/>
      <c r="E568" s="406"/>
      <c r="F568" s="406"/>
      <c r="G568" s="406"/>
      <c r="H568" s="347"/>
      <c r="I568" s="313"/>
      <c r="J568" s="313"/>
      <c r="K568" s="313"/>
    </row>
    <row r="569" spans="1:11" ht="45" x14ac:dyDescent="0.25">
      <c r="A569" s="791"/>
      <c r="B569" s="794" t="s">
        <v>1060</v>
      </c>
      <c r="C569" s="793"/>
      <c r="D569" s="347"/>
      <c r="E569" s="406"/>
      <c r="F569" s="406"/>
      <c r="G569" s="406"/>
      <c r="H569" s="347"/>
      <c r="I569" s="313"/>
      <c r="J569" s="313"/>
      <c r="K569" s="313"/>
    </row>
    <row r="570" spans="1:11" ht="45" x14ac:dyDescent="0.25">
      <c r="A570" s="791"/>
      <c r="B570" s="794" t="s">
        <v>1061</v>
      </c>
      <c r="C570" s="793"/>
      <c r="D570" s="347"/>
      <c r="E570" s="406"/>
      <c r="F570" s="406"/>
      <c r="G570" s="406"/>
      <c r="H570" s="347"/>
      <c r="I570" s="313"/>
      <c r="J570" s="313"/>
      <c r="K570" s="313"/>
    </row>
    <row r="571" spans="1:11" ht="45" x14ac:dyDescent="0.25">
      <c r="A571" s="791"/>
      <c r="B571" s="794" t="s">
        <v>1062</v>
      </c>
      <c r="C571" s="793"/>
      <c r="D571" s="347"/>
      <c r="E571" s="406"/>
      <c r="F571" s="406"/>
      <c r="G571" s="406"/>
      <c r="H571" s="347"/>
      <c r="I571" s="313"/>
      <c r="J571" s="313"/>
      <c r="K571" s="313"/>
    </row>
    <row r="572" spans="1:11" ht="45" x14ac:dyDescent="0.25">
      <c r="A572" s="791"/>
      <c r="B572" s="794" t="s">
        <v>1063</v>
      </c>
      <c r="C572" s="793"/>
      <c r="D572" s="347"/>
      <c r="E572" s="406"/>
      <c r="F572" s="406"/>
      <c r="G572" s="406"/>
      <c r="H572" s="347"/>
      <c r="I572" s="313"/>
      <c r="J572" s="313"/>
      <c r="K572" s="313"/>
    </row>
    <row r="573" spans="1:11" ht="42" customHeight="1" x14ac:dyDescent="0.25">
      <c r="A573" s="792" t="s">
        <v>832</v>
      </c>
      <c r="B573" s="581" t="s">
        <v>6</v>
      </c>
      <c r="C573" s="793"/>
      <c r="D573" s="138">
        <v>971</v>
      </c>
      <c r="E573" s="139" t="s">
        <v>178</v>
      </c>
      <c r="F573" s="139" t="s">
        <v>641</v>
      </c>
      <c r="G573" s="139" t="s">
        <v>7</v>
      </c>
      <c r="H573" s="139" t="s">
        <v>643</v>
      </c>
      <c r="I573" s="313">
        <v>2500</v>
      </c>
      <c r="J573" s="313">
        <v>5290.99</v>
      </c>
      <c r="K573" s="313">
        <v>5253.37</v>
      </c>
    </row>
    <row r="574" spans="1:11" ht="15.75" x14ac:dyDescent="0.25">
      <c r="A574" s="1532" t="s">
        <v>82</v>
      </c>
      <c r="B574" s="1533" t="s">
        <v>8</v>
      </c>
      <c r="C574" s="1534"/>
      <c r="D574" s="295" t="s">
        <v>176</v>
      </c>
      <c r="E574" s="295" t="s">
        <v>178</v>
      </c>
      <c r="F574" s="295" t="s">
        <v>641</v>
      </c>
      <c r="G574" s="295" t="s">
        <v>9</v>
      </c>
      <c r="H574" s="295" t="s">
        <v>176</v>
      </c>
      <c r="I574" s="779">
        <f>I575+I576+I577+I578</f>
        <v>8200</v>
      </c>
      <c r="J574" s="779">
        <f>J575+J576+J577+J578</f>
        <v>18895.57</v>
      </c>
      <c r="K574" s="779">
        <f>K575+K576+K577+K578</f>
        <v>18344.23</v>
      </c>
    </row>
    <row r="575" spans="1:11" ht="30" x14ac:dyDescent="0.25">
      <c r="A575" s="1535" t="s">
        <v>222</v>
      </c>
      <c r="B575" s="858" t="s">
        <v>11</v>
      </c>
      <c r="C575" s="1502"/>
      <c r="D575" s="858">
        <v>971</v>
      </c>
      <c r="E575" s="859" t="s">
        <v>178</v>
      </c>
      <c r="F575" s="859" t="s">
        <v>669</v>
      </c>
      <c r="G575" s="859" t="s">
        <v>10</v>
      </c>
      <c r="H575" s="858">
        <v>244</v>
      </c>
      <c r="I575" s="780">
        <v>8000</v>
      </c>
      <c r="J575" s="780">
        <v>4542.74</v>
      </c>
      <c r="K575" s="780">
        <v>4542.74</v>
      </c>
    </row>
    <row r="576" spans="1:11" ht="30" x14ac:dyDescent="0.25">
      <c r="A576" s="1535" t="s">
        <v>225</v>
      </c>
      <c r="B576" s="1536" t="s">
        <v>1065</v>
      </c>
      <c r="C576" s="1537"/>
      <c r="D576" s="858">
        <v>971</v>
      </c>
      <c r="E576" s="859" t="s">
        <v>178</v>
      </c>
      <c r="F576" s="859" t="s">
        <v>669</v>
      </c>
      <c r="G576" s="859" t="s">
        <v>1066</v>
      </c>
      <c r="H576" s="858">
        <v>243</v>
      </c>
      <c r="I576" s="1538">
        <v>0</v>
      </c>
      <c r="J576" s="1538">
        <v>340.19</v>
      </c>
      <c r="K576" s="1539">
        <v>0</v>
      </c>
    </row>
    <row r="577" spans="1:11" s="484" customFormat="1" ht="30" x14ac:dyDescent="0.25">
      <c r="A577" s="1540" t="s">
        <v>227</v>
      </c>
      <c r="B577" s="1536" t="s">
        <v>1067</v>
      </c>
      <c r="C577" s="837"/>
      <c r="D577" s="858">
        <v>971</v>
      </c>
      <c r="E577" s="859" t="s">
        <v>178</v>
      </c>
      <c r="F577" s="859" t="s">
        <v>669</v>
      </c>
      <c r="G577" s="859" t="s">
        <v>1068</v>
      </c>
      <c r="H577" s="858">
        <v>244</v>
      </c>
      <c r="I577" s="1538">
        <v>200</v>
      </c>
      <c r="J577" s="1538">
        <v>0</v>
      </c>
      <c r="K577" s="1539">
        <v>0</v>
      </c>
    </row>
    <row r="578" spans="1:11" s="484" customFormat="1" ht="30" x14ac:dyDescent="0.25">
      <c r="A578" s="1540" t="s">
        <v>247</v>
      </c>
      <c r="B578" s="1536" t="s">
        <v>1069</v>
      </c>
      <c r="C578" s="837"/>
      <c r="D578" s="858">
        <v>971</v>
      </c>
      <c r="E578" s="859" t="s">
        <v>178</v>
      </c>
      <c r="F578" s="859" t="s">
        <v>669</v>
      </c>
      <c r="G578" s="859" t="s">
        <v>12</v>
      </c>
      <c r="H578" s="858">
        <v>414</v>
      </c>
      <c r="I578" s="1538">
        <v>0</v>
      </c>
      <c r="J578" s="1538">
        <v>14012.64</v>
      </c>
      <c r="K578" s="1539">
        <v>13801.49</v>
      </c>
    </row>
    <row r="579" spans="1:11" ht="110.25" x14ac:dyDescent="0.25">
      <c r="A579" s="1541" t="s">
        <v>117</v>
      </c>
      <c r="B579" s="84" t="s">
        <v>861</v>
      </c>
      <c r="C579" s="84"/>
      <c r="D579" s="1542" t="s">
        <v>176</v>
      </c>
      <c r="E579" s="1542" t="s">
        <v>661</v>
      </c>
      <c r="F579" s="1542" t="s">
        <v>662</v>
      </c>
      <c r="G579" s="1543" t="s">
        <v>1070</v>
      </c>
      <c r="H579" s="1544" t="s">
        <v>1071</v>
      </c>
      <c r="I579" s="492">
        <f>I581</f>
        <v>20556.3</v>
      </c>
      <c r="J579" s="492">
        <f>J580+J581</f>
        <v>21910.3</v>
      </c>
      <c r="K579" s="492">
        <f>K580+K581</f>
        <v>21910.3</v>
      </c>
    </row>
    <row r="580" spans="1:11" s="484" customFormat="1" ht="112.5" customHeight="1" x14ac:dyDescent="0.25">
      <c r="A580" s="795" t="s">
        <v>230</v>
      </c>
      <c r="B580" s="619" t="s">
        <v>1075</v>
      </c>
      <c r="C580" s="491"/>
      <c r="D580" s="489" t="s">
        <v>667</v>
      </c>
      <c r="E580" s="489" t="s">
        <v>661</v>
      </c>
      <c r="F580" s="489" t="s">
        <v>662</v>
      </c>
      <c r="G580" s="488" t="s">
        <v>1074</v>
      </c>
      <c r="H580" s="493">
        <v>412</v>
      </c>
      <c r="I580" s="492"/>
      <c r="J580" s="494">
        <v>15795.15</v>
      </c>
      <c r="K580" s="494">
        <v>15795.15</v>
      </c>
    </row>
    <row r="581" spans="1:11" ht="118.5" customHeight="1" x14ac:dyDescent="0.25">
      <c r="A581" s="495" t="s">
        <v>773</v>
      </c>
      <c r="B581" s="490" t="s">
        <v>1072</v>
      </c>
      <c r="C581" s="486"/>
      <c r="D581" s="486">
        <v>971</v>
      </c>
      <c r="E581" s="485" t="s">
        <v>661</v>
      </c>
      <c r="F581" s="293" t="s">
        <v>662</v>
      </c>
      <c r="G581" s="488" t="s">
        <v>1073</v>
      </c>
      <c r="H581" s="493">
        <v>244</v>
      </c>
      <c r="I581" s="496">
        <v>20556.3</v>
      </c>
      <c r="J581" s="496">
        <v>6115.15</v>
      </c>
      <c r="K581" s="496">
        <v>6115.15</v>
      </c>
    </row>
    <row r="582" spans="1:11" ht="43.5" x14ac:dyDescent="0.25">
      <c r="A582" s="1545" t="s">
        <v>144</v>
      </c>
      <c r="B582" s="1546" t="s">
        <v>862</v>
      </c>
      <c r="C582" s="1546"/>
      <c r="D582" s="320" t="s">
        <v>176</v>
      </c>
      <c r="E582" s="838" t="s">
        <v>178</v>
      </c>
      <c r="F582" s="838" t="s">
        <v>669</v>
      </c>
      <c r="G582" s="320" t="s">
        <v>13</v>
      </c>
      <c r="H582" s="1547">
        <v>0</v>
      </c>
      <c r="I582" s="1548">
        <f>I583</f>
        <v>100</v>
      </c>
      <c r="J582" s="1548">
        <f>J583</f>
        <v>418.6</v>
      </c>
      <c r="K582" s="1548">
        <f>K583</f>
        <v>418.6</v>
      </c>
    </row>
    <row r="583" spans="1:11" ht="60" x14ac:dyDescent="0.25">
      <c r="A583" s="1549" t="s">
        <v>268</v>
      </c>
      <c r="B583" s="81" t="s">
        <v>14</v>
      </c>
      <c r="C583" s="81"/>
      <c r="D583" s="862">
        <v>971</v>
      </c>
      <c r="E583" s="853" t="s">
        <v>178</v>
      </c>
      <c r="F583" s="853" t="s">
        <v>669</v>
      </c>
      <c r="G583" s="611" t="s">
        <v>13</v>
      </c>
      <c r="H583" s="862">
        <v>244</v>
      </c>
      <c r="I583" s="494">
        <v>100</v>
      </c>
      <c r="J583" s="494">
        <v>418.6</v>
      </c>
      <c r="K583" s="494">
        <v>418.6</v>
      </c>
    </row>
    <row r="584" spans="1:11" ht="29.25" x14ac:dyDescent="0.25">
      <c r="A584" s="1541" t="s">
        <v>200</v>
      </c>
      <c r="B584" s="1546" t="s">
        <v>863</v>
      </c>
      <c r="C584" s="1546"/>
      <c r="D584" s="320" t="s">
        <v>667</v>
      </c>
      <c r="E584" s="320" t="s">
        <v>178</v>
      </c>
      <c r="F584" s="320" t="s">
        <v>669</v>
      </c>
      <c r="G584" s="320" t="s">
        <v>864</v>
      </c>
      <c r="H584" s="861">
        <v>244</v>
      </c>
      <c r="I584" s="1548">
        <f>I585</f>
        <v>6054.74</v>
      </c>
      <c r="J584" s="1548">
        <f>J585</f>
        <v>8108.17</v>
      </c>
      <c r="K584" s="1548">
        <f>K585</f>
        <v>7749</v>
      </c>
    </row>
    <row r="585" spans="1:11" x14ac:dyDescent="0.25">
      <c r="A585" s="1550" t="s">
        <v>485</v>
      </c>
      <c r="B585" s="1551" t="s">
        <v>811</v>
      </c>
      <c r="C585" s="1552"/>
      <c r="D585" s="1019">
        <v>971</v>
      </c>
      <c r="E585" s="1553" t="s">
        <v>178</v>
      </c>
      <c r="F585" s="1553" t="s">
        <v>669</v>
      </c>
      <c r="G585" s="1554" t="s">
        <v>864</v>
      </c>
      <c r="H585" s="1019">
        <v>244</v>
      </c>
      <c r="I585" s="1555">
        <v>6054.74</v>
      </c>
      <c r="J585" s="1019">
        <v>8108.17</v>
      </c>
      <c r="K585" s="1556">
        <v>7749</v>
      </c>
    </row>
    <row r="586" spans="1:11" x14ac:dyDescent="0.25">
      <c r="A586" s="1557"/>
      <c r="B586" s="1558"/>
      <c r="C586" s="1559"/>
      <c r="D586" s="1560"/>
      <c r="E586" s="1560"/>
      <c r="F586" s="1560"/>
      <c r="G586" s="1560"/>
      <c r="H586" s="1560"/>
      <c r="I586" s="1560"/>
      <c r="J586" s="1560"/>
      <c r="K586" s="1561"/>
    </row>
    <row r="587" spans="1:11" x14ac:dyDescent="0.25">
      <c r="A587" s="1557"/>
      <c r="B587" s="1558"/>
      <c r="C587" s="1559"/>
      <c r="D587" s="1560"/>
      <c r="E587" s="1560"/>
      <c r="F587" s="1560"/>
      <c r="G587" s="1560"/>
      <c r="H587" s="1560"/>
      <c r="I587" s="1560"/>
      <c r="J587" s="1560"/>
      <c r="K587" s="1561"/>
    </row>
    <row r="588" spans="1:11" x14ac:dyDescent="0.25">
      <c r="A588" s="1557"/>
      <c r="B588" s="1558"/>
      <c r="C588" s="1562"/>
      <c r="D588" s="1563"/>
      <c r="E588" s="1563"/>
      <c r="F588" s="1563"/>
      <c r="G588" s="1563"/>
      <c r="H588" s="1563"/>
      <c r="I588" s="1563"/>
      <c r="J588" s="1563"/>
      <c r="K588" s="1564"/>
    </row>
    <row r="589" spans="1:11" x14ac:dyDescent="0.25">
      <c r="A589" s="1565" t="s">
        <v>867</v>
      </c>
      <c r="B589" s="1566" t="s">
        <v>865</v>
      </c>
      <c r="C589" s="1567"/>
      <c r="D589" s="1568">
        <v>971</v>
      </c>
      <c r="E589" s="320" t="s">
        <v>178</v>
      </c>
      <c r="F589" s="320" t="s">
        <v>669</v>
      </c>
      <c r="G589" s="1568">
        <v>690000000</v>
      </c>
      <c r="H589" s="1568">
        <v>611</v>
      </c>
      <c r="I589" s="1569">
        <f>I593</f>
        <v>1500</v>
      </c>
      <c r="J589" s="1569">
        <f>J593</f>
        <v>1500</v>
      </c>
      <c r="K589" s="1569">
        <f>K593</f>
        <v>1500</v>
      </c>
    </row>
    <row r="590" spans="1:11" x14ac:dyDescent="0.25">
      <c r="A590" s="1565"/>
      <c r="B590" s="1570"/>
      <c r="C590" s="1559"/>
      <c r="D590" s="1571"/>
      <c r="E590" s="320" t="s">
        <v>178</v>
      </c>
      <c r="F590" s="320" t="s">
        <v>669</v>
      </c>
      <c r="G590" s="1571"/>
      <c r="H590" s="1571"/>
      <c r="I590" s="1572"/>
      <c r="J590" s="1572"/>
      <c r="K590" s="1572"/>
    </row>
    <row r="591" spans="1:11" x14ac:dyDescent="0.25">
      <c r="A591" s="1565"/>
      <c r="B591" s="1570"/>
      <c r="C591" s="1559"/>
      <c r="D591" s="1571"/>
      <c r="E591" s="320" t="s">
        <v>178</v>
      </c>
      <c r="F591" s="320" t="s">
        <v>669</v>
      </c>
      <c r="G591" s="1571"/>
      <c r="H591" s="1571"/>
      <c r="I591" s="1572"/>
      <c r="J591" s="1572"/>
      <c r="K591" s="1572"/>
    </row>
    <row r="592" spans="1:11" ht="68.25" customHeight="1" x14ac:dyDescent="0.25">
      <c r="A592" s="1573"/>
      <c r="B592" s="1574"/>
      <c r="C592" s="1562"/>
      <c r="D592" s="1575"/>
      <c r="E592" s="320" t="s">
        <v>178</v>
      </c>
      <c r="F592" s="320" t="s">
        <v>669</v>
      </c>
      <c r="G592" s="1575"/>
      <c r="H592" s="1575"/>
      <c r="I592" s="1576"/>
      <c r="J592" s="1576"/>
      <c r="K592" s="1576"/>
    </row>
    <row r="593" spans="1:11" x14ac:dyDescent="0.25">
      <c r="A593" s="1090" t="s">
        <v>282</v>
      </c>
      <c r="B593" s="1073" t="s">
        <v>866</v>
      </c>
      <c r="C593" s="1075"/>
      <c r="D593" s="1078">
        <v>971</v>
      </c>
      <c r="E593" s="1079" t="s">
        <v>178</v>
      </c>
      <c r="F593" s="1079" t="s">
        <v>669</v>
      </c>
      <c r="G593" s="1080">
        <v>690123090</v>
      </c>
      <c r="H593" s="1078">
        <v>611</v>
      </c>
      <c r="I593" s="1070">
        <v>1500</v>
      </c>
      <c r="J593" s="1070">
        <v>1500</v>
      </c>
      <c r="K593" s="1070">
        <v>1500</v>
      </c>
    </row>
    <row r="594" spans="1:11" x14ac:dyDescent="0.25">
      <c r="A594" s="1091"/>
      <c r="B594" s="1074"/>
      <c r="C594" s="1076"/>
      <c r="D594" s="1071"/>
      <c r="E594" s="1071"/>
      <c r="F594" s="1071"/>
      <c r="G594" s="1071"/>
      <c r="H594" s="1071"/>
      <c r="I594" s="1071"/>
      <c r="J594" s="1071"/>
      <c r="K594" s="1071"/>
    </row>
    <row r="595" spans="1:11" x14ac:dyDescent="0.25">
      <c r="A595" s="1026"/>
      <c r="B595" s="1074"/>
      <c r="C595" s="1076"/>
      <c r="D595" s="1071"/>
      <c r="E595" s="1071"/>
      <c r="F595" s="1071"/>
      <c r="G595" s="1071"/>
      <c r="H595" s="1071"/>
      <c r="I595" s="1071"/>
      <c r="J595" s="1071"/>
      <c r="K595" s="1071"/>
    </row>
    <row r="596" spans="1:11" x14ac:dyDescent="0.25">
      <c r="A596" s="1026"/>
      <c r="B596" s="1074"/>
      <c r="C596" s="1076"/>
      <c r="D596" s="1071"/>
      <c r="E596" s="1071"/>
      <c r="F596" s="1071"/>
      <c r="G596" s="1071"/>
      <c r="H596" s="1071"/>
      <c r="I596" s="1071"/>
      <c r="J596" s="1071"/>
      <c r="K596" s="1071"/>
    </row>
    <row r="597" spans="1:11" ht="57" customHeight="1" x14ac:dyDescent="0.25">
      <c r="A597" s="1577"/>
      <c r="B597" s="1074"/>
      <c r="C597" s="1077"/>
      <c r="D597" s="1072"/>
      <c r="E597" s="1072"/>
      <c r="F597" s="1072"/>
      <c r="G597" s="1072"/>
      <c r="H597" s="1072"/>
      <c r="I597" s="1072"/>
      <c r="J597" s="1072"/>
      <c r="K597" s="1072"/>
    </row>
    <row r="598" spans="1:11" ht="15.75" x14ac:dyDescent="0.25">
      <c r="A598" s="1578" t="s">
        <v>915</v>
      </c>
      <c r="B598" s="1579"/>
      <c r="C598" s="1579"/>
      <c r="D598" s="1579"/>
      <c r="E598" s="1579"/>
      <c r="F598" s="1579"/>
      <c r="G598" s="1579"/>
      <c r="H598" s="1579"/>
      <c r="I598" s="1579"/>
      <c r="J598" s="1579"/>
      <c r="K598" s="1579"/>
    </row>
    <row r="599" spans="1:11" s="585" customFormat="1" ht="15" customHeight="1" x14ac:dyDescent="0.25">
      <c r="A599" s="1580" t="s">
        <v>531</v>
      </c>
      <c r="B599" s="1580" t="s">
        <v>1179</v>
      </c>
      <c r="C599" s="1580" t="s">
        <v>1180</v>
      </c>
      <c r="D599" s="1581" t="s">
        <v>1181</v>
      </c>
      <c r="E599" s="1582"/>
      <c r="F599" s="1582"/>
      <c r="G599" s="1582"/>
      <c r="H599" s="1583"/>
      <c r="I599" s="1581" t="s">
        <v>1182</v>
      </c>
      <c r="J599" s="1582"/>
      <c r="K599" s="1582"/>
    </row>
    <row r="600" spans="1:11" s="585" customFormat="1" ht="69" customHeight="1" x14ac:dyDescent="0.25">
      <c r="A600" s="1584"/>
      <c r="B600" s="1584"/>
      <c r="C600" s="1584"/>
      <c r="D600" s="100" t="s">
        <v>634</v>
      </c>
      <c r="E600" s="1581" t="s">
        <v>635</v>
      </c>
      <c r="F600" s="1583"/>
      <c r="G600" s="100" t="s">
        <v>1183</v>
      </c>
      <c r="H600" s="100" t="s">
        <v>637</v>
      </c>
      <c r="I600" s="100" t="s">
        <v>1184</v>
      </c>
      <c r="J600" s="100" t="s">
        <v>1395</v>
      </c>
      <c r="K600" s="100" t="s">
        <v>1185</v>
      </c>
    </row>
    <row r="601" spans="1:11" ht="78" customHeight="1" x14ac:dyDescent="0.25">
      <c r="A601" s="605">
        <v>1</v>
      </c>
      <c r="B601" s="605" t="s">
        <v>883</v>
      </c>
      <c r="C601" s="594" t="s">
        <v>1170</v>
      </c>
      <c r="D601" s="600">
        <v>971</v>
      </c>
      <c r="E601" s="598" t="s">
        <v>693</v>
      </c>
      <c r="F601" s="607" t="s">
        <v>640</v>
      </c>
      <c r="G601" s="600">
        <v>1790100000</v>
      </c>
      <c r="H601" s="593"/>
      <c r="I601" s="601">
        <f>I602+I603+I604+I605+I606</f>
        <v>90</v>
      </c>
      <c r="J601" s="601">
        <f>J602+J603+J604+J605+J606</f>
        <v>129.49</v>
      </c>
      <c r="K601" s="601">
        <f>K602+K603+K604+K605+K606</f>
        <v>129.49</v>
      </c>
    </row>
    <row r="602" spans="1:11" ht="48.75" customHeight="1" x14ac:dyDescent="0.25">
      <c r="A602" s="606" t="s">
        <v>533</v>
      </c>
      <c r="B602" s="606" t="s">
        <v>884</v>
      </c>
      <c r="C602" s="592" t="s">
        <v>1170</v>
      </c>
      <c r="D602" s="595">
        <v>971</v>
      </c>
      <c r="E602" s="596" t="s">
        <v>693</v>
      </c>
      <c r="F602" s="599" t="s">
        <v>640</v>
      </c>
      <c r="G602" s="595">
        <v>1790128010</v>
      </c>
      <c r="H602" s="595">
        <v>244</v>
      </c>
      <c r="I602" s="602">
        <v>50</v>
      </c>
      <c r="J602" s="602">
        <v>89.49</v>
      </c>
      <c r="K602" s="602">
        <v>89.49</v>
      </c>
    </row>
    <row r="603" spans="1:11" ht="41.25" customHeight="1" x14ac:dyDescent="0.25">
      <c r="A603" s="606" t="s">
        <v>535</v>
      </c>
      <c r="B603" s="606" t="s">
        <v>1171</v>
      </c>
      <c r="C603" s="592" t="s">
        <v>1170</v>
      </c>
      <c r="D603" s="595">
        <v>971</v>
      </c>
      <c r="E603" s="596" t="s">
        <v>693</v>
      </c>
      <c r="F603" s="599" t="s">
        <v>640</v>
      </c>
      <c r="G603" s="595">
        <v>1790128010</v>
      </c>
      <c r="H603" s="595">
        <v>244</v>
      </c>
      <c r="I603" s="602">
        <v>15</v>
      </c>
      <c r="J603" s="602">
        <v>15</v>
      </c>
      <c r="K603" s="602">
        <v>15</v>
      </c>
    </row>
    <row r="604" spans="1:11" ht="90" x14ac:dyDescent="0.25">
      <c r="A604" s="606" t="s">
        <v>536</v>
      </c>
      <c r="B604" s="606" t="s">
        <v>885</v>
      </c>
      <c r="C604" s="592" t="s">
        <v>1170</v>
      </c>
      <c r="D604" s="595">
        <v>971</v>
      </c>
      <c r="E604" s="596" t="s">
        <v>693</v>
      </c>
      <c r="F604" s="599" t="s">
        <v>640</v>
      </c>
      <c r="G604" s="595">
        <v>1790128010</v>
      </c>
      <c r="H604" s="595">
        <v>244</v>
      </c>
      <c r="I604" s="602">
        <v>20</v>
      </c>
      <c r="J604" s="602">
        <v>20</v>
      </c>
      <c r="K604" s="602">
        <v>20</v>
      </c>
    </row>
    <row r="605" spans="1:11" ht="45" x14ac:dyDescent="0.25">
      <c r="A605" s="606" t="s">
        <v>537</v>
      </c>
      <c r="B605" s="606" t="s">
        <v>1172</v>
      </c>
      <c r="C605" s="592" t="s">
        <v>1170</v>
      </c>
      <c r="D605" s="595">
        <v>971</v>
      </c>
      <c r="E605" s="596" t="s">
        <v>693</v>
      </c>
      <c r="F605" s="599" t="s">
        <v>640</v>
      </c>
      <c r="G605" s="595">
        <v>1790128010</v>
      </c>
      <c r="H605" s="595">
        <v>244</v>
      </c>
      <c r="I605" s="602">
        <v>5</v>
      </c>
      <c r="J605" s="602">
        <v>5</v>
      </c>
      <c r="K605" s="602">
        <v>5</v>
      </c>
    </row>
    <row r="606" spans="1:11" ht="105" x14ac:dyDescent="0.25">
      <c r="A606" s="606" t="s">
        <v>52</v>
      </c>
      <c r="B606" s="606" t="s">
        <v>1173</v>
      </c>
      <c r="C606" s="592" t="s">
        <v>1170</v>
      </c>
      <c r="D606" s="595">
        <v>971</v>
      </c>
      <c r="E606" s="596" t="s">
        <v>693</v>
      </c>
      <c r="F606" s="599" t="s">
        <v>640</v>
      </c>
      <c r="G606" s="595">
        <v>1790128010</v>
      </c>
      <c r="H606" s="595">
        <v>244</v>
      </c>
      <c r="I606" s="602">
        <v>0</v>
      </c>
      <c r="J606" s="602">
        <v>0</v>
      </c>
      <c r="K606" s="603">
        <v>0</v>
      </c>
    </row>
    <row r="607" spans="1:11" ht="28.5" x14ac:dyDescent="0.25">
      <c r="A607" s="605" t="s">
        <v>82</v>
      </c>
      <c r="B607" s="605" t="s">
        <v>886</v>
      </c>
      <c r="C607" s="594" t="s">
        <v>1170</v>
      </c>
      <c r="D607" s="597">
        <v>971</v>
      </c>
      <c r="E607" s="596" t="s">
        <v>693</v>
      </c>
      <c r="F607" s="599" t="s">
        <v>640</v>
      </c>
      <c r="G607" s="597">
        <v>1790200000</v>
      </c>
      <c r="H607" s="597">
        <v>244</v>
      </c>
      <c r="I607" s="604">
        <f>I608+I609</f>
        <v>55</v>
      </c>
      <c r="J607" s="604">
        <f>J608+J609</f>
        <v>213.26</v>
      </c>
      <c r="K607" s="604">
        <f>K608+K609</f>
        <v>213.26</v>
      </c>
    </row>
    <row r="608" spans="1:11" ht="30" x14ac:dyDescent="0.25">
      <c r="A608" s="606" t="s">
        <v>578</v>
      </c>
      <c r="B608" s="606" t="s">
        <v>888</v>
      </c>
      <c r="C608" s="592" t="s">
        <v>1170</v>
      </c>
      <c r="D608" s="595">
        <v>971</v>
      </c>
      <c r="E608" s="596" t="s">
        <v>693</v>
      </c>
      <c r="F608" s="599" t="s">
        <v>640</v>
      </c>
      <c r="G608" s="595">
        <v>1790228020</v>
      </c>
      <c r="H608" s="595">
        <v>244</v>
      </c>
      <c r="I608" s="602">
        <v>5</v>
      </c>
      <c r="J608" s="602">
        <v>5</v>
      </c>
      <c r="K608" s="602">
        <v>5</v>
      </c>
    </row>
    <row r="609" spans="1:11" ht="30" x14ac:dyDescent="0.25">
      <c r="A609" s="606" t="s">
        <v>573</v>
      </c>
      <c r="B609" s="606" t="s">
        <v>1174</v>
      </c>
      <c r="C609" s="592" t="s">
        <v>1170</v>
      </c>
      <c r="D609" s="595">
        <v>971</v>
      </c>
      <c r="E609" s="596" t="s">
        <v>693</v>
      </c>
      <c r="F609" s="599" t="s">
        <v>640</v>
      </c>
      <c r="G609" s="595">
        <v>1790228020</v>
      </c>
      <c r="H609" s="595">
        <v>244</v>
      </c>
      <c r="I609" s="602">
        <v>50</v>
      </c>
      <c r="J609" s="602">
        <v>208.26</v>
      </c>
      <c r="K609" s="602">
        <v>208.26</v>
      </c>
    </row>
    <row r="610" spans="1:11" ht="42.75" x14ac:dyDescent="0.25">
      <c r="A610" s="605" t="s">
        <v>117</v>
      </c>
      <c r="B610" s="605" t="s">
        <v>1175</v>
      </c>
      <c r="C610" s="594" t="s">
        <v>1170</v>
      </c>
      <c r="D610" s="597"/>
      <c r="E610" s="596"/>
      <c r="F610" s="599"/>
      <c r="G610" s="597"/>
      <c r="H610" s="597"/>
      <c r="I610" s="604">
        <f>I611+I612</f>
        <v>312</v>
      </c>
      <c r="J610" s="604">
        <f>J611+J612</f>
        <v>114.25</v>
      </c>
      <c r="K610" s="604">
        <f t="shared" ref="K610" si="33">K611+K612</f>
        <v>114.25</v>
      </c>
    </row>
    <row r="611" spans="1:11" ht="30" x14ac:dyDescent="0.25">
      <c r="A611" s="606" t="s">
        <v>583</v>
      </c>
      <c r="B611" s="606" t="s">
        <v>1176</v>
      </c>
      <c r="C611" s="592" t="s">
        <v>1170</v>
      </c>
      <c r="D611" s="595">
        <v>971</v>
      </c>
      <c r="E611" s="596" t="s">
        <v>693</v>
      </c>
      <c r="F611" s="599" t="s">
        <v>640</v>
      </c>
      <c r="G611" s="595">
        <v>1790328030</v>
      </c>
      <c r="H611" s="595">
        <v>244</v>
      </c>
      <c r="I611" s="602">
        <v>0</v>
      </c>
      <c r="J611" s="602">
        <v>0</v>
      </c>
      <c r="K611" s="602">
        <v>0</v>
      </c>
    </row>
    <row r="612" spans="1:11" ht="30" x14ac:dyDescent="0.25">
      <c r="A612" s="613" t="s">
        <v>773</v>
      </c>
      <c r="B612" s="606" t="s">
        <v>1177</v>
      </c>
      <c r="C612" s="592" t="s">
        <v>1170</v>
      </c>
      <c r="D612" s="595">
        <v>971</v>
      </c>
      <c r="E612" s="596" t="s">
        <v>693</v>
      </c>
      <c r="F612" s="596" t="s">
        <v>640</v>
      </c>
      <c r="G612" s="595">
        <v>1790328030</v>
      </c>
      <c r="H612" s="595">
        <v>244</v>
      </c>
      <c r="I612" s="602">
        <v>312</v>
      </c>
      <c r="J612" s="602">
        <v>114.25</v>
      </c>
      <c r="K612" s="602">
        <v>114.25</v>
      </c>
    </row>
    <row r="613" spans="1:11" ht="15.75" x14ac:dyDescent="0.25">
      <c r="A613" s="1228" t="s">
        <v>1178</v>
      </c>
      <c r="B613" s="1228"/>
      <c r="C613" s="1228"/>
      <c r="D613" s="1228"/>
      <c r="E613" s="1228"/>
      <c r="F613" s="1228"/>
      <c r="G613" s="1228"/>
      <c r="H613" s="1228"/>
      <c r="I613" s="612">
        <f>I607+I601+I610</f>
        <v>457</v>
      </c>
      <c r="J613" s="612">
        <f>J607+J601+J610</f>
        <v>457</v>
      </c>
      <c r="K613" s="612">
        <f>K610+K607+K601</f>
        <v>457</v>
      </c>
    </row>
  </sheetData>
  <mergeCells count="366">
    <mergeCell ref="I599:K599"/>
    <mergeCell ref="E600:F600"/>
    <mergeCell ref="A484:K484"/>
    <mergeCell ref="A485:A486"/>
    <mergeCell ref="B485:B486"/>
    <mergeCell ref="C485:C486"/>
    <mergeCell ref="D485:H485"/>
    <mergeCell ref="I485:K485"/>
    <mergeCell ref="E486:F486"/>
    <mergeCell ref="A499:K499"/>
    <mergeCell ref="A560:K560"/>
    <mergeCell ref="J589:J592"/>
    <mergeCell ref="K589:K592"/>
    <mergeCell ref="J585:J588"/>
    <mergeCell ref="A589:A592"/>
    <mergeCell ref="A539:K539"/>
    <mergeCell ref="I585:I588"/>
    <mergeCell ref="E495:F495"/>
    <mergeCell ref="A494:A495"/>
    <mergeCell ref="B494:B495"/>
    <mergeCell ref="C494:C495"/>
    <mergeCell ref="D494:H494"/>
    <mergeCell ref="I494:K494"/>
    <mergeCell ref="A593:A597"/>
    <mergeCell ref="A613:H613"/>
    <mergeCell ref="A599:A600"/>
    <mergeCell ref="B599:B600"/>
    <mergeCell ref="C599:C600"/>
    <mergeCell ref="D599:H599"/>
    <mergeCell ref="B358:B359"/>
    <mergeCell ref="A358:A359"/>
    <mergeCell ref="B482:B483"/>
    <mergeCell ref="A482:A483"/>
    <mergeCell ref="C482:C483"/>
    <mergeCell ref="A386:B386"/>
    <mergeCell ref="A401:A402"/>
    <mergeCell ref="B401:B402"/>
    <mergeCell ref="F396:F399"/>
    <mergeCell ref="D396:D399"/>
    <mergeCell ref="E396:E399"/>
    <mergeCell ref="D585:D588"/>
    <mergeCell ref="E585:E588"/>
    <mergeCell ref="F585:F588"/>
    <mergeCell ref="G585:G588"/>
    <mergeCell ref="H585:H588"/>
    <mergeCell ref="A585:A588"/>
    <mergeCell ref="A396:A399"/>
    <mergeCell ref="A391:A395"/>
    <mergeCell ref="A1:K1"/>
    <mergeCell ref="K593:K597"/>
    <mergeCell ref="B593:B597"/>
    <mergeCell ref="C593:C597"/>
    <mergeCell ref="D593:D597"/>
    <mergeCell ref="E593:E597"/>
    <mergeCell ref="F593:F597"/>
    <mergeCell ref="G593:G597"/>
    <mergeCell ref="H593:H597"/>
    <mergeCell ref="I593:I597"/>
    <mergeCell ref="J593:J597"/>
    <mergeCell ref="K585:K588"/>
    <mergeCell ref="B589:B592"/>
    <mergeCell ref="C589:C592"/>
    <mergeCell ref="D589:D592"/>
    <mergeCell ref="G589:G592"/>
    <mergeCell ref="H589:H592"/>
    <mergeCell ref="I589:I592"/>
    <mergeCell ref="B585:B588"/>
    <mergeCell ref="C585:C588"/>
    <mergeCell ref="K238:K239"/>
    <mergeCell ref="B430:B434"/>
    <mergeCell ref="C430:C434"/>
    <mergeCell ref="D430:D434"/>
    <mergeCell ref="I430:I434"/>
    <mergeCell ref="I396:I399"/>
    <mergeCell ref="D401:D402"/>
    <mergeCell ref="E401:E402"/>
    <mergeCell ref="F401:F402"/>
    <mergeCell ref="G401:G402"/>
    <mergeCell ref="H401:H402"/>
    <mergeCell ref="I401:I402"/>
    <mergeCell ref="G396:G399"/>
    <mergeCell ref="H396:H399"/>
    <mergeCell ref="B396:B399"/>
    <mergeCell ref="A387:K387"/>
    <mergeCell ref="K396:K399"/>
    <mergeCell ref="C396:C399"/>
    <mergeCell ref="J396:J399"/>
    <mergeCell ref="J430:J434"/>
    <mergeCell ref="B243:B244"/>
    <mergeCell ref="A377:B377"/>
    <mergeCell ref="A289:A291"/>
    <mergeCell ref="B289:B291"/>
    <mergeCell ref="A352:A353"/>
    <mergeCell ref="B352:B353"/>
    <mergeCell ref="A364:B364"/>
    <mergeCell ref="J389:J390"/>
    <mergeCell ref="K389:K390"/>
    <mergeCell ref="J380:J381"/>
    <mergeCell ref="G373:G374"/>
    <mergeCell ref="D380:D381"/>
    <mergeCell ref="E380:F380"/>
    <mergeCell ref="G380:G381"/>
    <mergeCell ref="H380:H381"/>
    <mergeCell ref="D389:D390"/>
    <mergeCell ref="E389:F389"/>
    <mergeCell ref="G389:G390"/>
    <mergeCell ref="I238:I239"/>
    <mergeCell ref="J238:J239"/>
    <mergeCell ref="K362:K363"/>
    <mergeCell ref="H373:H374"/>
    <mergeCell ref="I373:I374"/>
    <mergeCell ref="D388:H388"/>
    <mergeCell ref="I388:K388"/>
    <mergeCell ref="K380:K381"/>
    <mergeCell ref="A361:A363"/>
    <mergeCell ref="B361:B363"/>
    <mergeCell ref="J373:J374"/>
    <mergeCell ref="E362:F362"/>
    <mergeCell ref="G362:G363"/>
    <mergeCell ref="H362:H363"/>
    <mergeCell ref="I362:I363"/>
    <mergeCell ref="J362:J363"/>
    <mergeCell ref="C379:C381"/>
    <mergeCell ref="D379:H379"/>
    <mergeCell ref="A378:K378"/>
    <mergeCell ref="A379:A381"/>
    <mergeCell ref="I379:K379"/>
    <mergeCell ref="A371:K371"/>
    <mergeCell ref="K373:K374"/>
    <mergeCell ref="I380:I381"/>
    <mergeCell ref="H389:H390"/>
    <mergeCell ref="I389:I390"/>
    <mergeCell ref="I327:I331"/>
    <mergeCell ref="J327:J331"/>
    <mergeCell ref="K327:K331"/>
    <mergeCell ref="G327:G331"/>
    <mergeCell ref="H327:H331"/>
    <mergeCell ref="B391:B395"/>
    <mergeCell ref="A388:A390"/>
    <mergeCell ref="B388:B390"/>
    <mergeCell ref="C388:C390"/>
    <mergeCell ref="B379:B381"/>
    <mergeCell ref="A354:A355"/>
    <mergeCell ref="B354:B355"/>
    <mergeCell ref="A360:K360"/>
    <mergeCell ref="C361:C363"/>
    <mergeCell ref="D361:H361"/>
    <mergeCell ref="A372:A374"/>
    <mergeCell ref="B372:B374"/>
    <mergeCell ref="C372:C374"/>
    <mergeCell ref="D372:H372"/>
    <mergeCell ref="I372:K372"/>
    <mergeCell ref="D373:D374"/>
    <mergeCell ref="I361:K361"/>
    <mergeCell ref="D362:D363"/>
    <mergeCell ref="E373:F373"/>
    <mergeCell ref="E290:F290"/>
    <mergeCell ref="G290:G291"/>
    <mergeCell ref="H290:H291"/>
    <mergeCell ref="A315:A317"/>
    <mergeCell ref="B315:B317"/>
    <mergeCell ref="D234:H234"/>
    <mergeCell ref="A236:K236"/>
    <mergeCell ref="A233:A234"/>
    <mergeCell ref="B233:B234"/>
    <mergeCell ref="D233:H233"/>
    <mergeCell ref="A237:A239"/>
    <mergeCell ref="B237:B239"/>
    <mergeCell ref="C237:C239"/>
    <mergeCell ref="D237:H237"/>
    <mergeCell ref="I237:K237"/>
    <mergeCell ref="D238:D239"/>
    <mergeCell ref="E238:F238"/>
    <mergeCell ref="G238:G239"/>
    <mergeCell ref="H238:H239"/>
    <mergeCell ref="A272:A273"/>
    <mergeCell ref="B272:B273"/>
    <mergeCell ref="A274:A275"/>
    <mergeCell ref="B274:B275"/>
    <mergeCell ref="A243:A244"/>
    <mergeCell ref="I185:I186"/>
    <mergeCell ref="J185:J186"/>
    <mergeCell ref="K185:K186"/>
    <mergeCell ref="H185:H186"/>
    <mergeCell ref="E185:E186"/>
    <mergeCell ref="F185:F186"/>
    <mergeCell ref="B185:B186"/>
    <mergeCell ref="I209:I210"/>
    <mergeCell ref="I208:K208"/>
    <mergeCell ref="G185:G186"/>
    <mergeCell ref="B199:B200"/>
    <mergeCell ref="A207:K207"/>
    <mergeCell ref="A201:A202"/>
    <mergeCell ref="A204:A206"/>
    <mergeCell ref="D185:D186"/>
    <mergeCell ref="C185:C186"/>
    <mergeCell ref="J209:J210"/>
    <mergeCell ref="K209:K210"/>
    <mergeCell ref="A208:A210"/>
    <mergeCell ref="G209:G210"/>
    <mergeCell ref="H209:H210"/>
    <mergeCell ref="D209:D210"/>
    <mergeCell ref="I182:I183"/>
    <mergeCell ref="A179:B179"/>
    <mergeCell ref="D182:D183"/>
    <mergeCell ref="K182:K183"/>
    <mergeCell ref="H182:H183"/>
    <mergeCell ref="J182:J183"/>
    <mergeCell ref="F182:F183"/>
    <mergeCell ref="G182:G183"/>
    <mergeCell ref="E182:E183"/>
    <mergeCell ref="D16:H16"/>
    <mergeCell ref="A58:A61"/>
    <mergeCell ref="C23:H23"/>
    <mergeCell ref="B20:B21"/>
    <mergeCell ref="A20:A21"/>
    <mergeCell ref="C20:C21"/>
    <mergeCell ref="A34:A40"/>
    <mergeCell ref="B34:B40"/>
    <mergeCell ref="C34:C40"/>
    <mergeCell ref="D50:H50"/>
    <mergeCell ref="A42:A43"/>
    <mergeCell ref="B42:B43"/>
    <mergeCell ref="A55:A57"/>
    <mergeCell ref="B55:B57"/>
    <mergeCell ref="B45:B47"/>
    <mergeCell ref="B58:B61"/>
    <mergeCell ref="D52:H52"/>
    <mergeCell ref="K4:K5"/>
    <mergeCell ref="B12:B15"/>
    <mergeCell ref="A2:K2"/>
    <mergeCell ref="I3:K3"/>
    <mergeCell ref="D4:D5"/>
    <mergeCell ref="B3:B5"/>
    <mergeCell ref="A6:K6"/>
    <mergeCell ref="A8:A11"/>
    <mergeCell ref="A12:A15"/>
    <mergeCell ref="D3:H3"/>
    <mergeCell ref="B8:B11"/>
    <mergeCell ref="C3:C5"/>
    <mergeCell ref="A3:A5"/>
    <mergeCell ref="J4:J5"/>
    <mergeCell ref="E4:F4"/>
    <mergeCell ref="G4:G5"/>
    <mergeCell ref="H4:H5"/>
    <mergeCell ref="I4:I5"/>
    <mergeCell ref="A598:K598"/>
    <mergeCell ref="D54:H54"/>
    <mergeCell ref="A65:A66"/>
    <mergeCell ref="B65:B66"/>
    <mergeCell ref="A82:A83"/>
    <mergeCell ref="B82:B83"/>
    <mergeCell ref="C82:C83"/>
    <mergeCell ref="A86:A87"/>
    <mergeCell ref="C89:C96"/>
    <mergeCell ref="C98:C99"/>
    <mergeCell ref="A98:A99"/>
    <mergeCell ref="B98:B99"/>
    <mergeCell ref="C101:C103"/>
    <mergeCell ref="D116:H116"/>
    <mergeCell ref="D119:H119"/>
    <mergeCell ref="A120:A122"/>
    <mergeCell ref="A180:K180"/>
    <mergeCell ref="A181:A184"/>
    <mergeCell ref="A144:A145"/>
    <mergeCell ref="B144:B145"/>
    <mergeCell ref="A158:A164"/>
    <mergeCell ref="B158:B164"/>
    <mergeCell ref="A168:K168"/>
    <mergeCell ref="A417:A421"/>
    <mergeCell ref="B412:B416"/>
    <mergeCell ref="A412:A416"/>
    <mergeCell ref="B425:B429"/>
    <mergeCell ref="B89:B96"/>
    <mergeCell ref="C42:C43"/>
    <mergeCell ref="A45:A47"/>
    <mergeCell ref="C45:C47"/>
    <mergeCell ref="D71:H71"/>
    <mergeCell ref="B86:B87"/>
    <mergeCell ref="A89:A96"/>
    <mergeCell ref="A226:A227"/>
    <mergeCell ref="A185:A189"/>
    <mergeCell ref="A190:A192"/>
    <mergeCell ref="A193:A195"/>
    <mergeCell ref="A197:A200"/>
    <mergeCell ref="D218:H218"/>
    <mergeCell ref="E209:F209"/>
    <mergeCell ref="C208:C210"/>
    <mergeCell ref="B218:B223"/>
    <mergeCell ref="A218:A223"/>
    <mergeCell ref="C289:C291"/>
    <mergeCell ref="D289:H289"/>
    <mergeCell ref="D290:D291"/>
    <mergeCell ref="B226:B227"/>
    <mergeCell ref="A473:K473"/>
    <mergeCell ref="A450:A452"/>
    <mergeCell ref="B450:B452"/>
    <mergeCell ref="A538:B538"/>
    <mergeCell ref="A422:A423"/>
    <mergeCell ref="B422:B423"/>
    <mergeCell ref="A493:K493"/>
    <mergeCell ref="A498:B498"/>
    <mergeCell ref="G520:G522"/>
    <mergeCell ref="I482:I483"/>
    <mergeCell ref="J482:J483"/>
    <mergeCell ref="K482:K483"/>
    <mergeCell ref="D482:D483"/>
    <mergeCell ref="E482:E483"/>
    <mergeCell ref="F482:F483"/>
    <mergeCell ref="G482:G483"/>
    <mergeCell ref="H482:H483"/>
    <mergeCell ref="K430:K434"/>
    <mergeCell ref="A430:A434"/>
    <mergeCell ref="A425:A429"/>
    <mergeCell ref="E430:E434"/>
    <mergeCell ref="F430:F434"/>
    <mergeCell ref="G430:G434"/>
    <mergeCell ref="H430:H434"/>
    <mergeCell ref="B120:B122"/>
    <mergeCell ref="D152:H152"/>
    <mergeCell ref="C158:C164"/>
    <mergeCell ref="D166:H166"/>
    <mergeCell ref="B212:B217"/>
    <mergeCell ref="A212:A217"/>
    <mergeCell ref="A101:A103"/>
    <mergeCell ref="A126:A128"/>
    <mergeCell ref="B126:B128"/>
    <mergeCell ref="D123:H123"/>
    <mergeCell ref="D114:H114"/>
    <mergeCell ref="D112:H112"/>
    <mergeCell ref="A110:A111"/>
    <mergeCell ref="A108:A109"/>
    <mergeCell ref="B108:B109"/>
    <mergeCell ref="B110:B111"/>
    <mergeCell ref="D105:H105"/>
    <mergeCell ref="B101:B103"/>
    <mergeCell ref="D149:H149"/>
    <mergeCell ref="D155:H155"/>
    <mergeCell ref="D129:H129"/>
    <mergeCell ref="D147:H147"/>
    <mergeCell ref="B208:B210"/>
    <mergeCell ref="D208:H208"/>
    <mergeCell ref="A327:A331"/>
    <mergeCell ref="D327:D331"/>
    <mergeCell ref="F327:F331"/>
    <mergeCell ref="E327:E331"/>
    <mergeCell ref="A350:A351"/>
    <mergeCell ref="J401:J402"/>
    <mergeCell ref="K401:K402"/>
    <mergeCell ref="B417:B421"/>
    <mergeCell ref="A280:A282"/>
    <mergeCell ref="B283:B285"/>
    <mergeCell ref="A283:A285"/>
    <mergeCell ref="B302:B304"/>
    <mergeCell ref="A302:A304"/>
    <mergeCell ref="B309:B311"/>
    <mergeCell ref="A309:A311"/>
    <mergeCell ref="A312:A314"/>
    <mergeCell ref="B312:B314"/>
    <mergeCell ref="A288:K288"/>
    <mergeCell ref="I289:K289"/>
    <mergeCell ref="I290:I291"/>
    <mergeCell ref="J290:J291"/>
    <mergeCell ref="K290:K291"/>
    <mergeCell ref="B350:B351"/>
    <mergeCell ref="B280:B282"/>
  </mergeCells>
  <phoneticPr fontId="0" type="noConversion"/>
  <pageMargins left="0.23622047244094491" right="0.23622047244094491" top="0.74803149606299213" bottom="0.74803149606299213" header="0.31496062992125984" footer="0.31496062992125984"/>
  <pageSetup paperSize="9" scale="55" fitToHeight="0" orientation="portrait" r:id="rId1"/>
  <rowBreaks count="1" manualBreakCount="1">
    <brk id="57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pageSetUpPr fitToPage="1"/>
  </sheetPr>
  <dimension ref="A1:J875"/>
  <sheetViews>
    <sheetView topLeftCell="A658" zoomScaleNormal="100" workbookViewId="0">
      <selection activeCell="B763" sqref="B763:C766"/>
    </sheetView>
  </sheetViews>
  <sheetFormatPr defaultColWidth="9.140625" defaultRowHeight="15" x14ac:dyDescent="0.25"/>
  <cols>
    <col min="1" max="1" width="9.140625" style="664"/>
    <col min="2" max="2" width="10" style="1" customWidth="1"/>
    <col min="3" max="3" width="47.42578125" style="1" customWidth="1"/>
    <col min="4" max="4" width="23.7109375" style="1" customWidth="1"/>
    <col min="5" max="5" width="19.28515625" style="1" customWidth="1"/>
    <col min="6" max="6" width="18.7109375" style="1" customWidth="1"/>
    <col min="7" max="7" width="19.7109375" style="4" customWidth="1"/>
    <col min="8" max="8" width="7.85546875" style="5" customWidth="1"/>
    <col min="9" max="16384" width="9.140625" style="1"/>
  </cols>
  <sheetData>
    <row r="1" spans="1:7" ht="20.25" customHeight="1" x14ac:dyDescent="0.25">
      <c r="A1" s="2126"/>
      <c r="B1" s="12"/>
      <c r="C1" s="12"/>
      <c r="D1" s="12"/>
      <c r="E1" s="12"/>
      <c r="F1" s="1124" t="s">
        <v>697</v>
      </c>
      <c r="G1" s="1124"/>
    </row>
    <row r="2" spans="1:7" ht="96.6" customHeight="1" thickBot="1" x14ac:dyDescent="0.3">
      <c r="A2" s="2127"/>
      <c r="B2" s="12"/>
      <c r="C2" s="1132" t="s">
        <v>1045</v>
      </c>
      <c r="D2" s="1132"/>
      <c r="E2" s="1132"/>
      <c r="F2" s="1132"/>
      <c r="G2" s="152"/>
    </row>
    <row r="3" spans="1:7" ht="33.75" customHeight="1" x14ac:dyDescent="0.25">
      <c r="A3" s="2127"/>
      <c r="B3" s="1125" t="s">
        <v>531</v>
      </c>
      <c r="C3" s="985" t="s">
        <v>532</v>
      </c>
      <c r="D3" s="1128" t="s">
        <v>548</v>
      </c>
      <c r="E3" s="985" t="s">
        <v>569</v>
      </c>
      <c r="F3" s="1130" t="s">
        <v>568</v>
      </c>
      <c r="G3" s="155"/>
    </row>
    <row r="4" spans="1:7" ht="56.25" customHeight="1" thickBot="1" x14ac:dyDescent="0.3">
      <c r="A4" s="2127"/>
      <c r="B4" s="1126"/>
      <c r="C4" s="1127"/>
      <c r="D4" s="1129"/>
      <c r="E4" s="1127"/>
      <c r="F4" s="1131"/>
      <c r="G4" s="155"/>
    </row>
    <row r="5" spans="1:7" ht="18.75" customHeight="1" thickBot="1" x14ac:dyDescent="0.3">
      <c r="A5" s="2127"/>
      <c r="B5" s="1136" t="s">
        <v>15</v>
      </c>
      <c r="C5" s="1137"/>
      <c r="D5" s="1137"/>
      <c r="E5" s="1137"/>
      <c r="F5" s="1138"/>
      <c r="G5" s="155"/>
    </row>
    <row r="6" spans="1:7" ht="15" customHeight="1" thickBot="1" x14ac:dyDescent="0.3">
      <c r="A6" s="2127"/>
      <c r="B6" s="156">
        <v>1</v>
      </c>
      <c r="C6" s="157">
        <v>2</v>
      </c>
      <c r="D6" s="157">
        <v>3</v>
      </c>
      <c r="E6" s="153">
        <v>4</v>
      </c>
      <c r="F6" s="154">
        <v>5</v>
      </c>
      <c r="G6" s="155"/>
    </row>
    <row r="7" spans="1:7" ht="13.9" customHeight="1" thickBot="1" x14ac:dyDescent="0.3">
      <c r="A7" s="2127"/>
      <c r="B7" s="1139"/>
      <c r="C7" s="1142" t="s">
        <v>607</v>
      </c>
      <c r="D7" s="1748" t="s">
        <v>626</v>
      </c>
      <c r="E7" s="1749">
        <f>E8+E9+E10</f>
        <v>803170195.54999995</v>
      </c>
      <c r="F7" s="1749">
        <f>F8+F9+F10</f>
        <v>787550412.21999991</v>
      </c>
      <c r="G7" s="152"/>
    </row>
    <row r="8" spans="1:7" ht="54.75" customHeight="1" x14ac:dyDescent="0.25">
      <c r="A8" s="2127"/>
      <c r="B8" s="1140"/>
      <c r="C8" s="1143"/>
      <c r="D8" s="1750" t="s">
        <v>565</v>
      </c>
      <c r="E8" s="161">
        <f>E12+E48</f>
        <v>36400987.109999999</v>
      </c>
      <c r="F8" s="161">
        <f>F12+F48</f>
        <v>35155820.18</v>
      </c>
      <c r="G8" s="152"/>
    </row>
    <row r="9" spans="1:7" ht="65.25" customHeight="1" x14ac:dyDescent="0.25">
      <c r="A9" s="2127"/>
      <c r="B9" s="1140"/>
      <c r="C9" s="1143"/>
      <c r="D9" s="1751" t="s">
        <v>566</v>
      </c>
      <c r="E9" s="160">
        <f>E13+E49+E103</f>
        <v>438600536.47999996</v>
      </c>
      <c r="F9" s="160">
        <f>F13+F49+F103</f>
        <v>434883163.22999996</v>
      </c>
      <c r="G9" s="152"/>
    </row>
    <row r="10" spans="1:7" ht="51.75" customHeight="1" thickBot="1" x14ac:dyDescent="0.3">
      <c r="A10" s="2127"/>
      <c r="B10" s="1141"/>
      <c r="C10" s="1144"/>
      <c r="D10" s="1752" t="s">
        <v>627</v>
      </c>
      <c r="E10" s="1753">
        <f>E14+E50+E104+E125</f>
        <v>328168671.95999998</v>
      </c>
      <c r="F10" s="1753">
        <f>F14+F50+F104+F125</f>
        <v>317511428.80999994</v>
      </c>
      <c r="G10" s="152"/>
    </row>
    <row r="11" spans="1:7" ht="13.5" customHeight="1" thickBot="1" x14ac:dyDescent="0.3">
      <c r="A11" s="2127"/>
      <c r="B11" s="1145" t="s">
        <v>534</v>
      </c>
      <c r="C11" s="1142" t="s">
        <v>608</v>
      </c>
      <c r="D11" s="1754" t="s">
        <v>626</v>
      </c>
      <c r="E11" s="1755">
        <f>E12+E13+E14</f>
        <v>192840396.31999999</v>
      </c>
      <c r="F11" s="1755">
        <f>F12+F13+F14</f>
        <v>188308004.08999997</v>
      </c>
      <c r="G11" s="152"/>
    </row>
    <row r="12" spans="1:7" ht="45" x14ac:dyDescent="0.25">
      <c r="A12" s="2127"/>
      <c r="B12" s="1146"/>
      <c r="C12" s="1143"/>
      <c r="D12" s="254" t="s">
        <v>565</v>
      </c>
      <c r="E12" s="50">
        <f>E45</f>
        <v>0</v>
      </c>
      <c r="F12" s="50">
        <f>F45</f>
        <v>0</v>
      </c>
      <c r="G12" s="152"/>
    </row>
    <row r="13" spans="1:7" ht="45" customHeight="1" x14ac:dyDescent="0.25">
      <c r="A13" s="2127"/>
      <c r="B13" s="1146"/>
      <c r="C13" s="1143"/>
      <c r="D13" s="735" t="s">
        <v>566</v>
      </c>
      <c r="E13" s="51">
        <f>E36+E37+E38+E42+E46</f>
        <v>105052176.3</v>
      </c>
      <c r="F13" s="51">
        <f>F36+F37+F38+F42+F46</f>
        <v>104296402.49999999</v>
      </c>
      <c r="G13" s="152"/>
    </row>
    <row r="14" spans="1:7" ht="30" customHeight="1" x14ac:dyDescent="0.25">
      <c r="A14" s="2127"/>
      <c r="B14" s="1147"/>
      <c r="C14" s="1144"/>
      <c r="D14" s="840" t="s">
        <v>627</v>
      </c>
      <c r="E14" s="1285">
        <f>E16+E17+E18+E19+E20+E22+E23+E24+E25+E26+E27+E28+E29+E30+E31+E32+E33+E34+E35+E40+E44</f>
        <v>87788220.020000011</v>
      </c>
      <c r="F14" s="1285">
        <f>F16+F17+F18+F19+F20+F22+F23+F24+F25+F26+F27+F28+F29+F30+F31+F32+F33+F34+F35+F40+F44</f>
        <v>84011601.589999989</v>
      </c>
      <c r="G14" s="152"/>
    </row>
    <row r="15" spans="1:7" ht="43.5" thickBot="1" x14ac:dyDescent="0.3">
      <c r="A15" s="2127"/>
      <c r="B15" s="80" t="s">
        <v>533</v>
      </c>
      <c r="C15" s="844" t="s">
        <v>609</v>
      </c>
      <c r="D15" s="844"/>
      <c r="E15" s="846">
        <f>E16+E17+E18+E19+E20</f>
        <v>1275552.1200000001</v>
      </c>
      <c r="F15" s="846">
        <f>F16+F17+F18+F19+F20</f>
        <v>1220130.73</v>
      </c>
      <c r="G15" s="152"/>
    </row>
    <row r="16" spans="1:7" ht="30" x14ac:dyDescent="0.25">
      <c r="A16" s="2127"/>
      <c r="B16" s="16" t="s">
        <v>549</v>
      </c>
      <c r="C16" s="17" t="s">
        <v>610</v>
      </c>
      <c r="D16" s="17" t="s">
        <v>627</v>
      </c>
      <c r="E16" s="1756">
        <v>280762.12</v>
      </c>
      <c r="F16" s="1757">
        <v>255850.73</v>
      </c>
      <c r="G16" s="152"/>
    </row>
    <row r="17" spans="1:7" ht="45" x14ac:dyDescent="0.25">
      <c r="A17" s="2127"/>
      <c r="B17" s="740" t="s">
        <v>550</v>
      </c>
      <c r="C17" s="735" t="s">
        <v>1046</v>
      </c>
      <c r="D17" s="735" t="s">
        <v>627</v>
      </c>
      <c r="E17" s="51">
        <v>50790</v>
      </c>
      <c r="F17" s="158">
        <v>44280</v>
      </c>
      <c r="G17" s="152"/>
    </row>
    <row r="18" spans="1:7" ht="30" x14ac:dyDescent="0.25">
      <c r="A18" s="2127"/>
      <c r="B18" s="740" t="s">
        <v>551</v>
      </c>
      <c r="C18" s="403" t="s">
        <v>611</v>
      </c>
      <c r="D18" s="403" t="s">
        <v>627</v>
      </c>
      <c r="E18" s="51">
        <v>0</v>
      </c>
      <c r="F18" s="158">
        <v>0</v>
      </c>
      <c r="G18" s="152"/>
    </row>
    <row r="19" spans="1:7" ht="45" x14ac:dyDescent="0.25">
      <c r="A19" s="2127"/>
      <c r="B19" s="740" t="s">
        <v>832</v>
      </c>
      <c r="C19" s="735" t="s">
        <v>612</v>
      </c>
      <c r="D19" s="735" t="s">
        <v>627</v>
      </c>
      <c r="E19" s="51">
        <v>944000</v>
      </c>
      <c r="F19" s="51">
        <v>920000</v>
      </c>
      <c r="G19" s="152"/>
    </row>
    <row r="20" spans="1:7" ht="45.75" thickBot="1" x14ac:dyDescent="0.3">
      <c r="A20" s="2127"/>
      <c r="B20" s="1348" t="s">
        <v>833</v>
      </c>
      <c r="C20" s="1323" t="s">
        <v>982</v>
      </c>
      <c r="D20" s="1323" t="s">
        <v>627</v>
      </c>
      <c r="E20" s="1339">
        <v>0</v>
      </c>
      <c r="F20" s="1758">
        <v>0</v>
      </c>
      <c r="G20" s="152"/>
    </row>
    <row r="21" spans="1:7" ht="43.5" thickBot="1" x14ac:dyDescent="0.3">
      <c r="A21" s="2127"/>
      <c r="B21" s="80" t="s">
        <v>535</v>
      </c>
      <c r="C21" s="844" t="s">
        <v>613</v>
      </c>
      <c r="D21" s="844"/>
      <c r="E21" s="846">
        <f>SUM(E22:E38)</f>
        <v>186929122.84</v>
      </c>
      <c r="F21" s="846">
        <f>SUM(F22:F38)</f>
        <v>183107866.28999999</v>
      </c>
      <c r="G21" s="152"/>
    </row>
    <row r="22" spans="1:7" ht="30" x14ac:dyDescent="0.25">
      <c r="A22" s="2127"/>
      <c r="B22" s="16" t="s">
        <v>538</v>
      </c>
      <c r="C22" s="17" t="s">
        <v>563</v>
      </c>
      <c r="D22" s="17" t="s">
        <v>627</v>
      </c>
      <c r="E22" s="51">
        <v>233760</v>
      </c>
      <c r="F22" s="158">
        <v>202713</v>
      </c>
      <c r="G22" s="152"/>
    </row>
    <row r="23" spans="1:7" ht="45" x14ac:dyDescent="0.25">
      <c r="A23" s="2127"/>
      <c r="B23" s="740" t="s">
        <v>539</v>
      </c>
      <c r="C23" s="735" t="s">
        <v>957</v>
      </c>
      <c r="D23" s="735" t="s">
        <v>627</v>
      </c>
      <c r="E23" s="51">
        <v>36240</v>
      </c>
      <c r="F23" s="158">
        <v>19920.16</v>
      </c>
      <c r="G23" s="152"/>
    </row>
    <row r="24" spans="1:7" ht="30" x14ac:dyDescent="0.25">
      <c r="A24" s="2127"/>
      <c r="B24" s="740" t="s">
        <v>540</v>
      </c>
      <c r="C24" s="735" t="s">
        <v>614</v>
      </c>
      <c r="D24" s="735" t="s">
        <v>627</v>
      </c>
      <c r="E24" s="51">
        <v>1363007.44</v>
      </c>
      <c r="F24" s="158">
        <v>1319159.5</v>
      </c>
      <c r="G24" s="152"/>
    </row>
    <row r="25" spans="1:7" ht="30" x14ac:dyDescent="0.25">
      <c r="A25" s="2127"/>
      <c r="B25" s="740" t="s">
        <v>541</v>
      </c>
      <c r="C25" s="735" t="s">
        <v>958</v>
      </c>
      <c r="D25" s="735" t="s">
        <v>627</v>
      </c>
      <c r="E25" s="51">
        <v>214192.56</v>
      </c>
      <c r="F25" s="158">
        <v>214192.56</v>
      </c>
      <c r="G25" s="152"/>
    </row>
    <row r="26" spans="1:7" ht="45" x14ac:dyDescent="0.25">
      <c r="A26" s="2127"/>
      <c r="B26" s="740" t="s">
        <v>542</v>
      </c>
      <c r="C26" s="831" t="s">
        <v>615</v>
      </c>
      <c r="D26" s="831" t="s">
        <v>627</v>
      </c>
      <c r="E26" s="51">
        <v>25000</v>
      </c>
      <c r="F26" s="158">
        <v>25000</v>
      </c>
      <c r="G26" s="152"/>
    </row>
    <row r="27" spans="1:7" ht="60" x14ac:dyDescent="0.25">
      <c r="A27" s="2127"/>
      <c r="B27" s="740" t="s">
        <v>543</v>
      </c>
      <c r="C27" s="831" t="s">
        <v>1047</v>
      </c>
      <c r="D27" s="831" t="s">
        <v>627</v>
      </c>
      <c r="E27" s="51">
        <v>2000</v>
      </c>
      <c r="F27" s="51">
        <v>2000</v>
      </c>
      <c r="G27" s="152"/>
    </row>
    <row r="28" spans="1:7" ht="30" x14ac:dyDescent="0.25">
      <c r="A28" s="2127"/>
      <c r="B28" s="740" t="s">
        <v>544</v>
      </c>
      <c r="C28" s="735" t="s">
        <v>564</v>
      </c>
      <c r="D28" s="735" t="s">
        <v>627</v>
      </c>
      <c r="E28" s="51">
        <v>463240</v>
      </c>
      <c r="F28" s="158">
        <v>421298.96</v>
      </c>
      <c r="G28" s="152"/>
    </row>
    <row r="29" spans="1:7" ht="30" x14ac:dyDescent="0.25">
      <c r="A29" s="2127"/>
      <c r="B29" s="740" t="s">
        <v>545</v>
      </c>
      <c r="C29" s="735" t="s">
        <v>960</v>
      </c>
      <c r="D29" s="735" t="s">
        <v>627</v>
      </c>
      <c r="E29" s="51">
        <v>124288.26</v>
      </c>
      <c r="F29" s="158">
        <v>123960</v>
      </c>
      <c r="G29" s="152"/>
    </row>
    <row r="30" spans="1:7" ht="30" x14ac:dyDescent="0.25">
      <c r="A30" s="2127"/>
      <c r="B30" s="740" t="s">
        <v>546</v>
      </c>
      <c r="C30" s="735" t="s">
        <v>709</v>
      </c>
      <c r="D30" s="735" t="s">
        <v>627</v>
      </c>
      <c r="E30" s="51">
        <v>168660</v>
      </c>
      <c r="F30" s="158">
        <v>168660</v>
      </c>
      <c r="G30" s="152"/>
    </row>
    <row r="31" spans="1:7" ht="45" x14ac:dyDescent="0.25">
      <c r="A31" s="2127"/>
      <c r="B31" s="740" t="s">
        <v>961</v>
      </c>
      <c r="C31" s="735" t="s">
        <v>968</v>
      </c>
      <c r="D31" s="735" t="s">
        <v>627</v>
      </c>
      <c r="E31" s="51">
        <v>48230</v>
      </c>
      <c r="F31" s="51">
        <v>48230</v>
      </c>
      <c r="G31" s="152"/>
    </row>
    <row r="32" spans="1:7" ht="45" x14ac:dyDescent="0.25">
      <c r="A32" s="2127"/>
      <c r="B32" s="740" t="s">
        <v>962</v>
      </c>
      <c r="C32" s="735" t="s">
        <v>616</v>
      </c>
      <c r="D32" s="735" t="s">
        <v>627</v>
      </c>
      <c r="E32" s="51">
        <v>60545705.770000003</v>
      </c>
      <c r="F32" s="158">
        <v>59016210.530000001</v>
      </c>
      <c r="G32" s="152"/>
    </row>
    <row r="33" spans="1:8" ht="105" x14ac:dyDescent="0.25">
      <c r="A33" s="2127"/>
      <c r="B33" s="740" t="s">
        <v>963</v>
      </c>
      <c r="C33" s="735" t="s">
        <v>969</v>
      </c>
      <c r="D33" s="735" t="s">
        <v>627</v>
      </c>
      <c r="E33" s="51">
        <v>9310735.0600000005</v>
      </c>
      <c r="F33" s="158">
        <v>9265208.3599999994</v>
      </c>
      <c r="G33" s="152"/>
    </row>
    <row r="34" spans="1:8" ht="30" x14ac:dyDescent="0.25">
      <c r="A34" s="2127"/>
      <c r="B34" s="740" t="s">
        <v>964</v>
      </c>
      <c r="C34" s="735" t="s">
        <v>571</v>
      </c>
      <c r="D34" s="735" t="s">
        <v>627</v>
      </c>
      <c r="E34" s="51">
        <v>13081997.300000001</v>
      </c>
      <c r="F34" s="158">
        <v>11233478.550000001</v>
      </c>
      <c r="G34" s="152"/>
    </row>
    <row r="35" spans="1:8" ht="90" x14ac:dyDescent="0.25">
      <c r="A35" s="2127"/>
      <c r="B35" s="740" t="s">
        <v>965</v>
      </c>
      <c r="C35" s="1759" t="s">
        <v>970</v>
      </c>
      <c r="D35" s="735" t="s">
        <v>627</v>
      </c>
      <c r="E35" s="51">
        <v>778232.9</v>
      </c>
      <c r="F35" s="158">
        <v>614060.63</v>
      </c>
      <c r="G35" s="152"/>
    </row>
    <row r="36" spans="1:8" ht="75" x14ac:dyDescent="0.25">
      <c r="A36" s="2127"/>
      <c r="B36" s="740" t="s">
        <v>966</v>
      </c>
      <c r="C36" s="735" t="s">
        <v>562</v>
      </c>
      <c r="D36" s="735" t="s">
        <v>566</v>
      </c>
      <c r="E36" s="51">
        <v>90128084.099999994</v>
      </c>
      <c r="F36" s="158">
        <v>90111337.950000003</v>
      </c>
      <c r="G36" s="152"/>
    </row>
    <row r="37" spans="1:8" ht="135" x14ac:dyDescent="0.25">
      <c r="A37" s="2127"/>
      <c r="B37" s="740" t="s">
        <v>967</v>
      </c>
      <c r="C37" s="1759" t="s">
        <v>971</v>
      </c>
      <c r="D37" s="735" t="s">
        <v>566</v>
      </c>
      <c r="E37" s="51">
        <v>6920141.9000000004</v>
      </c>
      <c r="F37" s="158">
        <v>6889825.46</v>
      </c>
      <c r="G37" s="152"/>
    </row>
    <row r="38" spans="1:8" ht="90.75" thickBot="1" x14ac:dyDescent="0.3">
      <c r="A38" s="2127"/>
      <c r="B38" s="1348" t="s">
        <v>972</v>
      </c>
      <c r="C38" s="1323" t="s">
        <v>77</v>
      </c>
      <c r="D38" s="1323" t="s">
        <v>566</v>
      </c>
      <c r="E38" s="51">
        <v>3485607.55</v>
      </c>
      <c r="F38" s="158">
        <v>3432610.63</v>
      </c>
      <c r="G38" s="152"/>
    </row>
    <row r="39" spans="1:8" ht="38.25" customHeight="1" x14ac:dyDescent="0.25">
      <c r="A39" s="2127"/>
      <c r="B39" s="80" t="s">
        <v>536</v>
      </c>
      <c r="C39" s="844" t="s">
        <v>109</v>
      </c>
      <c r="D39" s="844"/>
      <c r="E39" s="846">
        <f>E40</f>
        <v>100000</v>
      </c>
      <c r="F39" s="846">
        <f>F40</f>
        <v>100000</v>
      </c>
      <c r="G39" s="152"/>
    </row>
    <row r="40" spans="1:8" ht="52.5" customHeight="1" x14ac:dyDescent="0.25">
      <c r="A40" s="2127"/>
      <c r="B40" s="481" t="s">
        <v>547</v>
      </c>
      <c r="C40" s="735" t="s">
        <v>111</v>
      </c>
      <c r="D40" s="403" t="s">
        <v>627</v>
      </c>
      <c r="E40" s="51">
        <v>100000</v>
      </c>
      <c r="F40" s="51">
        <v>100000</v>
      </c>
      <c r="G40" s="152"/>
    </row>
    <row r="41" spans="1:8" ht="28.5" x14ac:dyDescent="0.25">
      <c r="A41" s="2127"/>
      <c r="B41" s="85" t="s">
        <v>219</v>
      </c>
      <c r="C41" s="844" t="s">
        <v>1048</v>
      </c>
      <c r="D41" s="403"/>
      <c r="E41" s="846">
        <f>E42</f>
        <v>1060000</v>
      </c>
      <c r="F41" s="1760">
        <f>F42</f>
        <v>404285.71</v>
      </c>
      <c r="G41" s="152"/>
    </row>
    <row r="42" spans="1:8" ht="106.5" customHeight="1" x14ac:dyDescent="0.25">
      <c r="A42" s="2127"/>
      <c r="B42" s="481" t="s">
        <v>80</v>
      </c>
      <c r="C42" s="403" t="s">
        <v>78</v>
      </c>
      <c r="D42" s="735" t="s">
        <v>566</v>
      </c>
      <c r="E42" s="51">
        <v>1060000</v>
      </c>
      <c r="F42" s="51">
        <v>404285.71</v>
      </c>
      <c r="G42" s="152"/>
    </row>
    <row r="43" spans="1:8" ht="87.75" customHeight="1" x14ac:dyDescent="0.25">
      <c r="A43" s="2127"/>
      <c r="B43" s="80" t="s">
        <v>5</v>
      </c>
      <c r="C43" s="844" t="s">
        <v>79</v>
      </c>
      <c r="D43" s="239" t="s">
        <v>627</v>
      </c>
      <c r="E43" s="685">
        <f>E44+E45+E46</f>
        <v>3475721.36</v>
      </c>
      <c r="F43" s="685">
        <f>F44+F45+F46</f>
        <v>3475721.36</v>
      </c>
      <c r="G43" s="152"/>
    </row>
    <row r="44" spans="1:8" ht="37.5" customHeight="1" x14ac:dyDescent="0.25">
      <c r="A44" s="2127"/>
      <c r="B44" s="1148" t="s">
        <v>979</v>
      </c>
      <c r="C44" s="1133" t="s">
        <v>81</v>
      </c>
      <c r="D44" s="403" t="s">
        <v>627</v>
      </c>
      <c r="E44" s="1761">
        <v>17378.61</v>
      </c>
      <c r="F44" s="2112">
        <v>17378.61</v>
      </c>
      <c r="G44" s="2113"/>
      <c r="H44" s="2113"/>
    </row>
    <row r="45" spans="1:8" ht="52.5" customHeight="1" x14ac:dyDescent="0.25">
      <c r="A45" s="2127"/>
      <c r="B45" s="1149"/>
      <c r="C45" s="1134"/>
      <c r="D45" s="735" t="s">
        <v>565</v>
      </c>
      <c r="E45" s="1761">
        <v>0</v>
      </c>
      <c r="F45" s="1761">
        <v>0</v>
      </c>
      <c r="G45" s="152"/>
    </row>
    <row r="46" spans="1:8" ht="47.25" customHeight="1" thickBot="1" x14ac:dyDescent="0.3">
      <c r="A46" s="2127"/>
      <c r="B46" s="1150"/>
      <c r="C46" s="1135"/>
      <c r="D46" s="735" t="s">
        <v>566</v>
      </c>
      <c r="E46" s="51">
        <v>3458342.75</v>
      </c>
      <c r="F46" s="51">
        <v>3458342.75</v>
      </c>
      <c r="G46" s="152"/>
    </row>
    <row r="47" spans="1:8" ht="21.75" customHeight="1" thickBot="1" x14ac:dyDescent="0.3">
      <c r="A47" s="2127"/>
      <c r="B47" s="1762" t="s">
        <v>82</v>
      </c>
      <c r="C47" s="1763" t="s">
        <v>83</v>
      </c>
      <c r="D47" s="181" t="s">
        <v>626</v>
      </c>
      <c r="E47" s="1277">
        <f>E48+E49+E50</f>
        <v>532227035.22999996</v>
      </c>
      <c r="F47" s="1277">
        <f>F48+F49+F50</f>
        <v>522134393.30999994</v>
      </c>
      <c r="G47" s="152"/>
    </row>
    <row r="48" spans="1:8" ht="30" customHeight="1" x14ac:dyDescent="0.25">
      <c r="A48" s="2127"/>
      <c r="B48" s="1764"/>
      <c r="C48" s="1765"/>
      <c r="D48" s="735" t="s">
        <v>565</v>
      </c>
      <c r="E48" s="50">
        <f>E70+E71+E72+E84+E86+E97</f>
        <v>36400987.109999999</v>
      </c>
      <c r="F48" s="50">
        <f>F70+F71+F72+F84+F86+F97</f>
        <v>35155820.18</v>
      </c>
      <c r="G48" s="152"/>
    </row>
    <row r="49" spans="1:8" ht="45" customHeight="1" x14ac:dyDescent="0.25">
      <c r="A49" s="2127"/>
      <c r="B49" s="1764"/>
      <c r="C49" s="1765"/>
      <c r="D49" s="735" t="s">
        <v>566</v>
      </c>
      <c r="E49" s="51">
        <f>E56+E79+E80+E82+E83+E85+E87+E93+E98+E100+E101</f>
        <v>329649704.02999997</v>
      </c>
      <c r="F49" s="51">
        <f>F56+F79+F80+F82+F83+F85+F87+F93+F98+F100+F101</f>
        <v>327298104.57999998</v>
      </c>
      <c r="G49" s="152"/>
    </row>
    <row r="50" spans="1:8" ht="30.75" customHeight="1" thickBot="1" x14ac:dyDescent="0.3">
      <c r="A50" s="2127"/>
      <c r="B50" s="1766"/>
      <c r="C50" s="1767"/>
      <c r="D50" s="735" t="s">
        <v>627</v>
      </c>
      <c r="E50" s="1339">
        <f>E52+E53+E54+E55+E57+E58+E60+E61+E62+E63+E64+E65+E66+E67+E68+E69+E73+E74+E75+E76+E77+E78+E89+E91+E94+E96</f>
        <v>166176344.08999997</v>
      </c>
      <c r="F50" s="1339">
        <f>F52+F53+F54+F55+F57+F58+F60+F61+F62+F63+F64+F65+F66+F67+F68+F69+F73+F74+F75+F76+F77+F78+F89+F91+F94+F96</f>
        <v>159680468.54999998</v>
      </c>
      <c r="G50" s="152"/>
    </row>
    <row r="51" spans="1:8" ht="58.5" customHeight="1" thickBot="1" x14ac:dyDescent="0.3">
      <c r="A51" s="2127"/>
      <c r="B51" s="1768" t="s">
        <v>222</v>
      </c>
      <c r="C51" s="1759" t="s">
        <v>84</v>
      </c>
      <c r="D51" s="735" t="s">
        <v>628</v>
      </c>
      <c r="E51" s="50">
        <f>E52+E53+E54+E55+E56+E57+E58</f>
        <v>915000</v>
      </c>
      <c r="F51" s="50">
        <f>F52+F53+F54+F55+F56+F57+F58</f>
        <v>795000</v>
      </c>
      <c r="G51" s="152"/>
    </row>
    <row r="52" spans="1:8" ht="33.75" customHeight="1" x14ac:dyDescent="0.25">
      <c r="A52" s="2127"/>
      <c r="B52" s="1769" t="s">
        <v>85</v>
      </c>
      <c r="C52" s="254" t="s">
        <v>699</v>
      </c>
      <c r="D52" s="17" t="s">
        <v>627</v>
      </c>
      <c r="E52" s="50">
        <v>0</v>
      </c>
      <c r="F52" s="50">
        <v>0</v>
      </c>
      <c r="G52" s="152"/>
    </row>
    <row r="53" spans="1:8" ht="33.75" customHeight="1" x14ac:dyDescent="0.25">
      <c r="A53" s="2127"/>
      <c r="B53" s="740" t="s">
        <v>86</v>
      </c>
      <c r="C53" s="735" t="s">
        <v>1049</v>
      </c>
      <c r="D53" s="735" t="s">
        <v>627</v>
      </c>
      <c r="E53" s="50">
        <v>0</v>
      </c>
      <c r="F53" s="50">
        <v>0</v>
      </c>
      <c r="G53" s="152"/>
    </row>
    <row r="54" spans="1:8" ht="45.75" customHeight="1" x14ac:dyDescent="0.25">
      <c r="A54" s="2127"/>
      <c r="B54" s="1770" t="s">
        <v>802</v>
      </c>
      <c r="C54" s="403" t="s">
        <v>612</v>
      </c>
      <c r="D54" s="735" t="s">
        <v>627</v>
      </c>
      <c r="E54" s="50">
        <v>870000</v>
      </c>
      <c r="F54" s="483">
        <v>750000</v>
      </c>
      <c r="G54" s="152"/>
    </row>
    <row r="55" spans="1:8" ht="71.25" customHeight="1" x14ac:dyDescent="0.25">
      <c r="A55" s="2127"/>
      <c r="B55" s="740" t="s">
        <v>803</v>
      </c>
      <c r="C55" s="735" t="s">
        <v>980</v>
      </c>
      <c r="D55" s="735" t="s">
        <v>627</v>
      </c>
      <c r="E55" s="50">
        <v>45000</v>
      </c>
      <c r="F55" s="50">
        <v>45000</v>
      </c>
      <c r="G55" s="152"/>
    </row>
    <row r="56" spans="1:8" ht="58.5" customHeight="1" x14ac:dyDescent="0.25">
      <c r="A56" s="2127"/>
      <c r="B56" s="740" t="s">
        <v>804</v>
      </c>
      <c r="C56" s="735" t="s">
        <v>981</v>
      </c>
      <c r="D56" s="735" t="s">
        <v>566</v>
      </c>
      <c r="E56" s="50">
        <v>0</v>
      </c>
      <c r="F56" s="483">
        <v>0</v>
      </c>
      <c r="G56" s="2114"/>
      <c r="H56" s="2114"/>
    </row>
    <row r="57" spans="1:8" ht="48.75" customHeight="1" x14ac:dyDescent="0.25">
      <c r="A57" s="2127"/>
      <c r="B57" s="740" t="s">
        <v>805</v>
      </c>
      <c r="C57" s="735" t="s">
        <v>982</v>
      </c>
      <c r="D57" s="735" t="s">
        <v>627</v>
      </c>
      <c r="E57" s="50">
        <v>0</v>
      </c>
      <c r="F57" s="50">
        <v>0</v>
      </c>
      <c r="G57" s="152"/>
    </row>
    <row r="58" spans="1:8" ht="66" customHeight="1" thickBot="1" x14ac:dyDescent="0.3">
      <c r="A58" s="2127"/>
      <c r="B58" s="1348" t="s">
        <v>806</v>
      </c>
      <c r="C58" s="840" t="s">
        <v>983</v>
      </c>
      <c r="D58" s="840" t="s">
        <v>627</v>
      </c>
      <c r="E58" s="50">
        <v>0</v>
      </c>
      <c r="F58" s="50">
        <v>0</v>
      </c>
      <c r="G58" s="152"/>
    </row>
    <row r="59" spans="1:8" ht="113.25" customHeight="1" thickBot="1" x14ac:dyDescent="0.3">
      <c r="A59" s="2127"/>
      <c r="B59" s="1771" t="s">
        <v>225</v>
      </c>
      <c r="C59" s="72" t="s">
        <v>1057</v>
      </c>
      <c r="D59" s="1546"/>
      <c r="E59" s="1772">
        <f>E60+E61+E62+E63+E64+E65++E66+E67+E68+E73+E74+E75+E76+E77++E77+E78</f>
        <v>193803680.81</v>
      </c>
      <c r="F59" s="1772">
        <f>SUM(F60:F80)</f>
        <v>496242426.15999997</v>
      </c>
      <c r="G59" s="152"/>
    </row>
    <row r="60" spans="1:8" ht="56.25" customHeight="1" thickBot="1" x14ac:dyDescent="0.3">
      <c r="A60" s="2127"/>
      <c r="B60" s="1773" t="s">
        <v>88</v>
      </c>
      <c r="C60" s="254" t="s">
        <v>987</v>
      </c>
      <c r="D60" s="254" t="s">
        <v>627</v>
      </c>
      <c r="E60" s="1756">
        <v>0</v>
      </c>
      <c r="F60" s="1756">
        <v>0</v>
      </c>
      <c r="G60" s="152"/>
    </row>
    <row r="61" spans="1:8" ht="56.25" customHeight="1" thickBot="1" x14ac:dyDescent="0.3">
      <c r="A61" s="2127"/>
      <c r="B61" s="1773" t="s">
        <v>89</v>
      </c>
      <c r="C61" s="403" t="s">
        <v>563</v>
      </c>
      <c r="D61" s="735" t="s">
        <v>627</v>
      </c>
      <c r="E61" s="1756">
        <v>648760</v>
      </c>
      <c r="F61" s="1756">
        <v>611756</v>
      </c>
      <c r="G61" s="152"/>
    </row>
    <row r="62" spans="1:8" ht="56.25" customHeight="1" thickBot="1" x14ac:dyDescent="0.3">
      <c r="A62" s="2127"/>
      <c r="B62" s="1773" t="s">
        <v>90</v>
      </c>
      <c r="C62" s="1759" t="s">
        <v>957</v>
      </c>
      <c r="D62" s="735" t="s">
        <v>627</v>
      </c>
      <c r="E62" s="1756">
        <v>51240</v>
      </c>
      <c r="F62" s="1756">
        <v>49385</v>
      </c>
      <c r="G62" s="152"/>
    </row>
    <row r="63" spans="1:8" ht="56.25" customHeight="1" thickBot="1" x14ac:dyDescent="0.3">
      <c r="A63" s="2127"/>
      <c r="B63" s="1773" t="s">
        <v>92</v>
      </c>
      <c r="C63" s="735" t="s">
        <v>91</v>
      </c>
      <c r="D63" s="735" t="s">
        <v>627</v>
      </c>
      <c r="E63" s="1756">
        <v>3454000</v>
      </c>
      <c r="F63" s="1756">
        <v>3218706.4</v>
      </c>
      <c r="G63" s="152"/>
    </row>
    <row r="64" spans="1:8" ht="56.25" customHeight="1" thickBot="1" x14ac:dyDescent="0.3">
      <c r="A64" s="2127"/>
      <c r="B64" s="1773" t="s">
        <v>93</v>
      </c>
      <c r="C64" s="257" t="s">
        <v>988</v>
      </c>
      <c r="D64" s="735" t="s">
        <v>627</v>
      </c>
      <c r="E64" s="1756">
        <v>198000</v>
      </c>
      <c r="F64" s="1756">
        <v>194940</v>
      </c>
      <c r="G64" s="152"/>
    </row>
    <row r="65" spans="1:9" ht="56.25" customHeight="1" thickBot="1" x14ac:dyDescent="0.3">
      <c r="A65" s="2127"/>
      <c r="B65" s="1773" t="s">
        <v>94</v>
      </c>
      <c r="C65" s="735" t="s">
        <v>564</v>
      </c>
      <c r="D65" s="735" t="s">
        <v>627</v>
      </c>
      <c r="E65" s="1756">
        <v>1775180.74</v>
      </c>
      <c r="F65" s="2115">
        <v>1757940</v>
      </c>
      <c r="G65" s="2116"/>
      <c r="H65" s="2116"/>
      <c r="I65" s="769"/>
    </row>
    <row r="66" spans="1:9" ht="30.75" thickBot="1" x14ac:dyDescent="0.3">
      <c r="A66" s="2127"/>
      <c r="B66" s="1773" t="s">
        <v>95</v>
      </c>
      <c r="C66" s="735" t="s">
        <v>960</v>
      </c>
      <c r="D66" s="735" t="s">
        <v>627</v>
      </c>
      <c r="E66" s="1756">
        <v>195137</v>
      </c>
      <c r="F66" s="1756">
        <v>191770.4</v>
      </c>
      <c r="G66" s="152"/>
    </row>
    <row r="67" spans="1:9" ht="30.75" thickBot="1" x14ac:dyDescent="0.3">
      <c r="A67" s="2127"/>
      <c r="B67" s="1773" t="s">
        <v>96</v>
      </c>
      <c r="C67" s="735" t="s">
        <v>709</v>
      </c>
      <c r="D67" s="735" t="s">
        <v>627</v>
      </c>
      <c r="E67" s="51">
        <v>264400</v>
      </c>
      <c r="F67" s="158">
        <v>264397.5</v>
      </c>
      <c r="G67" s="152"/>
    </row>
    <row r="68" spans="1:9" ht="90.75" thickBot="1" x14ac:dyDescent="0.3">
      <c r="A68" s="2127"/>
      <c r="B68" s="1773" t="s">
        <v>97</v>
      </c>
      <c r="C68" s="735" t="s">
        <v>989</v>
      </c>
      <c r="D68" s="735" t="s">
        <v>627</v>
      </c>
      <c r="E68" s="51">
        <v>0</v>
      </c>
      <c r="F68" s="51">
        <v>0</v>
      </c>
      <c r="G68" s="152"/>
    </row>
    <row r="69" spans="1:9" ht="45.75" thickBot="1" x14ac:dyDescent="0.3">
      <c r="A69" s="2127"/>
      <c r="B69" s="1773" t="s">
        <v>98</v>
      </c>
      <c r="C69" s="735" t="s">
        <v>968</v>
      </c>
      <c r="D69" s="735" t="s">
        <v>627</v>
      </c>
      <c r="E69" s="51">
        <v>20200</v>
      </c>
      <c r="F69" s="51">
        <v>20200</v>
      </c>
      <c r="G69" s="152"/>
    </row>
    <row r="70" spans="1:9" ht="75.75" thickBot="1" x14ac:dyDescent="0.3">
      <c r="A70" s="2127"/>
      <c r="B70" s="1773" t="s">
        <v>99</v>
      </c>
      <c r="C70" s="735" t="s">
        <v>702</v>
      </c>
      <c r="D70" s="735" t="s">
        <v>565</v>
      </c>
      <c r="E70" s="51">
        <v>20395312.34</v>
      </c>
      <c r="F70" s="51">
        <v>19766302.82</v>
      </c>
      <c r="G70" s="152"/>
    </row>
    <row r="71" spans="1:9" ht="150.75" thickBot="1" x14ac:dyDescent="0.3">
      <c r="A71" s="2127"/>
      <c r="B71" s="1773" t="s">
        <v>100</v>
      </c>
      <c r="C71" s="735" t="s">
        <v>990</v>
      </c>
      <c r="D71" s="735" t="s">
        <v>565</v>
      </c>
      <c r="E71" s="51">
        <v>0</v>
      </c>
      <c r="F71" s="51">
        <v>0</v>
      </c>
      <c r="G71" s="152"/>
    </row>
    <row r="72" spans="1:9" ht="90.75" thickBot="1" x14ac:dyDescent="0.3">
      <c r="A72" s="2127"/>
      <c r="B72" s="1773" t="s">
        <v>102</v>
      </c>
      <c r="C72" s="735" t="s">
        <v>991</v>
      </c>
      <c r="D72" s="735" t="s">
        <v>565</v>
      </c>
      <c r="E72" s="51">
        <v>4539590.7699999996</v>
      </c>
      <c r="F72" s="51">
        <v>4539590.7300000004</v>
      </c>
      <c r="G72" s="152"/>
    </row>
    <row r="73" spans="1:9" ht="30.75" thickBot="1" x14ac:dyDescent="0.3">
      <c r="A73" s="2127"/>
      <c r="B73" s="1773" t="s">
        <v>703</v>
      </c>
      <c r="C73" s="735" t="s">
        <v>570</v>
      </c>
      <c r="D73" s="735" t="s">
        <v>627</v>
      </c>
      <c r="E73" s="51">
        <v>539315.36</v>
      </c>
      <c r="F73" s="51">
        <v>539315.36</v>
      </c>
      <c r="G73" s="152"/>
    </row>
    <row r="74" spans="1:9" ht="45.75" thickBot="1" x14ac:dyDescent="0.3">
      <c r="A74" s="2127"/>
      <c r="B74" s="1773" t="s">
        <v>704</v>
      </c>
      <c r="C74" s="735" t="s">
        <v>992</v>
      </c>
      <c r="D74" s="735" t="s">
        <v>627</v>
      </c>
      <c r="E74" s="51">
        <v>218755.1</v>
      </c>
      <c r="F74" s="51">
        <v>218755.1</v>
      </c>
      <c r="G74" s="152"/>
    </row>
    <row r="75" spans="1:9" ht="45.75" thickBot="1" x14ac:dyDescent="0.3">
      <c r="A75" s="2127"/>
      <c r="B75" s="1773" t="s">
        <v>993</v>
      </c>
      <c r="C75" s="735" t="s">
        <v>616</v>
      </c>
      <c r="D75" s="735" t="s">
        <v>627</v>
      </c>
      <c r="E75" s="51">
        <v>105761675.64</v>
      </c>
      <c r="F75" s="51">
        <v>103646587.01000001</v>
      </c>
      <c r="G75" s="152"/>
    </row>
    <row r="76" spans="1:9" ht="105.75" thickBot="1" x14ac:dyDescent="0.3">
      <c r="A76" s="2127"/>
      <c r="B76" s="1773" t="s">
        <v>994</v>
      </c>
      <c r="C76" s="735" t="s">
        <v>969</v>
      </c>
      <c r="D76" s="735" t="s">
        <v>627</v>
      </c>
      <c r="E76" s="51">
        <v>16276069.25</v>
      </c>
      <c r="F76" s="51">
        <v>16133969.949999999</v>
      </c>
      <c r="G76" s="152"/>
    </row>
    <row r="77" spans="1:9" ht="30.75" thickBot="1" x14ac:dyDescent="0.3">
      <c r="A77" s="2127"/>
      <c r="B77" s="1773" t="s">
        <v>995</v>
      </c>
      <c r="C77" s="403" t="s">
        <v>571</v>
      </c>
      <c r="D77" s="735" t="s">
        <v>627</v>
      </c>
      <c r="E77" s="51">
        <v>29085371.920000002</v>
      </c>
      <c r="F77" s="51">
        <v>25565327.210000001</v>
      </c>
      <c r="G77" s="152"/>
    </row>
    <row r="78" spans="1:9" ht="90.75" thickBot="1" x14ac:dyDescent="0.3">
      <c r="A78" s="2127"/>
      <c r="B78" s="1773" t="s">
        <v>996</v>
      </c>
      <c r="C78" s="735" t="s">
        <v>970</v>
      </c>
      <c r="D78" s="735" t="s">
        <v>627</v>
      </c>
      <c r="E78" s="51">
        <v>6250403.8799999999</v>
      </c>
      <c r="F78" s="51">
        <v>5949583.4199999999</v>
      </c>
      <c r="G78" s="152"/>
    </row>
    <row r="79" spans="1:9" ht="105.75" thickBot="1" x14ac:dyDescent="0.3">
      <c r="A79" s="2127"/>
      <c r="B79" s="1773" t="s">
        <v>997</v>
      </c>
      <c r="C79" s="403" t="s">
        <v>101</v>
      </c>
      <c r="D79" s="735" t="s">
        <v>566</v>
      </c>
      <c r="E79" s="51">
        <v>254310271.06</v>
      </c>
      <c r="F79" s="51">
        <v>254254584.31999999</v>
      </c>
      <c r="G79" s="152"/>
    </row>
    <row r="80" spans="1:9" ht="165.75" thickBot="1" x14ac:dyDescent="0.3">
      <c r="A80" s="2127"/>
      <c r="B80" s="1773" t="s">
        <v>998</v>
      </c>
      <c r="C80" s="1323" t="s">
        <v>999</v>
      </c>
      <c r="D80" s="1323" t="s">
        <v>566</v>
      </c>
      <c r="E80" s="1339">
        <v>59319314.939999998</v>
      </c>
      <c r="F80" s="1339">
        <v>59319314.939999998</v>
      </c>
      <c r="G80" s="152"/>
    </row>
    <row r="81" spans="1:7" ht="85.5" customHeight="1" x14ac:dyDescent="0.25">
      <c r="A81" s="2127"/>
      <c r="B81" s="807" t="s">
        <v>577</v>
      </c>
      <c r="C81" s="79" t="s">
        <v>103</v>
      </c>
      <c r="D81" s="844" t="s">
        <v>566</v>
      </c>
      <c r="E81" s="846">
        <f>E82+E83+E84+E85+E86+E87</f>
        <v>23546000</v>
      </c>
      <c r="F81" s="846">
        <f>F82+F83+F84+F85+F86+F87</f>
        <v>21586732.829999998</v>
      </c>
      <c r="G81" s="152"/>
    </row>
    <row r="82" spans="1:7" ht="105" x14ac:dyDescent="0.25">
      <c r="A82" s="2127"/>
      <c r="B82" s="740" t="s">
        <v>104</v>
      </c>
      <c r="C82" s="735" t="s">
        <v>105</v>
      </c>
      <c r="D82" s="735" t="s">
        <v>566</v>
      </c>
      <c r="E82" s="51">
        <v>7612797.9100000001</v>
      </c>
      <c r="F82" s="51">
        <v>6387051.4199999999</v>
      </c>
      <c r="G82" s="152"/>
    </row>
    <row r="83" spans="1:7" ht="119.25" customHeight="1" x14ac:dyDescent="0.25">
      <c r="A83" s="2127"/>
      <c r="B83" s="740" t="s">
        <v>106</v>
      </c>
      <c r="C83" s="735" t="s">
        <v>107</v>
      </c>
      <c r="D83" s="735" t="s">
        <v>566</v>
      </c>
      <c r="E83" s="51">
        <v>2283102.09</v>
      </c>
      <c r="F83" s="51">
        <v>2283102.09</v>
      </c>
      <c r="G83" s="152"/>
    </row>
    <row r="84" spans="1:7" ht="30" customHeight="1" x14ac:dyDescent="0.25">
      <c r="A84" s="2127"/>
      <c r="B84" s="1774" t="s">
        <v>708</v>
      </c>
      <c r="C84" s="966" t="s">
        <v>105</v>
      </c>
      <c r="D84" s="735" t="s">
        <v>565</v>
      </c>
      <c r="E84" s="51">
        <v>7404271.1600000001</v>
      </c>
      <c r="F84" s="51">
        <v>6800120.0700000003</v>
      </c>
      <c r="G84" s="152"/>
    </row>
    <row r="85" spans="1:7" ht="76.5" customHeight="1" x14ac:dyDescent="0.25">
      <c r="A85" s="2127"/>
      <c r="B85" s="1775"/>
      <c r="C85" s="1776"/>
      <c r="D85" s="735" t="s">
        <v>566</v>
      </c>
      <c r="E85" s="51">
        <v>1410337.36</v>
      </c>
      <c r="F85" s="51">
        <v>1295260.96</v>
      </c>
      <c r="G85" s="152"/>
    </row>
    <row r="86" spans="1:7" ht="39" customHeight="1" x14ac:dyDescent="0.25">
      <c r="A86" s="2127"/>
      <c r="B86" s="1774" t="s">
        <v>708</v>
      </c>
      <c r="C86" s="966" t="s">
        <v>107</v>
      </c>
      <c r="D86" s="735" t="s">
        <v>565</v>
      </c>
      <c r="E86" s="51">
        <v>4061812.84</v>
      </c>
      <c r="F86" s="51">
        <v>4049806.56</v>
      </c>
      <c r="G86" s="152"/>
    </row>
    <row r="87" spans="1:7" ht="66.75" customHeight="1" thickBot="1" x14ac:dyDescent="0.3">
      <c r="A87" s="2127"/>
      <c r="B87" s="1775"/>
      <c r="C87" s="1777"/>
      <c r="D87" s="735" t="s">
        <v>566</v>
      </c>
      <c r="E87" s="51">
        <v>773678.64</v>
      </c>
      <c r="F87" s="158">
        <v>771391.73</v>
      </c>
      <c r="G87" s="152"/>
    </row>
    <row r="88" spans="1:7" ht="30.75" thickBot="1" x14ac:dyDescent="0.3">
      <c r="A88" s="2127"/>
      <c r="B88" s="85" t="s">
        <v>108</v>
      </c>
      <c r="C88" s="359" t="s">
        <v>109</v>
      </c>
      <c r="D88" s="735" t="s">
        <v>627</v>
      </c>
      <c r="E88" s="51">
        <f>E89</f>
        <v>0</v>
      </c>
      <c r="F88" s="51">
        <f>F89</f>
        <v>0</v>
      </c>
      <c r="G88" s="152"/>
    </row>
    <row r="89" spans="1:7" ht="45" x14ac:dyDescent="0.25">
      <c r="A89" s="2127"/>
      <c r="B89" s="740" t="s">
        <v>110</v>
      </c>
      <c r="C89" s="735" t="s">
        <v>111</v>
      </c>
      <c r="D89" s="735" t="s">
        <v>627</v>
      </c>
      <c r="E89" s="51">
        <v>0</v>
      </c>
      <c r="F89" s="51">
        <v>0</v>
      </c>
      <c r="G89" s="152"/>
    </row>
    <row r="90" spans="1:7" ht="67.5" customHeight="1" x14ac:dyDescent="0.25">
      <c r="A90" s="2127"/>
      <c r="B90" s="85" t="s">
        <v>112</v>
      </c>
      <c r="C90" s="844" t="s">
        <v>1050</v>
      </c>
      <c r="D90" s="844" t="s">
        <v>627</v>
      </c>
      <c r="E90" s="846">
        <f>E91</f>
        <v>522835.20000000001</v>
      </c>
      <c r="F90" s="846">
        <f>F91</f>
        <v>522835.20000000001</v>
      </c>
      <c r="G90" s="152"/>
    </row>
    <row r="91" spans="1:7" ht="67.5" customHeight="1" thickBot="1" x14ac:dyDescent="0.3">
      <c r="A91" s="2127"/>
      <c r="B91" s="740" t="s">
        <v>1002</v>
      </c>
      <c r="C91" s="390" t="s">
        <v>1003</v>
      </c>
      <c r="D91" s="735" t="s">
        <v>627</v>
      </c>
      <c r="E91" s="51">
        <v>522835.20000000001</v>
      </c>
      <c r="F91" s="51">
        <v>522835.20000000001</v>
      </c>
      <c r="G91" s="152"/>
    </row>
    <row r="92" spans="1:7" ht="63.75" customHeight="1" thickBot="1" x14ac:dyDescent="0.3">
      <c r="A92" s="2127"/>
      <c r="B92" s="85" t="s">
        <v>113</v>
      </c>
      <c r="C92" s="359" t="s">
        <v>1051</v>
      </c>
      <c r="D92" s="844" t="s">
        <v>566</v>
      </c>
      <c r="E92" s="51">
        <f>E93+E94</f>
        <v>0</v>
      </c>
      <c r="F92" s="51">
        <f>F93+F94</f>
        <v>0</v>
      </c>
      <c r="G92" s="152"/>
    </row>
    <row r="93" spans="1:7" ht="60" x14ac:dyDescent="0.25">
      <c r="A93" s="2127"/>
      <c r="B93" s="740" t="s">
        <v>114</v>
      </c>
      <c r="C93" s="17" t="s">
        <v>767</v>
      </c>
      <c r="D93" s="17" t="s">
        <v>566</v>
      </c>
      <c r="E93" s="51">
        <v>0</v>
      </c>
      <c r="F93" s="158">
        <v>0</v>
      </c>
      <c r="G93" s="152"/>
    </row>
    <row r="94" spans="1:7" ht="45.75" thickBot="1" x14ac:dyDescent="0.3">
      <c r="A94" s="2127"/>
      <c r="B94" s="740" t="s">
        <v>115</v>
      </c>
      <c r="C94" s="1323" t="s">
        <v>768</v>
      </c>
      <c r="D94" s="1323" t="s">
        <v>627</v>
      </c>
      <c r="E94" s="51">
        <v>0</v>
      </c>
      <c r="F94" s="51">
        <v>0</v>
      </c>
      <c r="G94" s="152"/>
    </row>
    <row r="95" spans="1:7" ht="91.5" customHeight="1" x14ac:dyDescent="0.25">
      <c r="A95" s="2127"/>
      <c r="B95" s="85" t="s">
        <v>1008</v>
      </c>
      <c r="C95" s="79" t="s">
        <v>1052</v>
      </c>
      <c r="D95" s="844" t="s">
        <v>566</v>
      </c>
      <c r="E95" s="846">
        <f>E96+E97+E98</f>
        <v>0</v>
      </c>
      <c r="F95" s="846">
        <f>F96+F97+F98</f>
        <v>0</v>
      </c>
      <c r="G95" s="152"/>
    </row>
    <row r="96" spans="1:7" ht="51" customHeight="1" x14ac:dyDescent="0.25">
      <c r="A96" s="2127"/>
      <c r="B96" s="1778" t="s">
        <v>256</v>
      </c>
      <c r="C96" s="966" t="s">
        <v>78</v>
      </c>
      <c r="D96" s="735" t="s">
        <v>627</v>
      </c>
      <c r="E96" s="51">
        <v>0</v>
      </c>
      <c r="F96" s="51">
        <v>0</v>
      </c>
      <c r="G96" s="152"/>
    </row>
    <row r="97" spans="1:8" ht="44.25" customHeight="1" x14ac:dyDescent="0.25">
      <c r="A97" s="2127"/>
      <c r="B97" s="1779"/>
      <c r="C97" s="1780"/>
      <c r="D97" s="735" t="s">
        <v>565</v>
      </c>
      <c r="E97" s="51">
        <v>0</v>
      </c>
      <c r="F97" s="51">
        <v>0</v>
      </c>
      <c r="G97" s="152"/>
    </row>
    <row r="98" spans="1:8" ht="45.75" customHeight="1" x14ac:dyDescent="0.25">
      <c r="A98" s="2127"/>
      <c r="B98" s="1781"/>
      <c r="C98" s="1776"/>
      <c r="D98" s="159" t="s">
        <v>566</v>
      </c>
      <c r="E98" s="51">
        <v>0</v>
      </c>
      <c r="F98" s="51">
        <v>0</v>
      </c>
      <c r="G98" s="152"/>
    </row>
    <row r="99" spans="1:8" ht="54" customHeight="1" thickBot="1" x14ac:dyDescent="0.3">
      <c r="A99" s="2127"/>
      <c r="B99" s="760" t="s">
        <v>259</v>
      </c>
      <c r="C99" s="844" t="s">
        <v>1013</v>
      </c>
      <c r="D99" s="1782" t="s">
        <v>566</v>
      </c>
      <c r="E99" s="846">
        <f>E100+E101</f>
        <v>3940202.03</v>
      </c>
      <c r="F99" s="2117">
        <f>F100+F101</f>
        <v>2987399.12</v>
      </c>
      <c r="G99" s="2118"/>
      <c r="H99" s="2118"/>
    </row>
    <row r="100" spans="1:8" ht="99.75" customHeight="1" x14ac:dyDescent="0.25">
      <c r="A100" s="2127"/>
      <c r="B100" s="482" t="s">
        <v>817</v>
      </c>
      <c r="C100" s="17" t="s">
        <v>78</v>
      </c>
      <c r="D100" s="17" t="s">
        <v>566</v>
      </c>
      <c r="E100" s="51">
        <v>3940202.03</v>
      </c>
      <c r="F100" s="158">
        <v>2987399.12</v>
      </c>
      <c r="G100" s="152"/>
    </row>
    <row r="101" spans="1:8" ht="108.75" customHeight="1" thickBot="1" x14ac:dyDescent="0.3">
      <c r="A101" s="2127"/>
      <c r="B101" s="482" t="s">
        <v>1015</v>
      </c>
      <c r="C101" s="1323" t="s">
        <v>1016</v>
      </c>
      <c r="D101" s="1323" t="s">
        <v>566</v>
      </c>
      <c r="E101" s="51">
        <v>0</v>
      </c>
      <c r="F101" s="158">
        <v>0</v>
      </c>
      <c r="G101" s="152"/>
    </row>
    <row r="102" spans="1:8" ht="16.5" customHeight="1" thickBot="1" x14ac:dyDescent="0.3">
      <c r="A102" s="2127"/>
      <c r="B102" s="1108" t="s">
        <v>117</v>
      </c>
      <c r="C102" s="1783" t="s">
        <v>118</v>
      </c>
      <c r="D102" s="847" t="s">
        <v>626</v>
      </c>
      <c r="E102" s="1277">
        <f>E103+E104</f>
        <v>45938303.909999989</v>
      </c>
      <c r="F102" s="1277">
        <f>F103+F104</f>
        <v>45325775.169999994</v>
      </c>
      <c r="G102" s="152"/>
    </row>
    <row r="103" spans="1:8" ht="57.75" customHeight="1" x14ac:dyDescent="0.25">
      <c r="A103" s="2127"/>
      <c r="B103" s="1109"/>
      <c r="C103" s="1111"/>
      <c r="D103" s="1782" t="s">
        <v>566</v>
      </c>
      <c r="E103" s="50">
        <f>E116+E117+E121+E122</f>
        <v>3898656.1500000004</v>
      </c>
      <c r="F103" s="50">
        <f>F116+F117+F121+F122</f>
        <v>3288656.1500000004</v>
      </c>
      <c r="G103" s="152"/>
    </row>
    <row r="104" spans="1:8" ht="57" customHeight="1" thickBot="1" x14ac:dyDescent="0.3">
      <c r="A104" s="2127"/>
      <c r="B104" s="1110"/>
      <c r="C104" s="1112"/>
      <c r="D104" s="1782" t="s">
        <v>627</v>
      </c>
      <c r="E104" s="1339">
        <f>E106+E107+E108+E109+E110+E111+E112+E114+E115+E119+E124</f>
        <v>42039647.75999999</v>
      </c>
      <c r="F104" s="1339">
        <f>F106+F107+F108+F109+F110+F111+F112+F114+F115+F119+F124</f>
        <v>42037119.019999996</v>
      </c>
      <c r="G104" s="152"/>
    </row>
    <row r="105" spans="1:8" ht="99.75" x14ac:dyDescent="0.25">
      <c r="A105" s="2127"/>
      <c r="B105" s="180" t="s">
        <v>583</v>
      </c>
      <c r="C105" s="79" t="s">
        <v>119</v>
      </c>
      <c r="D105" s="844" t="s">
        <v>629</v>
      </c>
      <c r="E105" s="51">
        <f>E106+E107+E108+E109+E110+E111+E112</f>
        <v>40384688.379999995</v>
      </c>
      <c r="F105" s="51">
        <f>F106+F107+F108+F109+F110+F111+F112</f>
        <v>40382159.640000001</v>
      </c>
      <c r="G105" s="152"/>
    </row>
    <row r="106" spans="1:8" ht="30" x14ac:dyDescent="0.25">
      <c r="A106" s="2127"/>
      <c r="B106" s="180" t="s">
        <v>120</v>
      </c>
      <c r="C106" s="735" t="s">
        <v>563</v>
      </c>
      <c r="D106" s="735" t="s">
        <v>627</v>
      </c>
      <c r="E106" s="51">
        <v>0</v>
      </c>
      <c r="F106" s="51">
        <v>0</v>
      </c>
      <c r="G106" s="152"/>
    </row>
    <row r="107" spans="1:8" ht="30" x14ac:dyDescent="0.25">
      <c r="A107" s="2127"/>
      <c r="B107" s="180" t="s">
        <v>121</v>
      </c>
      <c r="C107" s="735" t="s">
        <v>759</v>
      </c>
      <c r="D107" s="735" t="s">
        <v>627</v>
      </c>
      <c r="E107" s="51">
        <v>0</v>
      </c>
      <c r="F107" s="51">
        <v>0</v>
      </c>
      <c r="G107" s="152"/>
    </row>
    <row r="108" spans="1:8" ht="30" x14ac:dyDescent="0.25">
      <c r="A108" s="2127"/>
      <c r="B108" s="180" t="s">
        <v>123</v>
      </c>
      <c r="C108" s="735" t="s">
        <v>764</v>
      </c>
      <c r="D108" s="735" t="s">
        <v>627</v>
      </c>
      <c r="E108" s="51">
        <v>0</v>
      </c>
      <c r="F108" s="51">
        <v>0</v>
      </c>
      <c r="G108" s="152"/>
    </row>
    <row r="109" spans="1:8" ht="45" x14ac:dyDescent="0.25">
      <c r="A109" s="2127"/>
      <c r="B109" s="180" t="s">
        <v>125</v>
      </c>
      <c r="C109" s="735" t="s">
        <v>122</v>
      </c>
      <c r="D109" s="735" t="s">
        <v>627</v>
      </c>
      <c r="E109" s="51">
        <v>8144956</v>
      </c>
      <c r="F109" s="51">
        <v>8144956</v>
      </c>
      <c r="G109" s="152"/>
    </row>
    <row r="110" spans="1:8" ht="30" x14ac:dyDescent="0.25">
      <c r="A110" s="2127"/>
      <c r="B110" s="180" t="s">
        <v>127</v>
      </c>
      <c r="C110" s="735" t="s">
        <v>124</v>
      </c>
      <c r="D110" s="735" t="s">
        <v>627</v>
      </c>
      <c r="E110" s="51">
        <v>251444</v>
      </c>
      <c r="F110" s="51">
        <v>248915.26</v>
      </c>
      <c r="G110" s="152"/>
    </row>
    <row r="111" spans="1:8" ht="45" x14ac:dyDescent="0.25">
      <c r="A111" s="2127"/>
      <c r="B111" s="180" t="s">
        <v>129</v>
      </c>
      <c r="C111" s="735" t="s">
        <v>126</v>
      </c>
      <c r="D111" s="735" t="s">
        <v>627</v>
      </c>
      <c r="E111" s="51">
        <v>31388199.489999998</v>
      </c>
      <c r="F111" s="51">
        <v>31388199.489999998</v>
      </c>
      <c r="G111" s="152"/>
    </row>
    <row r="112" spans="1:8" ht="30" x14ac:dyDescent="0.25">
      <c r="A112" s="2127"/>
      <c r="B112" s="180" t="s">
        <v>130</v>
      </c>
      <c r="C112" s="735" t="s">
        <v>128</v>
      </c>
      <c r="D112" s="735" t="s">
        <v>627</v>
      </c>
      <c r="E112" s="51">
        <v>600088.89</v>
      </c>
      <c r="F112" s="51">
        <v>600088.89</v>
      </c>
      <c r="G112" s="152"/>
    </row>
    <row r="113" spans="1:8" ht="100.5" thickBot="1" x14ac:dyDescent="0.3">
      <c r="A113" s="2127"/>
      <c r="B113" s="85" t="s">
        <v>584</v>
      </c>
      <c r="C113" s="79" t="s">
        <v>131</v>
      </c>
      <c r="D113" s="844" t="s">
        <v>629</v>
      </c>
      <c r="E113" s="846">
        <f>E114+E115+E116+E117</f>
        <v>3618432.45</v>
      </c>
      <c r="F113" s="2117">
        <f>F114+F115+F116+F117</f>
        <v>3618432.45</v>
      </c>
      <c r="G113" s="2118"/>
      <c r="H113" s="2118"/>
    </row>
    <row r="114" spans="1:8" ht="30" x14ac:dyDescent="0.25">
      <c r="A114" s="2127"/>
      <c r="B114" s="16" t="s">
        <v>132</v>
      </c>
      <c r="C114" s="17" t="s">
        <v>133</v>
      </c>
      <c r="D114" s="17" t="s">
        <v>627</v>
      </c>
      <c r="E114" s="1756">
        <v>397143.9</v>
      </c>
      <c r="F114" s="2115">
        <v>397143.9</v>
      </c>
      <c r="G114" s="2114"/>
      <c r="H114" s="2121"/>
    </row>
    <row r="115" spans="1:8" ht="45" x14ac:dyDescent="0.25">
      <c r="A115" s="2127"/>
      <c r="B115" s="740" t="s">
        <v>134</v>
      </c>
      <c r="C115" s="735" t="s">
        <v>135</v>
      </c>
      <c r="D115" s="735" t="s">
        <v>627</v>
      </c>
      <c r="E115" s="51">
        <v>332632.40000000002</v>
      </c>
      <c r="F115" s="2119">
        <v>332632.40000000002</v>
      </c>
      <c r="G115" s="2114"/>
      <c r="H115" s="2121"/>
    </row>
    <row r="116" spans="1:8" ht="60" x14ac:dyDescent="0.25">
      <c r="A116" s="2127"/>
      <c r="B116" s="740" t="s">
        <v>136</v>
      </c>
      <c r="C116" s="735" t="s">
        <v>1054</v>
      </c>
      <c r="D116" s="735" t="s">
        <v>566</v>
      </c>
      <c r="E116" s="51">
        <v>1965117.1</v>
      </c>
      <c r="F116" s="2119">
        <v>1965117.1</v>
      </c>
      <c r="G116" s="2114"/>
      <c r="H116" s="2114"/>
    </row>
    <row r="117" spans="1:8" ht="60.75" thickBot="1" x14ac:dyDescent="0.3">
      <c r="A117" s="2127"/>
      <c r="B117" s="1348" t="s">
        <v>137</v>
      </c>
      <c r="C117" s="735" t="s">
        <v>1053</v>
      </c>
      <c r="D117" s="1323" t="s">
        <v>566</v>
      </c>
      <c r="E117" s="1339">
        <v>923539.05</v>
      </c>
      <c r="F117" s="2120">
        <v>923539.05</v>
      </c>
      <c r="G117" s="2114"/>
      <c r="H117" s="2122"/>
    </row>
    <row r="118" spans="1:8" ht="85.5" x14ac:dyDescent="0.25">
      <c r="A118" s="2127"/>
      <c r="B118" s="85" t="s">
        <v>574</v>
      </c>
      <c r="C118" s="79" t="s">
        <v>139</v>
      </c>
      <c r="D118" s="844" t="s">
        <v>627</v>
      </c>
      <c r="E118" s="846">
        <f>E119</f>
        <v>247000</v>
      </c>
      <c r="F118" s="846">
        <f>F119</f>
        <v>247000</v>
      </c>
      <c r="G118" s="152"/>
    </row>
    <row r="119" spans="1:8" ht="30" x14ac:dyDescent="0.25">
      <c r="A119" s="2127"/>
      <c r="B119" s="740" t="s">
        <v>140</v>
      </c>
      <c r="C119" s="735" t="s">
        <v>141</v>
      </c>
      <c r="D119" s="735" t="s">
        <v>627</v>
      </c>
      <c r="E119" s="51">
        <v>247000</v>
      </c>
      <c r="F119" s="158">
        <v>247000</v>
      </c>
      <c r="G119" s="152"/>
    </row>
    <row r="120" spans="1:8" ht="57.75" thickBot="1" x14ac:dyDescent="0.3">
      <c r="A120" s="2127"/>
      <c r="B120" s="85" t="s">
        <v>586</v>
      </c>
      <c r="C120" s="79" t="s">
        <v>1013</v>
      </c>
      <c r="D120" s="844" t="s">
        <v>566</v>
      </c>
      <c r="E120" s="846">
        <f>E121+E122</f>
        <v>1010000</v>
      </c>
      <c r="F120" s="2117">
        <f>F121+F122</f>
        <v>400000</v>
      </c>
      <c r="G120" s="646"/>
      <c r="H120" s="2121"/>
    </row>
    <row r="121" spans="1:8" ht="90" x14ac:dyDescent="0.25">
      <c r="A121" s="2127"/>
      <c r="B121" s="16" t="s">
        <v>142</v>
      </c>
      <c r="C121" s="17" t="s">
        <v>78</v>
      </c>
      <c r="D121" s="17" t="s">
        <v>566</v>
      </c>
      <c r="E121" s="1756">
        <v>1010000</v>
      </c>
      <c r="F121" s="2115">
        <v>400000</v>
      </c>
      <c r="G121" s="2114"/>
      <c r="H121" s="2121"/>
    </row>
    <row r="122" spans="1:8" ht="105.75" thickBot="1" x14ac:dyDescent="0.3">
      <c r="A122" s="2127"/>
      <c r="B122" s="1348" t="s">
        <v>143</v>
      </c>
      <c r="C122" s="1323" t="s">
        <v>116</v>
      </c>
      <c r="D122" s="1323" t="s">
        <v>566</v>
      </c>
      <c r="E122" s="1339">
        <v>0</v>
      </c>
      <c r="F122" s="2120">
        <v>0</v>
      </c>
      <c r="G122" s="2114"/>
      <c r="H122" s="2122"/>
    </row>
    <row r="123" spans="1:8" ht="42.75" x14ac:dyDescent="0.25">
      <c r="A123" s="2127"/>
      <c r="B123" s="85" t="s">
        <v>776</v>
      </c>
      <c r="C123" s="1784" t="s">
        <v>1030</v>
      </c>
      <c r="D123" s="844" t="s">
        <v>627</v>
      </c>
      <c r="E123" s="846">
        <f>E124</f>
        <v>678183.08</v>
      </c>
      <c r="F123" s="846">
        <f>F124</f>
        <v>678183.08</v>
      </c>
      <c r="G123" s="152"/>
    </row>
    <row r="124" spans="1:8" ht="56.25" customHeight="1" x14ac:dyDescent="0.25">
      <c r="A124" s="2127"/>
      <c r="B124" s="740" t="s">
        <v>1031</v>
      </c>
      <c r="C124" s="831" t="s">
        <v>1055</v>
      </c>
      <c r="D124" s="735" t="s">
        <v>627</v>
      </c>
      <c r="E124" s="51">
        <v>678183.08</v>
      </c>
      <c r="F124" s="51">
        <v>678183.08</v>
      </c>
      <c r="G124" s="152"/>
    </row>
    <row r="125" spans="1:8" ht="56.25" customHeight="1" thickBot="1" x14ac:dyDescent="0.3">
      <c r="A125" s="2127"/>
      <c r="B125" s="85" t="s">
        <v>144</v>
      </c>
      <c r="C125" s="79" t="s">
        <v>145</v>
      </c>
      <c r="D125" s="844" t="s">
        <v>627</v>
      </c>
      <c r="E125" s="1772">
        <f>E126+E131</f>
        <v>32164460.09</v>
      </c>
      <c r="F125" s="1772">
        <f>F126+F131</f>
        <v>31782239.650000002</v>
      </c>
      <c r="G125" s="152"/>
    </row>
    <row r="126" spans="1:8" ht="42.75" x14ac:dyDescent="0.25">
      <c r="A126" s="2127"/>
      <c r="B126" s="85" t="s">
        <v>268</v>
      </c>
      <c r="C126" s="79" t="s">
        <v>621</v>
      </c>
      <c r="D126" s="844" t="s">
        <v>627</v>
      </c>
      <c r="E126" s="1785">
        <f>E127+E128+E129+E130</f>
        <v>31349460.09</v>
      </c>
      <c r="F126" s="1785">
        <f>F127+F128+F129+F130</f>
        <v>31044124.650000002</v>
      </c>
      <c r="G126" s="152"/>
    </row>
    <row r="127" spans="1:8" ht="30" x14ac:dyDescent="0.25">
      <c r="A127" s="2127"/>
      <c r="B127" s="740" t="s">
        <v>622</v>
      </c>
      <c r="C127" s="735" t="s">
        <v>91</v>
      </c>
      <c r="D127" s="735" t="s">
        <v>627</v>
      </c>
      <c r="E127" s="51">
        <v>116870</v>
      </c>
      <c r="F127" s="51">
        <v>107861.2</v>
      </c>
      <c r="G127" s="152"/>
    </row>
    <row r="128" spans="1:8" ht="30" x14ac:dyDescent="0.25">
      <c r="A128" s="2127"/>
      <c r="B128" s="740" t="s">
        <v>623</v>
      </c>
      <c r="C128" s="735" t="s">
        <v>1056</v>
      </c>
      <c r="D128" s="735" t="s">
        <v>627</v>
      </c>
      <c r="E128" s="1285">
        <v>0</v>
      </c>
      <c r="F128" s="1285">
        <v>0</v>
      </c>
      <c r="G128" s="152"/>
    </row>
    <row r="129" spans="1:8" ht="30" x14ac:dyDescent="0.25">
      <c r="A129" s="2127"/>
      <c r="B129" s="740" t="s">
        <v>625</v>
      </c>
      <c r="C129" s="840" t="s">
        <v>624</v>
      </c>
      <c r="D129" s="840" t="s">
        <v>627</v>
      </c>
      <c r="E129" s="1285">
        <v>30917430.09</v>
      </c>
      <c r="F129" s="1285">
        <v>30625803.510000002</v>
      </c>
      <c r="G129" s="152"/>
    </row>
    <row r="130" spans="1:8" ht="67.5" customHeight="1" x14ac:dyDescent="0.25">
      <c r="A130" s="2127"/>
      <c r="B130" s="740" t="s">
        <v>1035</v>
      </c>
      <c r="C130" s="735" t="s">
        <v>571</v>
      </c>
      <c r="D130" s="735" t="s">
        <v>627</v>
      </c>
      <c r="E130" s="51">
        <v>315160</v>
      </c>
      <c r="F130" s="51">
        <v>310459.94</v>
      </c>
      <c r="G130" s="152"/>
    </row>
    <row r="131" spans="1:8" ht="67.5" customHeight="1" x14ac:dyDescent="0.25">
      <c r="A131" s="2127"/>
      <c r="B131" s="763" t="s">
        <v>595</v>
      </c>
      <c r="C131" s="844" t="s">
        <v>1038</v>
      </c>
      <c r="D131" s="844" t="s">
        <v>627</v>
      </c>
      <c r="E131" s="846">
        <f>E132</f>
        <v>815000</v>
      </c>
      <c r="F131" s="846">
        <f>F132</f>
        <v>738115</v>
      </c>
      <c r="G131" s="152"/>
    </row>
    <row r="132" spans="1:8" ht="67.5" customHeight="1" x14ac:dyDescent="0.25">
      <c r="A132" s="2127"/>
      <c r="B132" s="180" t="s">
        <v>1039</v>
      </c>
      <c r="C132" s="735" t="s">
        <v>1040</v>
      </c>
      <c r="D132" s="844" t="s">
        <v>627</v>
      </c>
      <c r="E132" s="51">
        <v>815000</v>
      </c>
      <c r="F132" s="51">
        <v>738115</v>
      </c>
      <c r="G132" s="152"/>
    </row>
    <row r="133" spans="1:8" s="585" customFormat="1" ht="67.5" customHeight="1" x14ac:dyDescent="0.25">
      <c r="A133" s="2127"/>
      <c r="B133" s="1786" t="s">
        <v>1220</v>
      </c>
      <c r="C133" s="1787"/>
      <c r="D133" s="1787"/>
      <c r="E133" s="1787"/>
      <c r="F133" s="1788"/>
      <c r="G133" s="152"/>
      <c r="H133" s="499"/>
    </row>
    <row r="134" spans="1:8" x14ac:dyDescent="0.25">
      <c r="A134" s="2127"/>
      <c r="B134" s="1789">
        <v>1</v>
      </c>
      <c r="C134" s="1790">
        <v>2</v>
      </c>
      <c r="D134" s="1790">
        <v>3</v>
      </c>
      <c r="E134" s="1790">
        <v>4</v>
      </c>
      <c r="F134" s="1790">
        <v>5</v>
      </c>
      <c r="G134" s="152"/>
    </row>
    <row r="135" spans="1:8" ht="30.75" customHeight="1" x14ac:dyDescent="0.25">
      <c r="A135" s="2127"/>
      <c r="B135" s="1791"/>
      <c r="C135" s="1057" t="s">
        <v>184</v>
      </c>
      <c r="D135" s="672" t="s">
        <v>626</v>
      </c>
      <c r="E135" s="671">
        <f>E136+E137+E138</f>
        <v>15830.66</v>
      </c>
      <c r="F135" s="671">
        <f>F136+F137+F138</f>
        <v>15669.93</v>
      </c>
      <c r="G135" s="152"/>
    </row>
    <row r="136" spans="1:8" x14ac:dyDescent="0.25">
      <c r="A136" s="2127"/>
      <c r="B136" s="1792"/>
      <c r="C136" s="1058"/>
      <c r="D136" s="672" t="s">
        <v>461</v>
      </c>
      <c r="E136" s="671">
        <f>E140</f>
        <v>6633.48</v>
      </c>
      <c r="F136" s="671">
        <f>F140</f>
        <v>6633.48</v>
      </c>
      <c r="G136" s="152"/>
    </row>
    <row r="137" spans="1:8" x14ac:dyDescent="0.25">
      <c r="A137" s="2127"/>
      <c r="B137" s="1792"/>
      <c r="C137" s="1058"/>
      <c r="D137" s="672" t="s">
        <v>462</v>
      </c>
      <c r="E137" s="671">
        <f>E141+E149</f>
        <v>7184.18</v>
      </c>
      <c r="F137" s="671">
        <f>F141+F149</f>
        <v>7184.18</v>
      </c>
      <c r="G137" s="152"/>
    </row>
    <row r="138" spans="1:8" x14ac:dyDescent="0.25">
      <c r="A138" s="2127"/>
      <c r="B138" s="1793"/>
      <c r="C138" s="1059"/>
      <c r="D138" s="672" t="s">
        <v>16</v>
      </c>
      <c r="E138" s="671">
        <f>E142+E150+E171+E172+E173</f>
        <v>2012.9999999999998</v>
      </c>
      <c r="F138" s="671">
        <f>F142+F150+F171+F172+F173</f>
        <v>1852.27</v>
      </c>
      <c r="G138" s="152"/>
    </row>
    <row r="139" spans="1:8" ht="36" customHeight="1" x14ac:dyDescent="0.25">
      <c r="A139" s="2127"/>
      <c r="B139" s="1057" t="s">
        <v>534</v>
      </c>
      <c r="C139" s="1057" t="s">
        <v>17</v>
      </c>
      <c r="D139" s="79" t="s">
        <v>18</v>
      </c>
      <c r="E139" s="1794">
        <f>E140+E141+E142</f>
        <v>6802.87</v>
      </c>
      <c r="F139" s="1794">
        <f>F140+F141+F142</f>
        <v>6802.87</v>
      </c>
      <c r="G139" s="152"/>
    </row>
    <row r="140" spans="1:8" ht="57" customHeight="1" x14ac:dyDescent="0.25">
      <c r="A140" s="2127"/>
      <c r="B140" s="1058"/>
      <c r="C140" s="1058"/>
      <c r="D140" s="79" t="s">
        <v>19</v>
      </c>
      <c r="E140" s="1794">
        <f t="shared" ref="E140:F142" si="0">E144</f>
        <v>6633.48</v>
      </c>
      <c r="F140" s="1794">
        <f t="shared" si="0"/>
        <v>6633.48</v>
      </c>
      <c r="G140" s="152"/>
    </row>
    <row r="141" spans="1:8" ht="57" customHeight="1" x14ac:dyDescent="0.25">
      <c r="A141" s="2127"/>
      <c r="B141" s="1058"/>
      <c r="C141" s="1058"/>
      <c r="D141" s="79" t="s">
        <v>20</v>
      </c>
      <c r="E141" s="1794">
        <f t="shared" si="0"/>
        <v>135.38</v>
      </c>
      <c r="F141" s="1794">
        <f t="shared" si="0"/>
        <v>135.38</v>
      </c>
      <c r="G141" s="152"/>
    </row>
    <row r="142" spans="1:8" ht="43.5" customHeight="1" x14ac:dyDescent="0.25">
      <c r="A142" s="2127"/>
      <c r="B142" s="1059"/>
      <c r="C142" s="1059"/>
      <c r="D142" s="79" t="s">
        <v>21</v>
      </c>
      <c r="E142" s="1794">
        <f t="shared" si="0"/>
        <v>34.01</v>
      </c>
      <c r="F142" s="1794">
        <f t="shared" si="0"/>
        <v>34.01</v>
      </c>
      <c r="G142" s="152"/>
    </row>
    <row r="143" spans="1:8" ht="21.75" customHeight="1" x14ac:dyDescent="0.25">
      <c r="A143" s="2127"/>
      <c r="B143" s="1795" t="s">
        <v>212</v>
      </c>
      <c r="C143" s="1416" t="s">
        <v>1221</v>
      </c>
      <c r="D143" s="1796" t="s">
        <v>18</v>
      </c>
      <c r="E143" s="1797">
        <f>E144+E145+E146</f>
        <v>6802.87</v>
      </c>
      <c r="F143" s="1797">
        <f>F144+F145+F146</f>
        <v>6802.87</v>
      </c>
      <c r="G143" s="152"/>
    </row>
    <row r="144" spans="1:8" ht="45" customHeight="1" x14ac:dyDescent="0.25">
      <c r="A144" s="2127"/>
      <c r="B144" s="1798"/>
      <c r="C144" s="1417"/>
      <c r="D144" s="256" t="s">
        <v>19</v>
      </c>
      <c r="E144" s="1799">
        <v>6633.48</v>
      </c>
      <c r="F144" s="1799">
        <v>6633.48</v>
      </c>
      <c r="G144" s="152"/>
    </row>
    <row r="145" spans="1:8" ht="45" customHeight="1" x14ac:dyDescent="0.25">
      <c r="A145" s="2127"/>
      <c r="B145" s="1798"/>
      <c r="C145" s="1417"/>
      <c r="D145" s="256" t="s">
        <v>20</v>
      </c>
      <c r="E145" s="1800">
        <v>135.38</v>
      </c>
      <c r="F145" s="1800">
        <v>135.38</v>
      </c>
      <c r="G145" s="152"/>
    </row>
    <row r="146" spans="1:8" ht="30" customHeight="1" x14ac:dyDescent="0.25">
      <c r="A146" s="2127"/>
      <c r="B146" s="1801"/>
      <c r="C146" s="1418"/>
      <c r="D146" s="256" t="s">
        <v>21</v>
      </c>
      <c r="E146" s="1800">
        <v>34.01</v>
      </c>
      <c r="F146" s="1800">
        <v>34.01</v>
      </c>
      <c r="G146" s="152"/>
    </row>
    <row r="147" spans="1:8" s="585" customFormat="1" ht="15" customHeight="1" x14ac:dyDescent="0.25">
      <c r="A147" s="2127"/>
      <c r="B147" s="1802" t="s">
        <v>82</v>
      </c>
      <c r="C147" s="1566" t="s">
        <v>22</v>
      </c>
      <c r="D147" s="1796" t="s">
        <v>18</v>
      </c>
      <c r="E147" s="1797">
        <f>E148+E149+E150</f>
        <v>7120</v>
      </c>
      <c r="F147" s="1797">
        <f>F148+F149+F150</f>
        <v>7120.01</v>
      </c>
      <c r="G147" s="152"/>
      <c r="H147" s="499"/>
    </row>
    <row r="148" spans="1:8" ht="57" customHeight="1" x14ac:dyDescent="0.25">
      <c r="A148" s="2127"/>
      <c r="B148" s="1803"/>
      <c r="C148" s="1570"/>
      <c r="D148" s="1796" t="s">
        <v>19</v>
      </c>
      <c r="E148" s="1804">
        <f>E152+E156+E160+E164+E168</f>
        <v>0</v>
      </c>
      <c r="F148" s="1804">
        <v>0</v>
      </c>
      <c r="G148" s="152"/>
    </row>
    <row r="149" spans="1:8" ht="57" customHeight="1" x14ac:dyDescent="0.25">
      <c r="A149" s="2127"/>
      <c r="B149" s="1803"/>
      <c r="C149" s="1570"/>
      <c r="D149" s="1796" t="s">
        <v>20</v>
      </c>
      <c r="E149" s="1805">
        <f>E153+E157+E161+E165+E169</f>
        <v>7048.8</v>
      </c>
      <c r="F149" s="1805">
        <f>F153+F157+F161+F165+F169</f>
        <v>7048.8</v>
      </c>
      <c r="G149" s="152"/>
    </row>
    <row r="150" spans="1:8" ht="28.5" customHeight="1" x14ac:dyDescent="0.25">
      <c r="A150" s="2127"/>
      <c r="B150" s="1806"/>
      <c r="C150" s="1574"/>
      <c r="D150" s="1796" t="s">
        <v>21</v>
      </c>
      <c r="E150" s="1807">
        <f>E154+E158+E162+E166+E170</f>
        <v>71.2</v>
      </c>
      <c r="F150" s="1807">
        <f>F154+F158+F162+F166+F170</f>
        <v>71.210000000000008</v>
      </c>
      <c r="G150" s="152"/>
    </row>
    <row r="151" spans="1:8" ht="18" customHeight="1" x14ac:dyDescent="0.25">
      <c r="A151" s="2127"/>
      <c r="B151" s="957" t="s">
        <v>222</v>
      </c>
      <c r="C151" s="1808" t="s">
        <v>1222</v>
      </c>
      <c r="D151" s="256" t="s">
        <v>18</v>
      </c>
      <c r="E151" s="1799">
        <f>E152+E153+E154</f>
        <v>2118.9700000000003</v>
      </c>
      <c r="F151" s="1799">
        <f>F152+F153+F154</f>
        <v>2118.9700000000003</v>
      </c>
      <c r="G151" s="152"/>
    </row>
    <row r="152" spans="1:8" ht="45" customHeight="1" x14ac:dyDescent="0.25">
      <c r="A152" s="2127"/>
      <c r="B152" s="1042"/>
      <c r="C152" s="1809"/>
      <c r="D152" s="256" t="s">
        <v>19</v>
      </c>
      <c r="E152" s="1800">
        <v>0</v>
      </c>
      <c r="F152" s="1800">
        <v>0</v>
      </c>
      <c r="G152" s="152"/>
    </row>
    <row r="153" spans="1:8" ht="45" customHeight="1" x14ac:dyDescent="0.25">
      <c r="A153" s="2127"/>
      <c r="B153" s="1042"/>
      <c r="C153" s="1809"/>
      <c r="D153" s="256" t="s">
        <v>20</v>
      </c>
      <c r="E153" s="1799">
        <v>2097.7800000000002</v>
      </c>
      <c r="F153" s="1799">
        <v>2097.7800000000002</v>
      </c>
      <c r="G153" s="152"/>
    </row>
    <row r="154" spans="1:8" ht="39.75" customHeight="1" x14ac:dyDescent="0.25">
      <c r="A154" s="2127"/>
      <c r="B154" s="1810"/>
      <c r="C154" s="1811"/>
      <c r="D154" s="256" t="s">
        <v>21</v>
      </c>
      <c r="E154" s="1800">
        <v>21.19</v>
      </c>
      <c r="F154" s="1800">
        <v>21.19</v>
      </c>
      <c r="G154" s="152"/>
    </row>
    <row r="155" spans="1:8" ht="13.9" customHeight="1" x14ac:dyDescent="0.25">
      <c r="A155" s="2127"/>
      <c r="B155" s="957" t="s">
        <v>225</v>
      </c>
      <c r="C155" s="1808" t="s">
        <v>1223</v>
      </c>
      <c r="D155" s="1812" t="s">
        <v>626</v>
      </c>
      <c r="E155" s="1813">
        <f>E156+E157+E158</f>
        <v>1074.54</v>
      </c>
      <c r="F155" s="1813">
        <f>F156+F157+F158</f>
        <v>1074.55</v>
      </c>
      <c r="G155" s="152"/>
    </row>
    <row r="156" spans="1:8" ht="45" customHeight="1" x14ac:dyDescent="0.25">
      <c r="A156" s="2127"/>
      <c r="B156" s="1042"/>
      <c r="C156" s="1809"/>
      <c r="D156" s="256" t="s">
        <v>19</v>
      </c>
      <c r="E156" s="1814">
        <v>0</v>
      </c>
      <c r="F156" s="1814">
        <v>0</v>
      </c>
      <c r="G156" s="152"/>
    </row>
    <row r="157" spans="1:8" ht="45" customHeight="1" x14ac:dyDescent="0.25">
      <c r="A157" s="2127"/>
      <c r="B157" s="1042"/>
      <c r="C157" s="1809"/>
      <c r="D157" s="256" t="s">
        <v>20</v>
      </c>
      <c r="E157" s="1814">
        <v>1063.8</v>
      </c>
      <c r="F157" s="1814">
        <v>1063.8</v>
      </c>
      <c r="G157" s="152"/>
    </row>
    <row r="158" spans="1:8" ht="30" customHeight="1" x14ac:dyDescent="0.25">
      <c r="A158" s="2127"/>
      <c r="B158" s="1810"/>
      <c r="C158" s="1811"/>
      <c r="D158" s="1815" t="s">
        <v>21</v>
      </c>
      <c r="E158" s="1814">
        <v>10.74</v>
      </c>
      <c r="F158" s="1814">
        <v>10.75</v>
      </c>
      <c r="G158" s="152"/>
    </row>
    <row r="159" spans="1:8" s="585" customFormat="1" x14ac:dyDescent="0.25">
      <c r="A159" s="2127"/>
      <c r="B159" s="1816"/>
      <c r="C159" s="1817"/>
      <c r="D159" s="1818" t="s">
        <v>18</v>
      </c>
      <c r="E159" s="1813">
        <f>E160+E161+E162</f>
        <v>3212.76</v>
      </c>
      <c r="F159" s="1813">
        <f>F160+F161+F162</f>
        <v>3212.76</v>
      </c>
      <c r="G159" s="152"/>
      <c r="H159" s="499"/>
    </row>
    <row r="160" spans="1:8" ht="45" customHeight="1" x14ac:dyDescent="0.25">
      <c r="A160" s="2127"/>
      <c r="B160" s="1182" t="s">
        <v>227</v>
      </c>
      <c r="C160" s="1819" t="s">
        <v>1224</v>
      </c>
      <c r="D160" s="1818" t="s">
        <v>19</v>
      </c>
      <c r="E160" s="1800">
        <v>0</v>
      </c>
      <c r="F160" s="1800">
        <v>0</v>
      </c>
      <c r="G160" s="152"/>
    </row>
    <row r="161" spans="1:9" ht="45" customHeight="1" x14ac:dyDescent="0.25">
      <c r="A161" s="2127"/>
      <c r="B161" s="1820"/>
      <c r="C161" s="1821"/>
      <c r="D161" s="1818" t="s">
        <v>20</v>
      </c>
      <c r="E161" s="1799">
        <v>3180.63</v>
      </c>
      <c r="F161" s="1799">
        <v>3180.63</v>
      </c>
      <c r="G161" s="152"/>
    </row>
    <row r="162" spans="1:9" ht="30" customHeight="1" x14ac:dyDescent="0.25">
      <c r="A162" s="2127"/>
      <c r="B162" s="1822"/>
      <c r="C162" s="1823"/>
      <c r="D162" s="1818" t="s">
        <v>21</v>
      </c>
      <c r="E162" s="1800">
        <v>32.130000000000003</v>
      </c>
      <c r="F162" s="1800">
        <v>32.130000000000003</v>
      </c>
      <c r="G162" s="152"/>
    </row>
    <row r="163" spans="1:9" s="585" customFormat="1" x14ac:dyDescent="0.25">
      <c r="A163" s="2127"/>
      <c r="B163" s="1824"/>
      <c r="C163" s="1818"/>
      <c r="D163" s="256" t="s">
        <v>18</v>
      </c>
      <c r="E163" s="1800">
        <f>E164+E165+E166</f>
        <v>497.6</v>
      </c>
      <c r="F163" s="2123">
        <f t="shared" ref="F163" si="1">F164+F165+F166</f>
        <v>497.6</v>
      </c>
      <c r="G163" s="2124"/>
      <c r="H163" s="2124"/>
      <c r="I163" s="2125"/>
    </row>
    <row r="164" spans="1:9" ht="45" customHeight="1" x14ac:dyDescent="0.25">
      <c r="A164" s="2127"/>
      <c r="B164" s="957" t="s">
        <v>247</v>
      </c>
      <c r="C164" s="1808" t="s">
        <v>1225</v>
      </c>
      <c r="D164" s="256" t="s">
        <v>19</v>
      </c>
      <c r="E164" s="1800">
        <v>0</v>
      </c>
      <c r="F164" s="1800">
        <v>0</v>
      </c>
      <c r="G164" s="152"/>
    </row>
    <row r="165" spans="1:9" ht="45" customHeight="1" x14ac:dyDescent="0.25">
      <c r="A165" s="2127"/>
      <c r="B165" s="1042"/>
      <c r="C165" s="1809"/>
      <c r="D165" s="256" t="s">
        <v>20</v>
      </c>
      <c r="E165" s="1799">
        <v>492.62</v>
      </c>
      <c r="F165" s="1799">
        <v>492.62</v>
      </c>
      <c r="G165" s="152"/>
    </row>
    <row r="166" spans="1:9" ht="30" customHeight="1" x14ac:dyDescent="0.25">
      <c r="A166" s="2127"/>
      <c r="B166" s="1810"/>
      <c r="C166" s="1811"/>
      <c r="D166" s="256" t="s">
        <v>21</v>
      </c>
      <c r="E166" s="1800">
        <v>4.9800000000000004</v>
      </c>
      <c r="F166" s="1800">
        <v>4.9800000000000004</v>
      </c>
      <c r="G166" s="152"/>
    </row>
    <row r="167" spans="1:9" s="585" customFormat="1" x14ac:dyDescent="0.25">
      <c r="A167" s="2127"/>
      <c r="B167" s="666"/>
      <c r="C167" s="256"/>
      <c r="D167" s="256" t="s">
        <v>18</v>
      </c>
      <c r="E167" s="1800">
        <f>E168+E169+E170</f>
        <v>216.13</v>
      </c>
      <c r="F167" s="1800">
        <f>F168+F169+F170</f>
        <v>216.13</v>
      </c>
      <c r="G167" s="152"/>
      <c r="H167" s="499"/>
    </row>
    <row r="168" spans="1:9" ht="45" customHeight="1" x14ac:dyDescent="0.25">
      <c r="A168" s="2127"/>
      <c r="B168" s="957" t="s">
        <v>250</v>
      </c>
      <c r="C168" s="1808" t="s">
        <v>1226</v>
      </c>
      <c r="D168" s="256" t="s">
        <v>19</v>
      </c>
      <c r="E168" s="1800">
        <v>0</v>
      </c>
      <c r="F168" s="1800">
        <v>0</v>
      </c>
      <c r="G168" s="152"/>
    </row>
    <row r="169" spans="1:9" ht="45" customHeight="1" x14ac:dyDescent="0.25">
      <c r="A169" s="2127"/>
      <c r="B169" s="1042"/>
      <c r="C169" s="1809"/>
      <c r="D169" s="256" t="s">
        <v>20</v>
      </c>
      <c r="E169" s="1800">
        <v>213.97</v>
      </c>
      <c r="F169" s="1800">
        <v>213.97</v>
      </c>
      <c r="G169" s="152"/>
    </row>
    <row r="170" spans="1:9" ht="30.75" customHeight="1" thickBot="1" x14ac:dyDescent="0.3">
      <c r="A170" s="2127"/>
      <c r="B170" s="1825"/>
      <c r="C170" s="1811"/>
      <c r="D170" s="1826" t="s">
        <v>21</v>
      </c>
      <c r="E170" s="1827">
        <v>2.16</v>
      </c>
      <c r="F170" s="1827">
        <v>2.16</v>
      </c>
      <c r="G170" s="152"/>
    </row>
    <row r="171" spans="1:9" ht="62.25" customHeight="1" thickBot="1" x14ac:dyDescent="0.3">
      <c r="A171" s="2127"/>
      <c r="B171" s="632" t="s">
        <v>117</v>
      </c>
      <c r="C171" s="626" t="s">
        <v>1227</v>
      </c>
      <c r="D171" s="626" t="s">
        <v>21</v>
      </c>
      <c r="E171" s="627">
        <v>442.83</v>
      </c>
      <c r="F171" s="627">
        <v>439.8</v>
      </c>
      <c r="G171" s="152"/>
    </row>
    <row r="172" spans="1:9" s="585" customFormat="1" ht="78.75" customHeight="1" x14ac:dyDescent="0.25">
      <c r="A172" s="2127"/>
      <c r="B172" s="633" t="s">
        <v>144</v>
      </c>
      <c r="C172" s="629" t="s">
        <v>1228</v>
      </c>
      <c r="D172" s="626" t="s">
        <v>21</v>
      </c>
      <c r="E172" s="628">
        <v>1365.12</v>
      </c>
      <c r="F172" s="628">
        <v>1207.4100000000001</v>
      </c>
      <c r="G172" s="152"/>
      <c r="H172" s="499"/>
    </row>
    <row r="173" spans="1:9" s="585" customFormat="1" ht="62.25" customHeight="1" x14ac:dyDescent="0.25">
      <c r="A173" s="2127"/>
      <c r="B173" s="633" t="s">
        <v>200</v>
      </c>
      <c r="C173" s="629" t="s">
        <v>1229</v>
      </c>
      <c r="D173" s="629" t="s">
        <v>21</v>
      </c>
      <c r="E173" s="630">
        <v>99.84</v>
      </c>
      <c r="F173" s="631">
        <v>99.84</v>
      </c>
      <c r="G173" s="152"/>
      <c r="H173" s="499"/>
    </row>
    <row r="174" spans="1:9" s="585" customFormat="1" ht="42" customHeight="1" x14ac:dyDescent="0.25">
      <c r="A174" s="2127"/>
      <c r="B174" s="1828" t="s">
        <v>23</v>
      </c>
      <c r="C174" s="1829"/>
      <c r="D174" s="1829"/>
      <c r="E174" s="1829"/>
      <c r="F174" s="1830"/>
      <c r="G174" s="152"/>
      <c r="H174" s="499"/>
    </row>
    <row r="175" spans="1:9" s="585" customFormat="1" ht="42" customHeight="1" x14ac:dyDescent="0.25">
      <c r="A175" s="2127"/>
      <c r="B175" s="634">
        <v>1</v>
      </c>
      <c r="C175" s="1831">
        <v>2</v>
      </c>
      <c r="D175" s="1831">
        <v>3</v>
      </c>
      <c r="E175" s="1831">
        <v>4</v>
      </c>
      <c r="F175" s="1831">
        <v>5</v>
      </c>
      <c r="G175" s="152"/>
      <c r="H175" s="499"/>
    </row>
    <row r="176" spans="1:9" ht="15" customHeight="1" x14ac:dyDescent="0.25">
      <c r="A176" s="2127"/>
      <c r="B176" s="1176"/>
      <c r="C176" s="1178" t="s">
        <v>23</v>
      </c>
      <c r="D176" s="635" t="s">
        <v>626</v>
      </c>
      <c r="E176" s="652">
        <f>E177+E178</f>
        <v>106035.72399999999</v>
      </c>
      <c r="F176" s="652">
        <f>F177+F178</f>
        <v>86212.839099999983</v>
      </c>
      <c r="G176" s="639"/>
    </row>
    <row r="177" spans="1:8" ht="14.45" customHeight="1" x14ac:dyDescent="0.25">
      <c r="A177" s="2127"/>
      <c r="B177" s="1177"/>
      <c r="C177" s="1179"/>
      <c r="D177" s="72" t="s">
        <v>24</v>
      </c>
      <c r="E177" s="638">
        <f>E184+E180</f>
        <v>58043.289999999994</v>
      </c>
      <c r="F177" s="638">
        <f>F184+F180</f>
        <v>53350.35809999999</v>
      </c>
      <c r="G177" s="639"/>
    </row>
    <row r="178" spans="1:8" ht="14.45" customHeight="1" x14ac:dyDescent="0.25">
      <c r="A178" s="2127"/>
      <c r="B178" s="1177"/>
      <c r="C178" s="1179"/>
      <c r="D178" s="72" t="s">
        <v>25</v>
      </c>
      <c r="E178" s="638">
        <f>E181+E185+E182</f>
        <v>47992.433999999994</v>
      </c>
      <c r="F178" s="638">
        <f>F181+F185+F182</f>
        <v>32862.481</v>
      </c>
      <c r="G178" s="639"/>
    </row>
    <row r="179" spans="1:8" ht="26.25" customHeight="1" x14ac:dyDescent="0.25">
      <c r="A179" s="2127"/>
      <c r="B179" s="636" t="s">
        <v>534</v>
      </c>
      <c r="C179" s="72" t="s">
        <v>26</v>
      </c>
      <c r="D179" s="72" t="s">
        <v>626</v>
      </c>
      <c r="E179" s="846">
        <f>E180+E181</f>
        <v>3028.38</v>
      </c>
      <c r="F179" s="846">
        <f>F180+F181</f>
        <v>3028.38</v>
      </c>
      <c r="G179" s="252"/>
    </row>
    <row r="180" spans="1:8" ht="105" x14ac:dyDescent="0.25">
      <c r="A180" s="2127"/>
      <c r="B180" s="248" t="s">
        <v>212</v>
      </c>
      <c r="C180" s="735" t="s">
        <v>27</v>
      </c>
      <c r="D180" s="843" t="s">
        <v>24</v>
      </c>
      <c r="E180" s="51">
        <v>3.38</v>
      </c>
      <c r="F180" s="51">
        <v>3.38</v>
      </c>
      <c r="G180" s="252"/>
    </row>
    <row r="181" spans="1:8" ht="75" x14ac:dyDescent="0.25">
      <c r="A181" s="2127"/>
      <c r="B181" s="248" t="s">
        <v>215</v>
      </c>
      <c r="C181" s="735" t="s">
        <v>28</v>
      </c>
      <c r="D181" s="843" t="s">
        <v>25</v>
      </c>
      <c r="E181" s="637">
        <v>3025</v>
      </c>
      <c r="F181" s="637">
        <v>3025</v>
      </c>
      <c r="G181" s="252"/>
    </row>
    <row r="182" spans="1:8" x14ac:dyDescent="0.25">
      <c r="A182" s="2127"/>
      <c r="B182" s="636" t="s">
        <v>82</v>
      </c>
      <c r="C182" s="837" t="s">
        <v>1230</v>
      </c>
      <c r="D182" s="72" t="s">
        <v>25</v>
      </c>
      <c r="E182" s="638">
        <v>11061.8</v>
      </c>
      <c r="F182" s="638">
        <v>1565</v>
      </c>
      <c r="G182" s="252"/>
    </row>
    <row r="183" spans="1:8" ht="15.75" customHeight="1" x14ac:dyDescent="0.25">
      <c r="A183" s="2127"/>
      <c r="B183" s="1065" t="s">
        <v>117</v>
      </c>
      <c r="C183" s="988" t="s">
        <v>29</v>
      </c>
      <c r="D183" s="72" t="s">
        <v>626</v>
      </c>
      <c r="E183" s="638">
        <v>52264.798000000003</v>
      </c>
      <c r="F183" s="638">
        <v>29724.892</v>
      </c>
      <c r="G183" s="252"/>
    </row>
    <row r="184" spans="1:8" x14ac:dyDescent="0.25">
      <c r="A184" s="2127"/>
      <c r="B184" s="1832"/>
      <c r="C184" s="1111"/>
      <c r="D184" s="72" t="s">
        <v>24</v>
      </c>
      <c r="E184" s="638">
        <f>E191+E244</f>
        <v>58039.909999999996</v>
      </c>
      <c r="F184" s="638">
        <f>F191+F244</f>
        <v>53346.978099999993</v>
      </c>
      <c r="G184" s="252"/>
    </row>
    <row r="185" spans="1:8" ht="34.5" customHeight="1" x14ac:dyDescent="0.25">
      <c r="A185" s="2127"/>
      <c r="B185" s="1833"/>
      <c r="C185" s="1112"/>
      <c r="D185" s="72" t="s">
        <v>25</v>
      </c>
      <c r="E185" s="532">
        <f>E186+E192+E235+E241+E245</f>
        <v>33905.633999999998</v>
      </c>
      <c r="F185" s="532">
        <f>F186+F192+F235+F241+F245</f>
        <v>28272.481</v>
      </c>
      <c r="G185" s="252"/>
    </row>
    <row r="186" spans="1:8" s="585" customFormat="1" ht="56.25" customHeight="1" x14ac:dyDescent="0.25">
      <c r="A186" s="2127"/>
      <c r="B186" s="1834" t="s">
        <v>230</v>
      </c>
      <c r="C186" s="72" t="s">
        <v>777</v>
      </c>
      <c r="D186" s="72" t="s">
        <v>25</v>
      </c>
      <c r="E186" s="532">
        <f>E187+E188+E189</f>
        <v>1500</v>
      </c>
      <c r="F186" s="532">
        <f>F187+F188+F189</f>
        <v>1500</v>
      </c>
      <c r="G186" s="252"/>
      <c r="H186" s="499"/>
    </row>
    <row r="187" spans="1:8" x14ac:dyDescent="0.25">
      <c r="A187" s="2127"/>
      <c r="B187" s="829" t="s">
        <v>333</v>
      </c>
      <c r="C187" s="843" t="s">
        <v>30</v>
      </c>
      <c r="D187" s="843" t="s">
        <v>25</v>
      </c>
      <c r="E187" s="637">
        <v>500</v>
      </c>
      <c r="F187" s="637">
        <v>500</v>
      </c>
      <c r="G187" s="252"/>
    </row>
    <row r="188" spans="1:8" x14ac:dyDescent="0.25">
      <c r="A188" s="2127"/>
      <c r="B188" s="829" t="s">
        <v>335</v>
      </c>
      <c r="C188" s="735" t="s">
        <v>31</v>
      </c>
      <c r="D188" s="843" t="s">
        <v>25</v>
      </c>
      <c r="E188" s="637">
        <v>546.37</v>
      </c>
      <c r="F188" s="637">
        <v>546.37</v>
      </c>
      <c r="G188" s="252"/>
    </row>
    <row r="189" spans="1:8" x14ac:dyDescent="0.25">
      <c r="A189" s="2127"/>
      <c r="B189" s="829" t="s">
        <v>32</v>
      </c>
      <c r="C189" s="831" t="s">
        <v>33</v>
      </c>
      <c r="D189" s="843" t="s">
        <v>25</v>
      </c>
      <c r="E189" s="637">
        <v>453.63</v>
      </c>
      <c r="F189" s="637">
        <v>453.63</v>
      </c>
      <c r="G189" s="252"/>
    </row>
    <row r="190" spans="1:8" ht="15" customHeight="1" x14ac:dyDescent="0.25">
      <c r="A190" s="2127"/>
      <c r="B190" s="1113" t="s">
        <v>584</v>
      </c>
      <c r="C190" s="988" t="s">
        <v>198</v>
      </c>
      <c r="D190" s="647" t="s">
        <v>18</v>
      </c>
      <c r="E190" s="638">
        <f>E191+E192</f>
        <v>63948.017999999996</v>
      </c>
      <c r="F190" s="638">
        <f>F191+F192</f>
        <v>54868.400099999992</v>
      </c>
      <c r="G190" s="252"/>
    </row>
    <row r="191" spans="1:8" ht="15.75" customHeight="1" x14ac:dyDescent="0.25">
      <c r="A191" s="2127"/>
      <c r="B191" s="1114"/>
      <c r="C191" s="1835"/>
      <c r="D191" s="72" t="s">
        <v>24</v>
      </c>
      <c r="E191" s="638">
        <f>E199</f>
        <v>38039.909999999996</v>
      </c>
      <c r="F191" s="638">
        <f>F199</f>
        <v>33346.978099999993</v>
      </c>
      <c r="G191" s="252"/>
    </row>
    <row r="192" spans="1:8" x14ac:dyDescent="0.25">
      <c r="A192" s="2127"/>
      <c r="B192" s="1115"/>
      <c r="C192" s="1835"/>
      <c r="D192" s="72" t="s">
        <v>25</v>
      </c>
      <c r="E192" s="638">
        <f>E193+E200+E221+E222</f>
        <v>25908.108</v>
      </c>
      <c r="F192" s="638">
        <f>F193+F200+F221+F222</f>
        <v>21521.421999999999</v>
      </c>
      <c r="G192" s="252"/>
    </row>
    <row r="193" spans="1:7" ht="42.75" x14ac:dyDescent="0.25">
      <c r="A193" s="2127"/>
      <c r="B193" s="636" t="s">
        <v>338</v>
      </c>
      <c r="C193" s="1836" t="s">
        <v>514</v>
      </c>
      <c r="D193" s="72" t="s">
        <v>25</v>
      </c>
      <c r="E193" s="638">
        <f>E194+E195+E196+E197</f>
        <v>1255.3900000000001</v>
      </c>
      <c r="F193" s="638">
        <f>F194+F195+F196+F197</f>
        <v>818.74</v>
      </c>
      <c r="G193" s="252"/>
    </row>
    <row r="194" spans="1:7" x14ac:dyDescent="0.25">
      <c r="A194" s="2127"/>
      <c r="B194" s="162" t="s">
        <v>35</v>
      </c>
      <c r="C194" s="1837" t="s">
        <v>1231</v>
      </c>
      <c r="D194" s="843" t="s">
        <v>25</v>
      </c>
      <c r="E194" s="637">
        <v>171.93</v>
      </c>
      <c r="F194" s="637">
        <v>0</v>
      </c>
      <c r="G194" s="252"/>
    </row>
    <row r="195" spans="1:7" x14ac:dyDescent="0.25">
      <c r="A195" s="2127"/>
      <c r="B195" s="829" t="s">
        <v>37</v>
      </c>
      <c r="C195" s="1837" t="s">
        <v>1232</v>
      </c>
      <c r="D195" s="843" t="s">
        <v>25</v>
      </c>
      <c r="E195" s="637">
        <v>264.72000000000003</v>
      </c>
      <c r="F195" s="637">
        <v>0</v>
      </c>
      <c r="G195" s="252"/>
    </row>
    <row r="196" spans="1:7" x14ac:dyDescent="0.25">
      <c r="A196" s="2127"/>
      <c r="B196" s="829" t="s">
        <v>1234</v>
      </c>
      <c r="C196" s="1837" t="s">
        <v>779</v>
      </c>
      <c r="D196" s="843" t="s">
        <v>25</v>
      </c>
      <c r="E196" s="637">
        <v>223.74</v>
      </c>
      <c r="F196" s="637">
        <v>223.74</v>
      </c>
      <c r="G196" s="252"/>
    </row>
    <row r="197" spans="1:7" ht="46.5" customHeight="1" x14ac:dyDescent="0.25">
      <c r="A197" s="2127"/>
      <c r="B197" s="829" t="s">
        <v>1235</v>
      </c>
      <c r="C197" s="1826" t="s">
        <v>1233</v>
      </c>
      <c r="D197" s="843" t="s">
        <v>25</v>
      </c>
      <c r="E197" s="1827">
        <v>595</v>
      </c>
      <c r="F197" s="1827">
        <v>595</v>
      </c>
      <c r="G197" s="640"/>
    </row>
    <row r="198" spans="1:7" x14ac:dyDescent="0.25">
      <c r="A198" s="2127"/>
      <c r="B198" s="1113" t="s">
        <v>340</v>
      </c>
      <c r="C198" s="1838" t="s">
        <v>518</v>
      </c>
      <c r="D198" s="1839" t="s">
        <v>18</v>
      </c>
      <c r="E198" s="1840">
        <f>E199+E200</f>
        <v>43692.627999999997</v>
      </c>
      <c r="F198" s="1840">
        <f>F199+F200</f>
        <v>35549.660099999994</v>
      </c>
      <c r="G198" s="641"/>
    </row>
    <row r="199" spans="1:7" ht="15" customHeight="1" x14ac:dyDescent="0.25">
      <c r="A199" s="2127"/>
      <c r="B199" s="1114"/>
      <c r="C199" s="1835"/>
      <c r="D199" s="1841" t="s">
        <v>24</v>
      </c>
      <c r="E199" s="1840">
        <f>E201+E202+E203+E204+E205+E206+E207+E208+E210</f>
        <v>38039.909999999996</v>
      </c>
      <c r="F199" s="1840">
        <f>F201+F202+F203+F204+F205+F206+F207+F208+F210</f>
        <v>33346.978099999993</v>
      </c>
      <c r="G199" s="640"/>
    </row>
    <row r="200" spans="1:7" x14ac:dyDescent="0.25">
      <c r="A200" s="2127"/>
      <c r="B200" s="1115"/>
      <c r="C200" s="1835"/>
      <c r="D200" s="1841" t="s">
        <v>25</v>
      </c>
      <c r="E200" s="1840">
        <f>E211+E212+E213+E214+E215+E216+E217+E218</f>
        <v>5652.7180000000008</v>
      </c>
      <c r="F200" s="1840">
        <f>F211+F212+F213+F214+F215+F216+F217+F218</f>
        <v>2202.6819999999998</v>
      </c>
      <c r="G200" s="640"/>
    </row>
    <row r="201" spans="1:7" ht="45" x14ac:dyDescent="0.25">
      <c r="A201" s="2127"/>
      <c r="B201" s="1842" t="s">
        <v>1236</v>
      </c>
      <c r="C201" s="257" t="s">
        <v>1239</v>
      </c>
      <c r="D201" s="1759" t="s">
        <v>24</v>
      </c>
      <c r="E201" s="1827">
        <v>3130.03</v>
      </c>
      <c r="F201" s="1827">
        <v>3130.03</v>
      </c>
      <c r="G201" s="640"/>
    </row>
    <row r="202" spans="1:7" ht="34.5" customHeight="1" x14ac:dyDescent="0.25">
      <c r="A202" s="2127"/>
      <c r="B202" s="1842" t="s">
        <v>1237</v>
      </c>
      <c r="C202" s="256" t="s">
        <v>780</v>
      </c>
      <c r="D202" s="1759" t="s">
        <v>24</v>
      </c>
      <c r="E202" s="1827">
        <v>1317.03</v>
      </c>
      <c r="F202" s="1827">
        <v>1317.03</v>
      </c>
      <c r="G202" s="640"/>
    </row>
    <row r="203" spans="1:7" ht="38.25" customHeight="1" x14ac:dyDescent="0.25">
      <c r="A203" s="2127"/>
      <c r="B203" s="1843" t="s">
        <v>1238</v>
      </c>
      <c r="C203" s="1525" t="s">
        <v>1240</v>
      </c>
      <c r="D203" s="870" t="s">
        <v>24</v>
      </c>
      <c r="E203" s="1761">
        <v>18092.849999999999</v>
      </c>
      <c r="F203" s="1761">
        <v>18092.849999999999</v>
      </c>
      <c r="G203" s="640"/>
    </row>
    <row r="204" spans="1:7" ht="15" customHeight="1" x14ac:dyDescent="0.25">
      <c r="A204" s="2127"/>
      <c r="B204" s="1843" t="s">
        <v>1241</v>
      </c>
      <c r="C204" s="1812" t="s">
        <v>1242</v>
      </c>
      <c r="D204" s="1759" t="s">
        <v>24</v>
      </c>
      <c r="E204" s="1827">
        <v>9110.7479999999996</v>
      </c>
      <c r="F204" s="1827">
        <v>9110.7479999999996</v>
      </c>
      <c r="G204" s="640"/>
    </row>
    <row r="205" spans="1:7" ht="45" x14ac:dyDescent="0.25">
      <c r="A205" s="2127"/>
      <c r="B205" s="1843" t="s">
        <v>1243</v>
      </c>
      <c r="C205" s="1759" t="s">
        <v>1254</v>
      </c>
      <c r="D205" s="1759" t="s">
        <v>24</v>
      </c>
      <c r="E205" s="1827">
        <v>599.98800000000006</v>
      </c>
      <c r="F205" s="1827">
        <v>0</v>
      </c>
      <c r="G205" s="640"/>
    </row>
    <row r="206" spans="1:7" ht="60" x14ac:dyDescent="0.25">
      <c r="A206" s="2127"/>
      <c r="B206" s="1843" t="s">
        <v>1244</v>
      </c>
      <c r="C206" s="1844" t="s">
        <v>1255</v>
      </c>
      <c r="D206" s="1759" t="s">
        <v>24</v>
      </c>
      <c r="E206" s="1827">
        <v>1734.9760000000001</v>
      </c>
      <c r="F206" s="1827">
        <v>1201.3701000000001</v>
      </c>
      <c r="G206" s="640"/>
    </row>
    <row r="207" spans="1:7" ht="75" x14ac:dyDescent="0.25">
      <c r="A207" s="2127"/>
      <c r="B207" s="1843" t="s">
        <v>1245</v>
      </c>
      <c r="C207" s="1844" t="s">
        <v>1256</v>
      </c>
      <c r="D207" s="1759" t="s">
        <v>24</v>
      </c>
      <c r="E207" s="1827">
        <v>1286.3209999999999</v>
      </c>
      <c r="F207" s="1827">
        <v>0</v>
      </c>
      <c r="G207" s="640"/>
    </row>
    <row r="208" spans="1:7" ht="45" x14ac:dyDescent="0.25">
      <c r="A208" s="2127"/>
      <c r="B208" s="1843" t="s">
        <v>1246</v>
      </c>
      <c r="C208" s="1844" t="s">
        <v>1257</v>
      </c>
      <c r="D208" s="1759" t="s">
        <v>24</v>
      </c>
      <c r="E208" s="1827">
        <v>494.95</v>
      </c>
      <c r="F208" s="1827">
        <v>494.95</v>
      </c>
      <c r="G208" s="640"/>
    </row>
    <row r="209" spans="1:8" x14ac:dyDescent="0.25">
      <c r="A209" s="2127"/>
      <c r="B209" s="912" t="s">
        <v>1247</v>
      </c>
      <c r="C209" s="1845" t="s">
        <v>1258</v>
      </c>
      <c r="D209" s="1841" t="s">
        <v>18</v>
      </c>
      <c r="E209" s="1840">
        <f>E210+E211</f>
        <v>2679.8419999999996</v>
      </c>
      <c r="F209" s="1840">
        <f>F210+F211</f>
        <v>0</v>
      </c>
      <c r="G209" s="640"/>
    </row>
    <row r="210" spans="1:8" s="585" customFormat="1" x14ac:dyDescent="0.25">
      <c r="A210" s="2127"/>
      <c r="B210" s="1413"/>
      <c r="C210" s="1846"/>
      <c r="D210" s="1759" t="s">
        <v>524</v>
      </c>
      <c r="E210" s="1827">
        <v>2273.0169999999998</v>
      </c>
      <c r="F210" s="1827">
        <v>0</v>
      </c>
      <c r="G210" s="640"/>
      <c r="H210" s="499"/>
    </row>
    <row r="211" spans="1:8" s="585" customFormat="1" x14ac:dyDescent="0.25">
      <c r="A211" s="2127"/>
      <c r="B211" s="1414"/>
      <c r="C211" s="1847"/>
      <c r="D211" s="1759" t="s">
        <v>25</v>
      </c>
      <c r="E211" s="1827">
        <v>406.82499999999999</v>
      </c>
      <c r="F211" s="1827">
        <v>0</v>
      </c>
      <c r="G211" s="640"/>
      <c r="H211" s="499"/>
    </row>
    <row r="212" spans="1:8" ht="45" x14ac:dyDescent="0.25">
      <c r="A212" s="2127"/>
      <c r="B212" s="1843" t="s">
        <v>1248</v>
      </c>
      <c r="C212" s="1844" t="s">
        <v>1259</v>
      </c>
      <c r="D212" s="1759" t="s">
        <v>25</v>
      </c>
      <c r="E212" s="1827">
        <v>966.96100000000001</v>
      </c>
      <c r="F212" s="1827">
        <v>966.96100000000001</v>
      </c>
      <c r="G212" s="640"/>
    </row>
    <row r="213" spans="1:8" x14ac:dyDescent="0.25">
      <c r="A213" s="2127"/>
      <c r="B213" s="1843" t="s">
        <v>1249</v>
      </c>
      <c r="C213" s="257" t="s">
        <v>1260</v>
      </c>
      <c r="D213" s="1759" t="s">
        <v>25</v>
      </c>
      <c r="E213" s="1827">
        <v>318.346</v>
      </c>
      <c r="F213" s="1827">
        <v>318.346</v>
      </c>
      <c r="G213" s="640"/>
    </row>
    <row r="214" spans="1:8" ht="30" x14ac:dyDescent="0.25">
      <c r="A214" s="2127"/>
      <c r="B214" s="1843" t="s">
        <v>1250</v>
      </c>
      <c r="C214" s="256" t="s">
        <v>1261</v>
      </c>
      <c r="D214" s="1759" t="s">
        <v>25</v>
      </c>
      <c r="E214" s="1827">
        <v>1168.7850000000001</v>
      </c>
      <c r="F214" s="1827">
        <v>0</v>
      </c>
      <c r="G214" s="640"/>
    </row>
    <row r="215" spans="1:8" ht="30" x14ac:dyDescent="0.25">
      <c r="A215" s="2127"/>
      <c r="B215" s="1843" t="s">
        <v>1251</v>
      </c>
      <c r="C215" s="256" t="s">
        <v>1262</v>
      </c>
      <c r="D215" s="1759" t="s">
        <v>25</v>
      </c>
      <c r="E215" s="1827">
        <v>193.042</v>
      </c>
      <c r="F215" s="1827">
        <v>193.042</v>
      </c>
      <c r="G215" s="640"/>
    </row>
    <row r="216" spans="1:8" ht="45" x14ac:dyDescent="0.25">
      <c r="A216" s="2127"/>
      <c r="B216" s="1843" t="s">
        <v>1252</v>
      </c>
      <c r="C216" s="257" t="s">
        <v>1263</v>
      </c>
      <c r="D216" s="1759" t="s">
        <v>25</v>
      </c>
      <c r="E216" s="1827">
        <v>1874.4259999999999</v>
      </c>
      <c r="F216" s="1827">
        <v>0</v>
      </c>
      <c r="G216" s="640"/>
    </row>
    <row r="217" spans="1:8" ht="45" x14ac:dyDescent="0.25">
      <c r="A217" s="2127"/>
      <c r="B217" s="1843" t="s">
        <v>1253</v>
      </c>
      <c r="C217" s="257" t="s">
        <v>1264</v>
      </c>
      <c r="D217" s="1759" t="s">
        <v>25</v>
      </c>
      <c r="E217" s="1827">
        <v>216.154</v>
      </c>
      <c r="F217" s="1827">
        <v>216.154</v>
      </c>
      <c r="G217" s="640"/>
    </row>
    <row r="218" spans="1:8" s="585" customFormat="1" ht="30" x14ac:dyDescent="0.25">
      <c r="A218" s="2127"/>
      <c r="B218" s="912" t="s">
        <v>1268</v>
      </c>
      <c r="C218" s="257" t="s">
        <v>1265</v>
      </c>
      <c r="D218" s="1848" t="s">
        <v>25</v>
      </c>
      <c r="E218" s="1840">
        <f>E219+E220</f>
        <v>508.17900000000003</v>
      </c>
      <c r="F218" s="1840">
        <f>F219+F220</f>
        <v>508.17900000000003</v>
      </c>
      <c r="G218" s="640"/>
      <c r="H218" s="499"/>
    </row>
    <row r="219" spans="1:8" s="585" customFormat="1" x14ac:dyDescent="0.25">
      <c r="A219" s="2127"/>
      <c r="B219" s="1413"/>
      <c r="C219" s="257" t="s">
        <v>1266</v>
      </c>
      <c r="D219" s="1334"/>
      <c r="E219" s="1827">
        <v>170.65600000000001</v>
      </c>
      <c r="F219" s="1827">
        <v>170.65600000000001</v>
      </c>
      <c r="G219" s="640"/>
      <c r="H219" s="499"/>
    </row>
    <row r="220" spans="1:8" s="585" customFormat="1" x14ac:dyDescent="0.25">
      <c r="A220" s="2127"/>
      <c r="B220" s="1414"/>
      <c r="C220" s="257" t="s">
        <v>1267</v>
      </c>
      <c r="D220" s="1347"/>
      <c r="E220" s="1827">
        <v>337.52300000000002</v>
      </c>
      <c r="F220" s="1827">
        <v>337.52300000000002</v>
      </c>
      <c r="G220" s="640"/>
      <c r="H220" s="499"/>
    </row>
    <row r="221" spans="1:8" ht="28.5" x14ac:dyDescent="0.25">
      <c r="A221" s="2127"/>
      <c r="B221" s="1849" t="s">
        <v>342</v>
      </c>
      <c r="C221" s="1836" t="s">
        <v>1269</v>
      </c>
      <c r="D221" s="1850" t="s">
        <v>25</v>
      </c>
      <c r="E221" s="1840">
        <v>500</v>
      </c>
      <c r="F221" s="1840">
        <v>0</v>
      </c>
      <c r="G221" s="640"/>
    </row>
    <row r="222" spans="1:8" ht="28.5" x14ac:dyDescent="0.25">
      <c r="A222" s="2127"/>
      <c r="B222" s="1849" t="s">
        <v>511</v>
      </c>
      <c r="C222" s="1851" t="s">
        <v>782</v>
      </c>
      <c r="D222" s="1852"/>
      <c r="E222" s="1840">
        <f>E223+E226+E228+E229+E230+E231+E232+E233+E234</f>
        <v>18500</v>
      </c>
      <c r="F222" s="1840">
        <f>F223+F226+F228+F229+F230+F231+F232+F233+F234</f>
        <v>18500</v>
      </c>
      <c r="G222" s="642"/>
    </row>
    <row r="223" spans="1:8" ht="16.5" x14ac:dyDescent="0.25">
      <c r="A223" s="2127"/>
      <c r="B223" s="1853" t="s">
        <v>1270</v>
      </c>
      <c r="C223" s="256" t="s">
        <v>34</v>
      </c>
      <c r="D223" s="1852"/>
      <c r="E223" s="1827">
        <v>7500</v>
      </c>
      <c r="F223" s="1827">
        <v>8000</v>
      </c>
      <c r="G223" s="643"/>
    </row>
    <row r="224" spans="1:8" ht="16.5" x14ac:dyDescent="0.25">
      <c r="A224" s="2127"/>
      <c r="B224" s="1853" t="s">
        <v>1280</v>
      </c>
      <c r="C224" s="1837" t="s">
        <v>36</v>
      </c>
      <c r="D224" s="205" t="s">
        <v>778</v>
      </c>
      <c r="E224" s="1827">
        <v>7000</v>
      </c>
      <c r="F224" s="1827">
        <v>6989.6540000000005</v>
      </c>
      <c r="G224" s="643"/>
    </row>
    <row r="225" spans="1:8" ht="16.5" x14ac:dyDescent="0.25">
      <c r="A225" s="2127"/>
      <c r="B225" s="1853" t="s">
        <v>1281</v>
      </c>
      <c r="C225" s="1837" t="s">
        <v>1279</v>
      </c>
      <c r="D225" s="205" t="s">
        <v>778</v>
      </c>
      <c r="E225" s="1827">
        <v>500</v>
      </c>
      <c r="F225" s="1854">
        <v>1010.346</v>
      </c>
      <c r="G225" s="643"/>
    </row>
    <row r="226" spans="1:8" ht="16.5" x14ac:dyDescent="0.25">
      <c r="A226" s="2127"/>
      <c r="B226" s="1853" t="s">
        <v>1271</v>
      </c>
      <c r="C226" s="1837" t="s">
        <v>508</v>
      </c>
      <c r="D226" s="205" t="s">
        <v>778</v>
      </c>
      <c r="E226" s="1827">
        <v>5000</v>
      </c>
      <c r="F226" s="1827">
        <v>5000</v>
      </c>
      <c r="G226" s="643"/>
    </row>
    <row r="227" spans="1:8" ht="30" x14ac:dyDescent="0.25">
      <c r="A227" s="2127"/>
      <c r="B227" s="1853" t="s">
        <v>1282</v>
      </c>
      <c r="C227" s="257" t="s">
        <v>509</v>
      </c>
      <c r="D227" s="205" t="s">
        <v>778</v>
      </c>
      <c r="E227" s="1827">
        <v>5000</v>
      </c>
      <c r="F227" s="1827">
        <v>5000</v>
      </c>
      <c r="G227" s="643"/>
    </row>
    <row r="228" spans="1:8" ht="16.5" x14ac:dyDescent="0.25">
      <c r="A228" s="2127"/>
      <c r="B228" s="1853" t="s">
        <v>1272</v>
      </c>
      <c r="C228" s="1837" t="s">
        <v>510</v>
      </c>
      <c r="D228" s="205" t="s">
        <v>778</v>
      </c>
      <c r="E228" s="1827">
        <v>2000</v>
      </c>
      <c r="F228" s="1854">
        <v>2000</v>
      </c>
      <c r="G228" s="643"/>
    </row>
    <row r="229" spans="1:8" ht="99.75" customHeight="1" x14ac:dyDescent="0.25">
      <c r="A229" s="2127"/>
      <c r="B229" s="1853" t="s">
        <v>1273</v>
      </c>
      <c r="C229" s="1855" t="s">
        <v>1283</v>
      </c>
      <c r="D229" s="205" t="s">
        <v>778</v>
      </c>
      <c r="E229" s="1827">
        <v>500</v>
      </c>
      <c r="F229" s="1854">
        <v>0</v>
      </c>
      <c r="G229" s="643"/>
    </row>
    <row r="230" spans="1:8" ht="16.5" x14ac:dyDescent="0.25">
      <c r="A230" s="2127"/>
      <c r="B230" s="1853" t="s">
        <v>1274</v>
      </c>
      <c r="C230" s="1837" t="s">
        <v>512</v>
      </c>
      <c r="D230" s="205" t="s">
        <v>778</v>
      </c>
      <c r="E230" s="1827">
        <v>2500</v>
      </c>
      <c r="F230" s="1827">
        <v>2500</v>
      </c>
      <c r="G230" s="643"/>
    </row>
    <row r="231" spans="1:8" ht="16.5" x14ac:dyDescent="0.25">
      <c r="A231" s="2127"/>
      <c r="B231" s="1853" t="s">
        <v>1275</v>
      </c>
      <c r="C231" s="1837" t="s">
        <v>513</v>
      </c>
      <c r="D231" s="205" t="s">
        <v>778</v>
      </c>
      <c r="E231" s="1827">
        <v>500</v>
      </c>
      <c r="F231" s="1827">
        <v>500</v>
      </c>
      <c r="G231" s="643"/>
    </row>
    <row r="232" spans="1:8" ht="16.5" x14ac:dyDescent="0.25">
      <c r="A232" s="2127"/>
      <c r="B232" s="1853" t="s">
        <v>1276</v>
      </c>
      <c r="C232" s="1837" t="s">
        <v>515</v>
      </c>
      <c r="D232" s="205" t="s">
        <v>778</v>
      </c>
      <c r="E232" s="1827">
        <v>100</v>
      </c>
      <c r="F232" s="1854">
        <v>100</v>
      </c>
      <c r="G232" s="643"/>
    </row>
    <row r="233" spans="1:8" ht="16.5" x14ac:dyDescent="0.25">
      <c r="A233" s="2127"/>
      <c r="B233" s="1853" t="s">
        <v>1277</v>
      </c>
      <c r="C233" s="1837" t="s">
        <v>516</v>
      </c>
      <c r="D233" s="205" t="s">
        <v>778</v>
      </c>
      <c r="E233" s="1827">
        <v>100</v>
      </c>
      <c r="F233" s="1827">
        <v>100</v>
      </c>
      <c r="G233" s="643"/>
    </row>
    <row r="234" spans="1:8" x14ac:dyDescent="0.25">
      <c r="A234" s="2127"/>
      <c r="B234" s="1853" t="s">
        <v>1278</v>
      </c>
      <c r="C234" s="1837" t="s">
        <v>517</v>
      </c>
      <c r="D234" s="205" t="s">
        <v>778</v>
      </c>
      <c r="E234" s="1827">
        <v>300</v>
      </c>
      <c r="F234" s="1827">
        <v>300</v>
      </c>
      <c r="G234" s="252"/>
    </row>
    <row r="235" spans="1:8" ht="42.75" x14ac:dyDescent="0.25">
      <c r="A235" s="2127"/>
      <c r="B235" s="1856" t="s">
        <v>774</v>
      </c>
      <c r="C235" s="1796" t="s">
        <v>519</v>
      </c>
      <c r="D235" s="1831" t="s">
        <v>25</v>
      </c>
      <c r="E235" s="1840">
        <f>E236+E237+E238+E239+E240</f>
        <v>6195.5059999999994</v>
      </c>
      <c r="F235" s="1840">
        <f>F236+F237+F238+F239+F240</f>
        <v>4981.0389999999998</v>
      </c>
      <c r="G235" s="252"/>
    </row>
    <row r="236" spans="1:8" ht="30" x14ac:dyDescent="0.25">
      <c r="A236" s="2127"/>
      <c r="B236" s="1842" t="s">
        <v>520</v>
      </c>
      <c r="C236" s="256" t="s">
        <v>1284</v>
      </c>
      <c r="D236" s="205" t="s">
        <v>778</v>
      </c>
      <c r="E236" s="1827">
        <v>0</v>
      </c>
      <c r="F236" s="1854">
        <v>0</v>
      </c>
      <c r="G236" s="252"/>
    </row>
    <row r="237" spans="1:8" s="585" customFormat="1" x14ac:dyDescent="0.25">
      <c r="A237" s="2127"/>
      <c r="B237" s="1842" t="s">
        <v>781</v>
      </c>
      <c r="C237" s="256" t="s">
        <v>1286</v>
      </c>
      <c r="D237" s="205" t="s">
        <v>778</v>
      </c>
      <c r="E237" s="1827">
        <v>1141.3409999999999</v>
      </c>
      <c r="F237" s="1854">
        <v>0</v>
      </c>
      <c r="G237" s="252"/>
      <c r="H237" s="499"/>
    </row>
    <row r="238" spans="1:8" s="585" customFormat="1" ht="30" x14ac:dyDescent="0.25">
      <c r="A238" s="2127"/>
      <c r="B238" s="1842" t="s">
        <v>1285</v>
      </c>
      <c r="C238" s="256" t="s">
        <v>1287</v>
      </c>
      <c r="D238" s="205" t="s">
        <v>778</v>
      </c>
      <c r="E238" s="1827">
        <v>2273.692</v>
      </c>
      <c r="F238" s="1827">
        <v>2273.692</v>
      </c>
      <c r="G238" s="252"/>
      <c r="H238" s="499"/>
    </row>
    <row r="239" spans="1:8" s="585" customFormat="1" x14ac:dyDescent="0.25">
      <c r="A239" s="2127"/>
      <c r="B239" s="1842" t="s">
        <v>1289</v>
      </c>
      <c r="C239" s="256" t="s">
        <v>1288</v>
      </c>
      <c r="D239" s="205" t="s">
        <v>778</v>
      </c>
      <c r="E239" s="1827">
        <v>2110.6959999999999</v>
      </c>
      <c r="F239" s="1827">
        <v>2110.6959999999999</v>
      </c>
      <c r="G239" s="252"/>
      <c r="H239" s="499"/>
    </row>
    <row r="240" spans="1:8" s="585" customFormat="1" ht="30" x14ac:dyDescent="0.25">
      <c r="A240" s="2127"/>
      <c r="B240" s="1842" t="s">
        <v>1290</v>
      </c>
      <c r="C240" s="256" t="s">
        <v>1291</v>
      </c>
      <c r="D240" s="205" t="s">
        <v>778</v>
      </c>
      <c r="E240" s="1827">
        <v>669.77700000000004</v>
      </c>
      <c r="F240" s="1854">
        <v>596.65099999999995</v>
      </c>
      <c r="G240" s="252"/>
      <c r="H240" s="499"/>
    </row>
    <row r="241" spans="1:8" ht="42.75" x14ac:dyDescent="0.25">
      <c r="A241" s="2127"/>
      <c r="B241" s="1857" t="s">
        <v>586</v>
      </c>
      <c r="C241" s="1796" t="s">
        <v>1292</v>
      </c>
      <c r="D241" s="1858" t="s">
        <v>1294</v>
      </c>
      <c r="E241" s="1840">
        <f>E242</f>
        <v>100</v>
      </c>
      <c r="F241" s="1840">
        <f>F242</f>
        <v>68</v>
      </c>
      <c r="G241" s="644"/>
    </row>
    <row r="242" spans="1:8" ht="15" customHeight="1" x14ac:dyDescent="0.25">
      <c r="A242" s="2127"/>
      <c r="B242" s="1305" t="s">
        <v>142</v>
      </c>
      <c r="C242" s="257" t="s">
        <v>1293</v>
      </c>
      <c r="D242" s="1859" t="s">
        <v>1294</v>
      </c>
      <c r="E242" s="1827">
        <v>100</v>
      </c>
      <c r="F242" s="1827">
        <v>68</v>
      </c>
      <c r="G242" s="645"/>
    </row>
    <row r="243" spans="1:8" ht="61.5" customHeight="1" x14ac:dyDescent="0.25">
      <c r="A243" s="2127"/>
      <c r="B243" s="1860" t="s">
        <v>776</v>
      </c>
      <c r="C243" s="1838" t="s">
        <v>521</v>
      </c>
      <c r="D243" s="1861" t="s">
        <v>626</v>
      </c>
      <c r="E243" s="1862">
        <f>E244+E245</f>
        <v>20202.02</v>
      </c>
      <c r="F243" s="1862">
        <f>F244+F245</f>
        <v>20202.02</v>
      </c>
      <c r="G243" s="645"/>
    </row>
    <row r="244" spans="1:8" s="585" customFormat="1" ht="26.25" customHeight="1" x14ac:dyDescent="0.25">
      <c r="A244" s="2127"/>
      <c r="B244" s="1413"/>
      <c r="C244" s="1243"/>
      <c r="D244" s="1759" t="s">
        <v>24</v>
      </c>
      <c r="E244" s="1863">
        <f>E247+E250+E253+E256</f>
        <v>20000</v>
      </c>
      <c r="F244" s="1863">
        <f>F247+F250+F253+F256</f>
        <v>20000</v>
      </c>
      <c r="G244" s="645"/>
      <c r="H244" s="499"/>
    </row>
    <row r="245" spans="1:8" s="585" customFormat="1" ht="21.75" customHeight="1" x14ac:dyDescent="0.25">
      <c r="A245" s="2127"/>
      <c r="B245" s="1413"/>
      <c r="C245" s="1243"/>
      <c r="D245" s="1759" t="s">
        <v>25</v>
      </c>
      <c r="E245" s="1863">
        <f>E248+E251+E254+E257</f>
        <v>202.02</v>
      </c>
      <c r="F245" s="1863">
        <f>F248+F251+F254+F257</f>
        <v>202.02</v>
      </c>
      <c r="G245" s="645"/>
      <c r="H245" s="499"/>
    </row>
    <row r="246" spans="1:8" ht="16.5" x14ac:dyDescent="0.25">
      <c r="A246" s="2127"/>
      <c r="B246" s="1864" t="s">
        <v>783</v>
      </c>
      <c r="C246" s="1865" t="s">
        <v>1295</v>
      </c>
      <c r="D246" s="1866" t="s">
        <v>18</v>
      </c>
      <c r="E246" s="1840">
        <f>SUM(E247:E248)</f>
        <v>4602.0360000000001</v>
      </c>
      <c r="F246" s="1867">
        <f>SUM(F247:F248)</f>
        <v>4602.0360000000001</v>
      </c>
      <c r="G246" s="643"/>
    </row>
    <row r="247" spans="1:8" ht="16.5" x14ac:dyDescent="0.25">
      <c r="A247" s="2127"/>
      <c r="B247" s="1864"/>
      <c r="C247" s="1865"/>
      <c r="D247" s="1759" t="s">
        <v>24</v>
      </c>
      <c r="E247" s="1827">
        <v>4556.0159999999996</v>
      </c>
      <c r="F247" s="1827">
        <v>4556.0159999999996</v>
      </c>
      <c r="G247" s="643"/>
    </row>
    <row r="248" spans="1:8" ht="16.5" x14ac:dyDescent="0.25">
      <c r="A248" s="2127"/>
      <c r="B248" s="1864"/>
      <c r="C248" s="1865"/>
      <c r="D248" s="1759" t="s">
        <v>25</v>
      </c>
      <c r="E248" s="1827">
        <v>46.02</v>
      </c>
      <c r="F248" s="1827">
        <v>46.02</v>
      </c>
      <c r="G248" s="643"/>
    </row>
    <row r="249" spans="1:8" x14ac:dyDescent="0.25">
      <c r="A249" s="2127"/>
      <c r="B249" s="1868" t="s">
        <v>784</v>
      </c>
      <c r="C249" s="1865" t="s">
        <v>1297</v>
      </c>
      <c r="D249" s="1866" t="s">
        <v>18</v>
      </c>
      <c r="E249" s="1840">
        <f>SUM(E250:E251)</f>
        <v>7450.2300000000005</v>
      </c>
      <c r="F249" s="1867">
        <f>SUM(F250:F251)</f>
        <v>7450.2300000000005</v>
      </c>
      <c r="G249" s="645"/>
    </row>
    <row r="250" spans="1:8" x14ac:dyDescent="0.25">
      <c r="A250" s="2127"/>
      <c r="B250" s="1869"/>
      <c r="C250" s="1865"/>
      <c r="D250" s="1759" t="s">
        <v>24</v>
      </c>
      <c r="E250" s="1827">
        <v>7375.7280000000001</v>
      </c>
      <c r="F250" s="1827">
        <v>7375.7280000000001</v>
      </c>
      <c r="G250" s="645"/>
    </row>
    <row r="251" spans="1:8" x14ac:dyDescent="0.25">
      <c r="A251" s="2127"/>
      <c r="B251" s="1870"/>
      <c r="C251" s="1865"/>
      <c r="D251" s="1759" t="s">
        <v>25</v>
      </c>
      <c r="E251" s="1827">
        <v>74.501999999999995</v>
      </c>
      <c r="F251" s="1827">
        <v>74.501999999999995</v>
      </c>
      <c r="G251" s="645"/>
    </row>
    <row r="252" spans="1:8" x14ac:dyDescent="0.25">
      <c r="A252" s="2127"/>
      <c r="B252" s="1868" t="s">
        <v>785</v>
      </c>
      <c r="C252" s="1865" t="s">
        <v>1298</v>
      </c>
      <c r="D252" s="1866" t="s">
        <v>18</v>
      </c>
      <c r="E252" s="1840">
        <f>SUM(E253:E254)</f>
        <v>3688.8440000000001</v>
      </c>
      <c r="F252" s="1867">
        <f>SUM(F253:F254)</f>
        <v>3688.8440000000001</v>
      </c>
      <c r="G252" s="645"/>
    </row>
    <row r="253" spans="1:8" x14ac:dyDescent="0.25">
      <c r="A253" s="2127"/>
      <c r="B253" s="1869"/>
      <c r="C253" s="1865"/>
      <c r="D253" s="1759" t="s">
        <v>24</v>
      </c>
      <c r="E253" s="1827">
        <v>3651.9549999999999</v>
      </c>
      <c r="F253" s="1827">
        <v>3651.9549999999999</v>
      </c>
      <c r="G253" s="645"/>
    </row>
    <row r="254" spans="1:8" x14ac:dyDescent="0.25">
      <c r="A254" s="2127"/>
      <c r="B254" s="1870"/>
      <c r="C254" s="1865"/>
      <c r="D254" s="1759" t="s">
        <v>25</v>
      </c>
      <c r="E254" s="1827">
        <v>36.889000000000003</v>
      </c>
      <c r="F254" s="1827">
        <v>36.889000000000003</v>
      </c>
      <c r="G254" s="645"/>
    </row>
    <row r="255" spans="1:8" s="585" customFormat="1" x14ac:dyDescent="0.25">
      <c r="A255" s="2127"/>
      <c r="B255" s="1871" t="s">
        <v>1296</v>
      </c>
      <c r="C255" s="1865" t="s">
        <v>1299</v>
      </c>
      <c r="D255" s="1841" t="s">
        <v>18</v>
      </c>
      <c r="E255" s="1840">
        <f>E256+E257</f>
        <v>4460.9100000000008</v>
      </c>
      <c r="F255" s="1840">
        <f>F256+F257</f>
        <v>4460.9100000000008</v>
      </c>
      <c r="G255" s="645"/>
      <c r="H255" s="499"/>
    </row>
    <row r="256" spans="1:8" s="585" customFormat="1" x14ac:dyDescent="0.25">
      <c r="A256" s="2127"/>
      <c r="B256" s="1872"/>
      <c r="C256" s="1865"/>
      <c r="D256" s="1759" t="s">
        <v>24</v>
      </c>
      <c r="E256" s="1827">
        <v>4416.3010000000004</v>
      </c>
      <c r="F256" s="1827">
        <v>4416.3010000000004</v>
      </c>
      <c r="G256" s="645"/>
      <c r="H256" s="499"/>
    </row>
    <row r="257" spans="1:8" s="585" customFormat="1" x14ac:dyDescent="0.25">
      <c r="A257" s="2127"/>
      <c r="B257" s="1873"/>
      <c r="C257" s="1865"/>
      <c r="D257" s="1759" t="s">
        <v>25</v>
      </c>
      <c r="E257" s="1827">
        <v>44.609000000000002</v>
      </c>
      <c r="F257" s="1827">
        <v>44.609000000000002</v>
      </c>
      <c r="G257" s="645"/>
      <c r="H257" s="499"/>
    </row>
    <row r="258" spans="1:8" ht="63" customHeight="1" x14ac:dyDescent="0.25">
      <c r="A258" s="2127"/>
      <c r="B258" s="1037" t="s">
        <v>209</v>
      </c>
      <c r="C258" s="1874"/>
      <c r="D258" s="1874"/>
      <c r="E258" s="1874"/>
      <c r="F258" s="1874"/>
      <c r="G258" s="646"/>
    </row>
    <row r="259" spans="1:8" s="585" customFormat="1" ht="84" customHeight="1" x14ac:dyDescent="0.25">
      <c r="A259" s="2127"/>
      <c r="B259" s="1045" t="s">
        <v>531</v>
      </c>
      <c r="C259" s="1151" t="s">
        <v>1304</v>
      </c>
      <c r="D259" s="1151" t="s">
        <v>548</v>
      </c>
      <c r="E259" s="918" t="s">
        <v>569</v>
      </c>
      <c r="F259" s="1153" t="s">
        <v>568</v>
      </c>
      <c r="G259" s="646"/>
      <c r="H259" s="499"/>
    </row>
    <row r="260" spans="1:8" s="585" customFormat="1" ht="15.75" thickBot="1" x14ac:dyDescent="0.3">
      <c r="A260" s="2127"/>
      <c r="B260" s="1047"/>
      <c r="C260" s="1152"/>
      <c r="D260" s="1152"/>
      <c r="E260" s="948"/>
      <c r="F260" s="1154"/>
      <c r="G260" s="646"/>
      <c r="H260" s="499"/>
    </row>
    <row r="261" spans="1:8" ht="23.25" customHeight="1" x14ac:dyDescent="0.25">
      <c r="A261" s="2127"/>
      <c r="B261" s="1035" t="s">
        <v>209</v>
      </c>
      <c r="C261" s="1116"/>
      <c r="D261" s="656" t="s">
        <v>626</v>
      </c>
      <c r="E261" s="658">
        <f>E262+E263+E264</f>
        <v>2172.67</v>
      </c>
      <c r="F261" s="658">
        <f>F262+F263+F264</f>
        <v>2169.5700000000002</v>
      </c>
      <c r="G261" s="646"/>
    </row>
    <row r="262" spans="1:8" ht="22.5" customHeight="1" x14ac:dyDescent="0.25">
      <c r="A262" s="2127"/>
      <c r="B262" s="1117"/>
      <c r="C262" s="1118"/>
      <c r="D262" s="672" t="s">
        <v>461</v>
      </c>
      <c r="E262" s="659">
        <v>0</v>
      </c>
      <c r="F262" s="660">
        <v>0</v>
      </c>
      <c r="G262" s="646"/>
    </row>
    <row r="263" spans="1:8" ht="21.75" customHeight="1" x14ac:dyDescent="0.25">
      <c r="A263" s="2127"/>
      <c r="B263" s="1117"/>
      <c r="C263" s="1118"/>
      <c r="D263" s="672" t="s">
        <v>462</v>
      </c>
      <c r="E263" s="661">
        <f>E268+E282</f>
        <v>2096.0300000000002</v>
      </c>
      <c r="F263" s="661">
        <f>F268+F282</f>
        <v>2096.0300000000002</v>
      </c>
      <c r="G263" s="646"/>
    </row>
    <row r="264" spans="1:8" ht="24" customHeight="1" thickBot="1" x14ac:dyDescent="0.3">
      <c r="A264" s="2127"/>
      <c r="B264" s="1117"/>
      <c r="C264" s="1118"/>
      <c r="D264" s="657" t="s">
        <v>16</v>
      </c>
      <c r="E264" s="662">
        <f>E269+E276</f>
        <v>76.64</v>
      </c>
      <c r="F264" s="662">
        <f>F269+F276</f>
        <v>73.539999999999992</v>
      </c>
      <c r="G264" s="646"/>
    </row>
    <row r="265" spans="1:8" ht="45" customHeight="1" x14ac:dyDescent="0.25">
      <c r="A265" s="2127"/>
      <c r="B265" s="1117"/>
      <c r="C265" s="1118"/>
      <c r="D265" s="14" t="s">
        <v>1300</v>
      </c>
      <c r="E265" s="260">
        <f>E270+E277</f>
        <v>70</v>
      </c>
      <c r="F265" s="260">
        <f>F270+F277</f>
        <v>70</v>
      </c>
      <c r="G265" s="646"/>
    </row>
    <row r="266" spans="1:8" ht="15.75" thickBot="1" x14ac:dyDescent="0.3">
      <c r="A266" s="2127"/>
      <c r="B266" s="1119"/>
      <c r="C266" s="1120"/>
      <c r="D266" s="14" t="s">
        <v>210</v>
      </c>
      <c r="E266" s="260">
        <f>E271</f>
        <v>6.64</v>
      </c>
      <c r="F266" s="260">
        <f>F271</f>
        <v>3.54</v>
      </c>
      <c r="G266" s="152"/>
    </row>
    <row r="267" spans="1:8" ht="15.75" x14ac:dyDescent="0.25">
      <c r="A267" s="2127"/>
      <c r="B267" s="1155" t="s">
        <v>534</v>
      </c>
      <c r="C267" s="1057" t="s">
        <v>211</v>
      </c>
      <c r="D267" s="1875" t="s">
        <v>626</v>
      </c>
      <c r="E267" s="1876">
        <f>E268+E269</f>
        <v>1298.3000000000002</v>
      </c>
      <c r="F267" s="1876">
        <f>F268+F269</f>
        <v>1295.2</v>
      </c>
      <c r="G267" s="152"/>
    </row>
    <row r="268" spans="1:8" ht="28.5" customHeight="1" x14ac:dyDescent="0.25">
      <c r="A268" s="2127"/>
      <c r="B268" s="1156"/>
      <c r="C268" s="906"/>
      <c r="D268" s="837" t="s">
        <v>916</v>
      </c>
      <c r="E268" s="661">
        <f>E275</f>
        <v>1271.6600000000001</v>
      </c>
      <c r="F268" s="661">
        <f>F275</f>
        <v>1271.6600000000001</v>
      </c>
      <c r="G268" s="152"/>
    </row>
    <row r="269" spans="1:8" ht="28.5" customHeight="1" x14ac:dyDescent="0.25">
      <c r="A269" s="2127"/>
      <c r="B269" s="1156"/>
      <c r="C269" s="906"/>
      <c r="D269" s="837" t="s">
        <v>917</v>
      </c>
      <c r="E269" s="661">
        <f>E270+E271</f>
        <v>26.64</v>
      </c>
      <c r="F269" s="661">
        <f>F270+F271</f>
        <v>23.54</v>
      </c>
      <c r="G269" s="152"/>
    </row>
    <row r="270" spans="1:8" ht="45" x14ac:dyDescent="0.25">
      <c r="A270" s="2127"/>
      <c r="B270" s="1413"/>
      <c r="C270" s="906"/>
      <c r="D270" s="667" t="s">
        <v>918</v>
      </c>
      <c r="E270" s="1877">
        <f>E272+E274</f>
        <v>20</v>
      </c>
      <c r="F270" s="1877">
        <f>F272+F274</f>
        <v>20</v>
      </c>
      <c r="G270" s="152"/>
    </row>
    <row r="271" spans="1:8" ht="16.5" thickBot="1" x14ac:dyDescent="0.3">
      <c r="A271" s="2127"/>
      <c r="B271" s="1878"/>
      <c r="C271" s="1879"/>
      <c r="D271" s="1880" t="s">
        <v>919</v>
      </c>
      <c r="E271" s="1881">
        <f>E273</f>
        <v>6.64</v>
      </c>
      <c r="F271" s="1881">
        <f>F273</f>
        <v>3.54</v>
      </c>
      <c r="G271" s="152"/>
    </row>
    <row r="272" spans="1:8" ht="45.75" thickBot="1" x14ac:dyDescent="0.3">
      <c r="A272" s="2127"/>
      <c r="B272" s="740" t="s">
        <v>212</v>
      </c>
      <c r="C272" s="827" t="s">
        <v>920</v>
      </c>
      <c r="D272" s="667" t="s">
        <v>1301</v>
      </c>
      <c r="E272" s="1882">
        <v>10</v>
      </c>
      <c r="F272" s="1882">
        <v>10</v>
      </c>
      <c r="G272" s="152"/>
    </row>
    <row r="273" spans="1:8" ht="51" customHeight="1" thickBot="1" x14ac:dyDescent="0.3">
      <c r="A273" s="2127"/>
      <c r="B273" s="740" t="s">
        <v>215</v>
      </c>
      <c r="C273" s="826" t="s">
        <v>921</v>
      </c>
      <c r="D273" s="1880" t="s">
        <v>919</v>
      </c>
      <c r="E273" s="1882">
        <v>6.64</v>
      </c>
      <c r="F273" s="1882">
        <v>3.54</v>
      </c>
      <c r="G273" s="152"/>
    </row>
    <row r="274" spans="1:8" ht="49.5" customHeight="1" x14ac:dyDescent="0.25">
      <c r="A274" s="2127"/>
      <c r="B274" s="740" t="s">
        <v>217</v>
      </c>
      <c r="C274" s="858" t="s">
        <v>922</v>
      </c>
      <c r="D274" s="667" t="s">
        <v>1301</v>
      </c>
      <c r="E274" s="91">
        <v>10</v>
      </c>
      <c r="F274" s="91">
        <v>10</v>
      </c>
      <c r="G274" s="152"/>
    </row>
    <row r="275" spans="1:8" ht="45.75" thickBot="1" x14ac:dyDescent="0.3">
      <c r="A275" s="2127"/>
      <c r="B275" s="740" t="s">
        <v>219</v>
      </c>
      <c r="C275" s="826" t="s">
        <v>220</v>
      </c>
      <c r="D275" s="858" t="s">
        <v>916</v>
      </c>
      <c r="E275" s="1883">
        <v>1271.6600000000001</v>
      </c>
      <c r="F275" s="1883">
        <v>1271.6600000000001</v>
      </c>
      <c r="G275" s="152"/>
    </row>
    <row r="276" spans="1:8" ht="29.25" customHeight="1" x14ac:dyDescent="0.25">
      <c r="A276" s="2127"/>
      <c r="B276" s="1157" t="s">
        <v>82</v>
      </c>
      <c r="C276" s="1037" t="s">
        <v>221</v>
      </c>
      <c r="D276" s="1875" t="s">
        <v>18</v>
      </c>
      <c r="E276" s="1884">
        <f>E277</f>
        <v>50</v>
      </c>
      <c r="F276" s="1884">
        <f>F277</f>
        <v>50</v>
      </c>
      <c r="G276" s="152"/>
    </row>
    <row r="277" spans="1:8" ht="24" customHeight="1" x14ac:dyDescent="0.25">
      <c r="A277" s="2127"/>
      <c r="B277" s="1158"/>
      <c r="C277" s="1095"/>
      <c r="D277" s="958" t="s">
        <v>1302</v>
      </c>
      <c r="E277" s="1885">
        <f>E279+E280+E281</f>
        <v>50</v>
      </c>
      <c r="F277" s="1885">
        <f>F279+F280+F281</f>
        <v>50</v>
      </c>
      <c r="G277" s="152"/>
    </row>
    <row r="278" spans="1:8" ht="29.25" customHeight="1" thickBot="1" x14ac:dyDescent="0.3">
      <c r="A278" s="2127"/>
      <c r="B278" s="1886"/>
      <c r="C278" s="1095"/>
      <c r="D278" s="1887"/>
      <c r="E278" s="1888"/>
      <c r="F278" s="1888"/>
      <c r="G278" s="152"/>
    </row>
    <row r="279" spans="1:8" ht="60.75" thickBot="1" x14ac:dyDescent="0.3">
      <c r="A279" s="2127"/>
      <c r="B279" s="740" t="s">
        <v>222</v>
      </c>
      <c r="C279" s="1889" t="s">
        <v>223</v>
      </c>
      <c r="D279" s="1880" t="s">
        <v>918</v>
      </c>
      <c r="E279" s="1890">
        <v>0</v>
      </c>
      <c r="F279" s="1890">
        <v>0</v>
      </c>
      <c r="G279" s="152"/>
    </row>
    <row r="280" spans="1:8" ht="45.75" thickBot="1" x14ac:dyDescent="0.3">
      <c r="A280" s="2127"/>
      <c r="B280" s="740" t="s">
        <v>225</v>
      </c>
      <c r="C280" s="1844" t="s">
        <v>226</v>
      </c>
      <c r="D280" s="1880" t="s">
        <v>1303</v>
      </c>
      <c r="E280" s="1890">
        <v>0</v>
      </c>
      <c r="F280" s="1890">
        <v>0</v>
      </c>
      <c r="G280" s="152"/>
    </row>
    <row r="281" spans="1:8" s="585" customFormat="1" ht="60.75" thickBot="1" x14ac:dyDescent="0.3">
      <c r="A281" s="2127"/>
      <c r="B281" s="740" t="s">
        <v>227</v>
      </c>
      <c r="C281" s="1844" t="s">
        <v>228</v>
      </c>
      <c r="D281" s="1880" t="s">
        <v>1303</v>
      </c>
      <c r="E281" s="1890">
        <v>50</v>
      </c>
      <c r="F281" s="1890">
        <v>50</v>
      </c>
      <c r="G281" s="152"/>
      <c r="H281" s="499"/>
    </row>
    <row r="282" spans="1:8" ht="15.75" thickBot="1" x14ac:dyDescent="0.3">
      <c r="A282" s="2127"/>
      <c r="B282" s="1155" t="s">
        <v>117</v>
      </c>
      <c r="C282" s="1037" t="s">
        <v>229</v>
      </c>
      <c r="D282" s="1891" t="s">
        <v>626</v>
      </c>
      <c r="E282" s="1892">
        <f>E283</f>
        <v>824.37</v>
      </c>
      <c r="F282" s="1892">
        <f>F283</f>
        <v>824.37</v>
      </c>
      <c r="G282" s="152"/>
    </row>
    <row r="283" spans="1:8" ht="46.5" customHeight="1" thickBot="1" x14ac:dyDescent="0.3">
      <c r="A283" s="2127"/>
      <c r="B283" s="1156"/>
      <c r="C283" s="1095"/>
      <c r="D283" s="1893" t="s">
        <v>916</v>
      </c>
      <c r="E283" s="1894">
        <f>E284</f>
        <v>824.37</v>
      </c>
      <c r="F283" s="1894">
        <f>F284</f>
        <v>824.37</v>
      </c>
      <c r="G283" s="152"/>
    </row>
    <row r="284" spans="1:8" ht="60.75" thickBot="1" x14ac:dyDescent="0.3">
      <c r="A284" s="2127"/>
      <c r="B284" s="654" t="s">
        <v>230</v>
      </c>
      <c r="C284" s="819" t="s">
        <v>231</v>
      </c>
      <c r="D284" s="840" t="s">
        <v>566</v>
      </c>
      <c r="E284" s="655">
        <v>824.37</v>
      </c>
      <c r="F284" s="655">
        <v>824.37</v>
      </c>
      <c r="G284" s="152"/>
    </row>
    <row r="285" spans="1:8" s="585" customFormat="1" ht="29.25" customHeight="1" x14ac:dyDescent="0.25">
      <c r="A285" s="2127"/>
      <c r="B285" s="1895" t="s">
        <v>522</v>
      </c>
      <c r="C285" s="1515"/>
      <c r="D285" s="1515"/>
      <c r="E285" s="1515"/>
      <c r="F285" s="1516"/>
      <c r="G285" s="152"/>
      <c r="H285" s="499"/>
    </row>
    <row r="286" spans="1:8" ht="74.25" customHeight="1" x14ac:dyDescent="0.25">
      <c r="A286" s="2127"/>
      <c r="B286" s="858" t="s">
        <v>531</v>
      </c>
      <c r="C286" s="858" t="s">
        <v>1179</v>
      </c>
      <c r="D286" s="811" t="s">
        <v>548</v>
      </c>
      <c r="E286" s="830" t="s">
        <v>569</v>
      </c>
      <c r="F286" s="858" t="s">
        <v>568</v>
      </c>
      <c r="G286" s="152"/>
    </row>
    <row r="287" spans="1:8" ht="21" customHeight="1" x14ac:dyDescent="0.25">
      <c r="A287" s="2127"/>
      <c r="B287" s="837">
        <v>1</v>
      </c>
      <c r="C287" s="837">
        <v>2</v>
      </c>
      <c r="D287" s="825">
        <v>3</v>
      </c>
      <c r="E287" s="680">
        <v>4</v>
      </c>
      <c r="F287" s="681">
        <v>5</v>
      </c>
      <c r="G287" s="152"/>
    </row>
    <row r="288" spans="1:8" ht="28.5" customHeight="1" x14ac:dyDescent="0.25">
      <c r="A288" s="2127"/>
      <c r="B288" s="1035" t="s">
        <v>184</v>
      </c>
      <c r="C288" s="1896"/>
      <c r="D288" s="663" t="s">
        <v>626</v>
      </c>
      <c r="E288" s="685">
        <f>E289+E290+E291</f>
        <v>219098.56</v>
      </c>
      <c r="F288" s="685">
        <f>F289+F290+F291</f>
        <v>218022.82000000004</v>
      </c>
      <c r="G288" s="152"/>
    </row>
    <row r="289" spans="1:8" x14ac:dyDescent="0.25">
      <c r="A289" s="2127"/>
      <c r="B289" s="1897"/>
      <c r="C289" s="1260"/>
      <c r="D289" s="672" t="s">
        <v>461</v>
      </c>
      <c r="E289" s="671">
        <f>E293+E311+E338</f>
        <v>1070.08</v>
      </c>
      <c r="F289" s="671">
        <f>F293+F311+F338</f>
        <v>1070.08</v>
      </c>
      <c r="G289" s="152"/>
    </row>
    <row r="290" spans="1:8" x14ac:dyDescent="0.25">
      <c r="A290" s="2127"/>
      <c r="B290" s="1897"/>
      <c r="C290" s="1260"/>
      <c r="D290" s="672" t="s">
        <v>462</v>
      </c>
      <c r="E290" s="671">
        <f>E294+E312+E339+E354+E357</f>
        <v>128898.87</v>
      </c>
      <c r="F290" s="671">
        <f>F294+F312+F339+F354+F357</f>
        <v>128069.73000000001</v>
      </c>
      <c r="G290" s="152"/>
    </row>
    <row r="291" spans="1:8" x14ac:dyDescent="0.25">
      <c r="A291" s="2127"/>
      <c r="B291" s="1898"/>
      <c r="C291" s="1899"/>
      <c r="D291" s="672" t="s">
        <v>16</v>
      </c>
      <c r="E291" s="671">
        <f>E295+E313+E327+E331+E335+E340+E349+E350+E355+E358+E359</f>
        <v>89129.61</v>
      </c>
      <c r="F291" s="671">
        <f>F295+F313+F327+F331+F335+F340+F349+F350+F355+F358+F359</f>
        <v>88883.010000000024</v>
      </c>
      <c r="G291" s="152"/>
    </row>
    <row r="292" spans="1:8" ht="22.5" customHeight="1" x14ac:dyDescent="0.25">
      <c r="A292" s="2127"/>
      <c r="B292" s="1172">
        <v>1</v>
      </c>
      <c r="C292" s="1057" t="s">
        <v>234</v>
      </c>
      <c r="D292" s="672" t="s">
        <v>626</v>
      </c>
      <c r="E292" s="686">
        <f>E293+E294+E295</f>
        <v>15717.64</v>
      </c>
      <c r="F292" s="686">
        <f>F293+F294+F295</f>
        <v>15695.66</v>
      </c>
      <c r="G292" s="152"/>
    </row>
    <row r="293" spans="1:8" ht="13.5" customHeight="1" x14ac:dyDescent="0.25">
      <c r="A293" s="2127"/>
      <c r="B293" s="1172"/>
      <c r="C293" s="906"/>
      <c r="D293" s="672" t="s">
        <v>461</v>
      </c>
      <c r="E293" s="686">
        <f>E302+E307</f>
        <v>1070.08</v>
      </c>
      <c r="F293" s="686">
        <f>F302+F307</f>
        <v>1070.08</v>
      </c>
      <c r="G293" s="152"/>
    </row>
    <row r="294" spans="1:8" x14ac:dyDescent="0.25">
      <c r="A294" s="2127"/>
      <c r="B294" s="1172"/>
      <c r="C294" s="906"/>
      <c r="D294" s="672" t="s">
        <v>462</v>
      </c>
      <c r="E294" s="686">
        <f>E298+E303+E308</f>
        <v>203.83</v>
      </c>
      <c r="F294" s="686">
        <f>F298+F303+F308</f>
        <v>203.83</v>
      </c>
      <c r="G294" s="152"/>
    </row>
    <row r="295" spans="1:8" x14ac:dyDescent="0.25">
      <c r="A295" s="2127"/>
      <c r="B295" s="1172"/>
      <c r="C295" s="906"/>
      <c r="D295" s="672" t="s">
        <v>16</v>
      </c>
      <c r="E295" s="671">
        <f>E296+E299+E300+E304+E305+E309</f>
        <v>14443.73</v>
      </c>
      <c r="F295" s="671">
        <f>F296+F299+F300+F304+F305+F309</f>
        <v>14421.75</v>
      </c>
      <c r="G295" s="152"/>
    </row>
    <row r="296" spans="1:8" ht="54.75" customHeight="1" x14ac:dyDescent="0.25">
      <c r="A296" s="2127"/>
      <c r="B296" s="857" t="s">
        <v>212</v>
      </c>
      <c r="C296" s="826" t="s">
        <v>235</v>
      </c>
      <c r="D296" s="668" t="s">
        <v>16</v>
      </c>
      <c r="E296" s="683">
        <v>14341.67</v>
      </c>
      <c r="F296" s="684">
        <v>14319.69</v>
      </c>
      <c r="G296" s="152"/>
    </row>
    <row r="297" spans="1:8" ht="20.25" customHeight="1" x14ac:dyDescent="0.25">
      <c r="A297" s="2127"/>
      <c r="B297" s="1171" t="s">
        <v>215</v>
      </c>
      <c r="C297" s="1170" t="s">
        <v>814</v>
      </c>
      <c r="D297" s="668" t="s">
        <v>626</v>
      </c>
      <c r="E297" s="683">
        <f>E298+E299</f>
        <v>0</v>
      </c>
      <c r="F297" s="683">
        <f>F298+F299</f>
        <v>0</v>
      </c>
      <c r="G297" s="152"/>
    </row>
    <row r="298" spans="1:8" s="664" customFormat="1" ht="20.25" customHeight="1" x14ac:dyDescent="0.25">
      <c r="A298" s="2127"/>
      <c r="B298" s="1470"/>
      <c r="C298" s="1470"/>
      <c r="D298" s="668" t="s">
        <v>462</v>
      </c>
      <c r="E298" s="683">
        <v>0</v>
      </c>
      <c r="F298" s="684">
        <v>0</v>
      </c>
      <c r="G298" s="670"/>
      <c r="H298" s="665"/>
    </row>
    <row r="299" spans="1:8" s="664" customFormat="1" ht="18.75" customHeight="1" x14ac:dyDescent="0.25">
      <c r="A299" s="2127"/>
      <c r="B299" s="1470"/>
      <c r="C299" s="1470"/>
      <c r="D299" s="668" t="s">
        <v>16</v>
      </c>
      <c r="E299" s="683">
        <v>0</v>
      </c>
      <c r="F299" s="684">
        <v>0</v>
      </c>
      <c r="G299" s="670"/>
      <c r="H299" s="665"/>
    </row>
    <row r="300" spans="1:8" ht="60" x14ac:dyDescent="0.25">
      <c r="A300" s="2127"/>
      <c r="B300" s="682" t="s">
        <v>217</v>
      </c>
      <c r="C300" s="858" t="s">
        <v>815</v>
      </c>
      <c r="D300" s="668" t="s">
        <v>525</v>
      </c>
      <c r="E300" s="683">
        <v>100</v>
      </c>
      <c r="F300" s="683">
        <v>100</v>
      </c>
      <c r="G300" s="152"/>
    </row>
    <row r="301" spans="1:8" ht="15" customHeight="1" x14ac:dyDescent="0.25">
      <c r="A301" s="2127"/>
      <c r="B301" s="957" t="s">
        <v>219</v>
      </c>
      <c r="C301" s="1170" t="s">
        <v>240</v>
      </c>
      <c r="D301" s="667" t="s">
        <v>626</v>
      </c>
      <c r="E301" s="673">
        <f>E302+E303+E304</f>
        <v>0</v>
      </c>
      <c r="F301" s="673">
        <f>F302+F303+F304</f>
        <v>0</v>
      </c>
      <c r="G301" s="152"/>
    </row>
    <row r="302" spans="1:8" ht="13.9" customHeight="1" x14ac:dyDescent="0.25">
      <c r="A302" s="2127"/>
      <c r="B302" s="1413"/>
      <c r="C302" s="1874"/>
      <c r="D302" s="667" t="s">
        <v>461</v>
      </c>
      <c r="E302" s="673">
        <v>0</v>
      </c>
      <c r="F302" s="673">
        <v>0</v>
      </c>
      <c r="G302" s="152"/>
    </row>
    <row r="303" spans="1:8" ht="15" customHeight="1" x14ac:dyDescent="0.25">
      <c r="A303" s="2127"/>
      <c r="B303" s="1413"/>
      <c r="C303" s="1874"/>
      <c r="D303" s="667" t="s">
        <v>462</v>
      </c>
      <c r="E303" s="673">
        <v>0</v>
      </c>
      <c r="F303" s="673">
        <v>0</v>
      </c>
      <c r="G303" s="152"/>
    </row>
    <row r="304" spans="1:8" x14ac:dyDescent="0.25">
      <c r="A304" s="2127"/>
      <c r="B304" s="1413"/>
      <c r="C304" s="1874"/>
      <c r="D304" s="667" t="s">
        <v>16</v>
      </c>
      <c r="E304" s="673">
        <v>0</v>
      </c>
      <c r="F304" s="673">
        <v>0</v>
      </c>
      <c r="G304" s="152"/>
    </row>
    <row r="305" spans="1:8" ht="39" customHeight="1" x14ac:dyDescent="0.25">
      <c r="A305" s="2127"/>
      <c r="B305" s="857" t="s">
        <v>5</v>
      </c>
      <c r="C305" s="827" t="s">
        <v>709</v>
      </c>
      <c r="D305" s="667" t="s">
        <v>16</v>
      </c>
      <c r="E305" s="673">
        <v>0</v>
      </c>
      <c r="F305" s="674">
        <v>0</v>
      </c>
      <c r="G305" s="152"/>
    </row>
    <row r="306" spans="1:8" s="664" customFormat="1" ht="27" customHeight="1" x14ac:dyDescent="0.25">
      <c r="A306" s="2127"/>
      <c r="B306" s="1171" t="s">
        <v>172</v>
      </c>
      <c r="C306" s="1170" t="s">
        <v>1305</v>
      </c>
      <c r="D306" s="667" t="s">
        <v>626</v>
      </c>
      <c r="E306" s="673">
        <f>E307+E308+E309</f>
        <v>1275.9699999999998</v>
      </c>
      <c r="F306" s="673">
        <f>F307+F308+F309</f>
        <v>1275.9699999999998</v>
      </c>
      <c r="G306" s="670"/>
      <c r="H306" s="665"/>
    </row>
    <row r="307" spans="1:8" s="664" customFormat="1" ht="20.25" customHeight="1" x14ac:dyDescent="0.25">
      <c r="A307" s="2127"/>
      <c r="B307" s="1470"/>
      <c r="C307" s="1470"/>
      <c r="D307" s="667" t="s">
        <v>461</v>
      </c>
      <c r="E307" s="673">
        <v>1070.08</v>
      </c>
      <c r="F307" s="673">
        <v>1070.08</v>
      </c>
      <c r="G307" s="670"/>
      <c r="H307" s="665"/>
    </row>
    <row r="308" spans="1:8" s="664" customFormat="1" ht="16.5" customHeight="1" x14ac:dyDescent="0.25">
      <c r="A308" s="2127"/>
      <c r="B308" s="1470"/>
      <c r="C308" s="1470"/>
      <c r="D308" s="667" t="s">
        <v>462</v>
      </c>
      <c r="E308" s="673">
        <v>203.83</v>
      </c>
      <c r="F308" s="673">
        <v>203.83</v>
      </c>
      <c r="G308" s="670"/>
      <c r="H308" s="665"/>
    </row>
    <row r="309" spans="1:8" s="664" customFormat="1" ht="19.5" customHeight="1" x14ac:dyDescent="0.25">
      <c r="A309" s="2127"/>
      <c r="B309" s="1470"/>
      <c r="C309" s="1470"/>
      <c r="D309" s="667" t="s">
        <v>16</v>
      </c>
      <c r="E309" s="673">
        <v>2.06</v>
      </c>
      <c r="F309" s="673">
        <v>2.06</v>
      </c>
      <c r="G309" s="670"/>
      <c r="H309" s="665"/>
    </row>
    <row r="310" spans="1:8" s="664" customFormat="1" ht="19.5" customHeight="1" x14ac:dyDescent="0.25">
      <c r="A310" s="2127"/>
      <c r="B310" s="1900">
        <v>2</v>
      </c>
      <c r="C310" s="1901" t="s">
        <v>241</v>
      </c>
      <c r="D310" s="672" t="s">
        <v>626</v>
      </c>
      <c r="E310" s="675">
        <f>E311+E312+E313</f>
        <v>38565.089999999997</v>
      </c>
      <c r="F310" s="675">
        <f>F311+F312+F313</f>
        <v>38381.530000000006</v>
      </c>
      <c r="G310" s="670"/>
      <c r="H310" s="665"/>
    </row>
    <row r="311" spans="1:8" ht="15" customHeight="1" x14ac:dyDescent="0.25">
      <c r="A311" s="2127"/>
      <c r="B311" s="1902"/>
      <c r="C311" s="1903"/>
      <c r="D311" s="672" t="s">
        <v>461</v>
      </c>
      <c r="E311" s="675">
        <v>0</v>
      </c>
      <c r="F311" s="676">
        <v>0</v>
      </c>
      <c r="G311" s="152"/>
    </row>
    <row r="312" spans="1:8" ht="15" customHeight="1" x14ac:dyDescent="0.25">
      <c r="A312" s="2127"/>
      <c r="B312" s="1902"/>
      <c r="C312" s="1903"/>
      <c r="D312" s="672" t="s">
        <v>462</v>
      </c>
      <c r="E312" s="675">
        <v>0</v>
      </c>
      <c r="F312" s="676">
        <v>0</v>
      </c>
      <c r="G312" s="152"/>
    </row>
    <row r="313" spans="1:8" ht="15" customHeight="1" x14ac:dyDescent="0.25">
      <c r="A313" s="2127"/>
      <c r="B313" s="1904"/>
      <c r="C313" s="1905"/>
      <c r="D313" s="672" t="s">
        <v>16</v>
      </c>
      <c r="E313" s="675">
        <f>E314+E315+E316+E321+E323+E322+E324+E325+E326</f>
        <v>38565.089999999997</v>
      </c>
      <c r="F313" s="675">
        <f>F314+F315+F316+F321+F323+F322+F324+F325+F326</f>
        <v>38381.530000000006</v>
      </c>
      <c r="G313" s="152"/>
    </row>
    <row r="314" spans="1:8" ht="30" x14ac:dyDescent="0.25">
      <c r="A314" s="2127"/>
      <c r="B314" s="666" t="s">
        <v>222</v>
      </c>
      <c r="C314" s="858" t="s">
        <v>242</v>
      </c>
      <c r="D314" s="667" t="s">
        <v>16</v>
      </c>
      <c r="E314" s="687">
        <v>29767.279999999999</v>
      </c>
      <c r="F314" s="679">
        <v>29677.41</v>
      </c>
      <c r="G314" s="152"/>
    </row>
    <row r="315" spans="1:8" ht="30" x14ac:dyDescent="0.25">
      <c r="A315" s="2127"/>
      <c r="B315" s="666" t="s">
        <v>225</v>
      </c>
      <c r="C315" s="858" t="s">
        <v>244</v>
      </c>
      <c r="D315" s="667" t="s">
        <v>16</v>
      </c>
      <c r="E315" s="687">
        <v>3500</v>
      </c>
      <c r="F315" s="687">
        <v>3500</v>
      </c>
      <c r="G315" s="152"/>
    </row>
    <row r="316" spans="1:8" ht="24.75" customHeight="1" x14ac:dyDescent="0.25">
      <c r="A316" s="2127"/>
      <c r="B316" s="666" t="s">
        <v>227</v>
      </c>
      <c r="C316" s="858" t="s">
        <v>571</v>
      </c>
      <c r="D316" s="667" t="s">
        <v>16</v>
      </c>
      <c r="E316" s="687">
        <v>5197.8100000000004</v>
      </c>
      <c r="F316" s="687">
        <v>5104.12</v>
      </c>
      <c r="G316" s="152"/>
    </row>
    <row r="317" spans="1:8" s="664" customFormat="1" ht="37.5" customHeight="1" x14ac:dyDescent="0.25">
      <c r="A317" s="2127"/>
      <c r="B317" s="859" t="s">
        <v>247</v>
      </c>
      <c r="C317" s="858" t="s">
        <v>248</v>
      </c>
      <c r="D317" s="667" t="s">
        <v>16</v>
      </c>
      <c r="E317" s="687">
        <v>0</v>
      </c>
      <c r="F317" s="687">
        <v>0</v>
      </c>
      <c r="G317" s="670"/>
      <c r="H317" s="665"/>
    </row>
    <row r="318" spans="1:8" ht="15" customHeight="1" x14ac:dyDescent="0.25">
      <c r="A318" s="2127"/>
      <c r="B318" s="1180" t="s">
        <v>250</v>
      </c>
      <c r="C318" s="1064" t="s">
        <v>240</v>
      </c>
      <c r="D318" s="862" t="s">
        <v>626</v>
      </c>
      <c r="E318" s="687">
        <f>E319+E320+E321</f>
        <v>0</v>
      </c>
      <c r="F318" s="687">
        <f>F319+F320+F321</f>
        <v>0</v>
      </c>
      <c r="G318" s="152"/>
    </row>
    <row r="319" spans="1:8" x14ac:dyDescent="0.25">
      <c r="A319" s="2127"/>
      <c r="B319" s="1906"/>
      <c r="C319" s="1064"/>
      <c r="D319" s="667" t="s">
        <v>461</v>
      </c>
      <c r="E319" s="687">
        <v>0</v>
      </c>
      <c r="F319" s="687">
        <v>0</v>
      </c>
      <c r="G319" s="152"/>
    </row>
    <row r="320" spans="1:8" x14ac:dyDescent="0.25">
      <c r="A320" s="2127"/>
      <c r="B320" s="1906"/>
      <c r="C320" s="1064"/>
      <c r="D320" s="667" t="s">
        <v>462</v>
      </c>
      <c r="E320" s="687">
        <v>0</v>
      </c>
      <c r="F320" s="687">
        <v>0</v>
      </c>
      <c r="G320" s="152"/>
    </row>
    <row r="321" spans="1:7" x14ac:dyDescent="0.25">
      <c r="A321" s="2127"/>
      <c r="B321" s="1907"/>
      <c r="C321" s="1151"/>
      <c r="D321" s="667" t="s">
        <v>16</v>
      </c>
      <c r="E321" s="687">
        <v>0</v>
      </c>
      <c r="F321" s="687">
        <v>0</v>
      </c>
      <c r="G321" s="152"/>
    </row>
    <row r="322" spans="1:7" ht="30" x14ac:dyDescent="0.25">
      <c r="A322" s="2127"/>
      <c r="B322" s="666" t="s">
        <v>252</v>
      </c>
      <c r="C322" s="858" t="s">
        <v>253</v>
      </c>
      <c r="D322" s="667" t="s">
        <v>16</v>
      </c>
      <c r="E322" s="687">
        <v>0</v>
      </c>
      <c r="F322" s="679">
        <v>0</v>
      </c>
      <c r="G322" s="152"/>
    </row>
    <row r="323" spans="1:7" ht="30" x14ac:dyDescent="0.25">
      <c r="A323" s="2127"/>
      <c r="B323" s="666" t="s">
        <v>255</v>
      </c>
      <c r="C323" s="858" t="s">
        <v>611</v>
      </c>
      <c r="D323" s="667" t="s">
        <v>16</v>
      </c>
      <c r="E323" s="687">
        <v>100</v>
      </c>
      <c r="F323" s="687">
        <v>100</v>
      </c>
      <c r="G323" s="152"/>
    </row>
    <row r="324" spans="1:7" ht="30" x14ac:dyDescent="0.25">
      <c r="A324" s="2127"/>
      <c r="B324" s="666" t="s">
        <v>259</v>
      </c>
      <c r="C324" s="205" t="s">
        <v>816</v>
      </c>
      <c r="D324" s="667" t="s">
        <v>16</v>
      </c>
      <c r="E324" s="687">
        <v>0</v>
      </c>
      <c r="F324" s="679">
        <v>0</v>
      </c>
      <c r="G324" s="152"/>
    </row>
    <row r="325" spans="1:7" ht="45" x14ac:dyDescent="0.25">
      <c r="A325" s="2127"/>
      <c r="B325" s="1908" t="s">
        <v>817</v>
      </c>
      <c r="C325" s="205" t="s">
        <v>818</v>
      </c>
      <c r="D325" s="667" t="s">
        <v>16</v>
      </c>
      <c r="E325" s="687">
        <v>0</v>
      </c>
      <c r="F325" s="679">
        <v>0</v>
      </c>
      <c r="G325" s="152"/>
    </row>
    <row r="326" spans="1:7" ht="30" x14ac:dyDescent="0.25">
      <c r="A326" s="2127"/>
      <c r="B326" s="1908" t="s">
        <v>819</v>
      </c>
      <c r="C326" s="205" t="s">
        <v>709</v>
      </c>
      <c r="D326" s="667" t="s">
        <v>16</v>
      </c>
      <c r="E326" s="687">
        <v>0</v>
      </c>
      <c r="F326" s="679">
        <v>0</v>
      </c>
      <c r="G326" s="152"/>
    </row>
    <row r="327" spans="1:7" ht="42.75" x14ac:dyDescent="0.25">
      <c r="A327" s="2127"/>
      <c r="B327" s="1909" t="s">
        <v>262</v>
      </c>
      <c r="C327" s="672" t="s">
        <v>263</v>
      </c>
      <c r="D327" s="672" t="s">
        <v>16</v>
      </c>
      <c r="E327" s="675">
        <f>E328+E329+E330</f>
        <v>29033.62</v>
      </c>
      <c r="F327" s="675">
        <f>F328+F329+F330</f>
        <v>28996.739999999998</v>
      </c>
      <c r="G327" s="152"/>
    </row>
    <row r="328" spans="1:7" ht="30" x14ac:dyDescent="0.25">
      <c r="A328" s="2127"/>
      <c r="B328" s="96" t="s">
        <v>230</v>
      </c>
      <c r="C328" s="667" t="s">
        <v>624</v>
      </c>
      <c r="D328" s="667" t="s">
        <v>16</v>
      </c>
      <c r="E328" s="687">
        <v>28502.799999999999</v>
      </c>
      <c r="F328" s="679">
        <v>28474.639999999999</v>
      </c>
      <c r="G328" s="152"/>
    </row>
    <row r="329" spans="1:7" x14ac:dyDescent="0.25">
      <c r="A329" s="2127"/>
      <c r="B329" s="96" t="s">
        <v>773</v>
      </c>
      <c r="C329" s="667" t="s">
        <v>571</v>
      </c>
      <c r="D329" s="667" t="s">
        <v>16</v>
      </c>
      <c r="E329" s="687">
        <v>530.82000000000005</v>
      </c>
      <c r="F329" s="679">
        <v>522.1</v>
      </c>
      <c r="G329" s="152"/>
    </row>
    <row r="330" spans="1:7" ht="30" x14ac:dyDescent="0.25">
      <c r="A330" s="2127"/>
      <c r="B330" s="96" t="s">
        <v>774</v>
      </c>
      <c r="C330" s="205" t="s">
        <v>709</v>
      </c>
      <c r="D330" s="667" t="s">
        <v>16</v>
      </c>
      <c r="E330" s="687">
        <v>0</v>
      </c>
      <c r="F330" s="679">
        <v>0</v>
      </c>
      <c r="G330" s="152"/>
    </row>
    <row r="331" spans="1:7" ht="15.75" x14ac:dyDescent="0.25">
      <c r="A331" s="2127"/>
      <c r="B331" s="1910" t="s">
        <v>266</v>
      </c>
      <c r="C331" s="1911" t="s">
        <v>267</v>
      </c>
      <c r="D331" s="688" t="s">
        <v>16</v>
      </c>
      <c r="E331" s="689">
        <f>E332+E333+E334</f>
        <v>992</v>
      </c>
      <c r="F331" s="689">
        <f>F332+F333+F334</f>
        <v>991.99</v>
      </c>
      <c r="G331" s="152"/>
    </row>
    <row r="332" spans="1:7" ht="24" customHeight="1" x14ac:dyDescent="0.25">
      <c r="A332" s="2127"/>
      <c r="B332" s="1908" t="s">
        <v>268</v>
      </c>
      <c r="C332" s="205" t="s">
        <v>269</v>
      </c>
      <c r="D332" s="667" t="s">
        <v>16</v>
      </c>
      <c r="E332" s="687">
        <v>567</v>
      </c>
      <c r="F332" s="679">
        <v>566.99</v>
      </c>
      <c r="G332" s="152"/>
    </row>
    <row r="333" spans="1:7" ht="51.75" customHeight="1" x14ac:dyDescent="0.25">
      <c r="A333" s="2127"/>
      <c r="B333" s="1908" t="s">
        <v>271</v>
      </c>
      <c r="C333" s="205" t="s">
        <v>272</v>
      </c>
      <c r="D333" s="667" t="s">
        <v>16</v>
      </c>
      <c r="E333" s="687">
        <v>125</v>
      </c>
      <c r="F333" s="679">
        <v>125</v>
      </c>
      <c r="G333" s="152"/>
    </row>
    <row r="334" spans="1:7" ht="36" customHeight="1" x14ac:dyDescent="0.25">
      <c r="A334" s="2127"/>
      <c r="B334" s="1908" t="s">
        <v>274</v>
      </c>
      <c r="C334" s="205" t="s">
        <v>275</v>
      </c>
      <c r="D334" s="667" t="s">
        <v>16</v>
      </c>
      <c r="E334" s="687">
        <v>300</v>
      </c>
      <c r="F334" s="679">
        <v>300</v>
      </c>
      <c r="G334" s="152"/>
    </row>
    <row r="335" spans="1:7" x14ac:dyDescent="0.25">
      <c r="A335" s="2127"/>
      <c r="B335" s="1912" t="s">
        <v>277</v>
      </c>
      <c r="C335" s="1831" t="s">
        <v>278</v>
      </c>
      <c r="D335" s="672" t="s">
        <v>16</v>
      </c>
      <c r="E335" s="675">
        <f>E336</f>
        <v>107.1</v>
      </c>
      <c r="F335" s="675">
        <f>F336</f>
        <v>107.1</v>
      </c>
      <c r="G335" s="152"/>
    </row>
    <row r="336" spans="1:7" ht="52.5" customHeight="1" x14ac:dyDescent="0.25">
      <c r="A336" s="2127"/>
      <c r="B336" s="1312" t="s">
        <v>485</v>
      </c>
      <c r="C336" s="1913" t="s">
        <v>111</v>
      </c>
      <c r="D336" s="849" t="s">
        <v>16</v>
      </c>
      <c r="E336" s="690">
        <v>107.1</v>
      </c>
      <c r="F336" s="690">
        <v>107.1</v>
      </c>
      <c r="G336" s="152"/>
    </row>
    <row r="337" spans="1:8" ht="24.75" customHeight="1" x14ac:dyDescent="0.25">
      <c r="A337" s="2127"/>
      <c r="B337" s="1914" t="s">
        <v>280</v>
      </c>
      <c r="C337" s="1901" t="s">
        <v>281</v>
      </c>
      <c r="D337" s="672" t="s">
        <v>626</v>
      </c>
      <c r="E337" s="675">
        <f>E338+E339+E340</f>
        <v>91.46</v>
      </c>
      <c r="F337" s="675">
        <f>F338+F339+F340</f>
        <v>91.46</v>
      </c>
      <c r="G337" s="152"/>
    </row>
    <row r="338" spans="1:8" x14ac:dyDescent="0.25">
      <c r="A338" s="2127"/>
      <c r="B338" s="906"/>
      <c r="C338" s="1915"/>
      <c r="D338" s="669" t="s">
        <v>461</v>
      </c>
      <c r="E338" s="678">
        <v>0</v>
      </c>
      <c r="F338" s="677">
        <v>0</v>
      </c>
      <c r="G338" s="152"/>
    </row>
    <row r="339" spans="1:8" x14ac:dyDescent="0.25">
      <c r="A339" s="2127"/>
      <c r="B339" s="906"/>
      <c r="C339" s="1915"/>
      <c r="D339" s="669" t="s">
        <v>462</v>
      </c>
      <c r="E339" s="675">
        <f>E343+E346</f>
        <v>0</v>
      </c>
      <c r="F339" s="675">
        <f>F343+F346</f>
        <v>0</v>
      </c>
      <c r="G339" s="152"/>
    </row>
    <row r="340" spans="1:8" x14ac:dyDescent="0.25">
      <c r="A340" s="2127"/>
      <c r="B340" s="907"/>
      <c r="C340" s="1383"/>
      <c r="D340" s="672" t="s">
        <v>16</v>
      </c>
      <c r="E340" s="675">
        <f>E344+E341+E347+E348</f>
        <v>91.46</v>
      </c>
      <c r="F340" s="675">
        <f>F344+F341+F347+F348</f>
        <v>91.46</v>
      </c>
      <c r="G340" s="152"/>
    </row>
    <row r="341" spans="1:8" ht="43.5" customHeight="1" x14ac:dyDescent="0.25">
      <c r="A341" s="2127"/>
      <c r="B341" s="1312" t="s">
        <v>282</v>
      </c>
      <c r="C341" s="205" t="s">
        <v>283</v>
      </c>
      <c r="D341" s="667" t="s">
        <v>16</v>
      </c>
      <c r="E341" s="687">
        <v>91.46</v>
      </c>
      <c r="F341" s="687">
        <v>91.46</v>
      </c>
      <c r="G341" s="152"/>
    </row>
    <row r="342" spans="1:8" s="664" customFormat="1" ht="22.5" customHeight="1" x14ac:dyDescent="0.25">
      <c r="A342" s="2127"/>
      <c r="B342" s="1916" t="s">
        <v>285</v>
      </c>
      <c r="C342" s="1917" t="s">
        <v>286</v>
      </c>
      <c r="D342" s="667" t="s">
        <v>626</v>
      </c>
      <c r="E342" s="687">
        <f>E343+E344</f>
        <v>0</v>
      </c>
      <c r="F342" s="687">
        <f>F343+F344</f>
        <v>0</v>
      </c>
      <c r="G342" s="670"/>
      <c r="H342" s="665"/>
    </row>
    <row r="343" spans="1:8" ht="15" customHeight="1" x14ac:dyDescent="0.25">
      <c r="A343" s="2127"/>
      <c r="B343" s="906"/>
      <c r="C343" s="906"/>
      <c r="D343" s="667" t="s">
        <v>462</v>
      </c>
      <c r="E343" s="687">
        <v>0</v>
      </c>
      <c r="F343" s="687">
        <v>0</v>
      </c>
      <c r="G343" s="152"/>
    </row>
    <row r="344" spans="1:8" x14ac:dyDescent="0.25">
      <c r="A344" s="2127"/>
      <c r="B344" s="907"/>
      <c r="C344" s="906"/>
      <c r="D344" s="667" t="s">
        <v>16</v>
      </c>
      <c r="E344" s="687">
        <v>0</v>
      </c>
      <c r="F344" s="687">
        <v>0</v>
      </c>
      <c r="G344" s="152"/>
    </row>
    <row r="345" spans="1:8" ht="15" customHeight="1" x14ac:dyDescent="0.25">
      <c r="A345" s="2127"/>
      <c r="B345" s="1916" t="s">
        <v>820</v>
      </c>
      <c r="C345" s="1917" t="s">
        <v>821</v>
      </c>
      <c r="D345" s="1918" t="s">
        <v>626</v>
      </c>
      <c r="E345" s="687">
        <f>E346+E347</f>
        <v>0</v>
      </c>
      <c r="F345" s="687">
        <f>F346+F347</f>
        <v>0</v>
      </c>
      <c r="G345" s="152"/>
    </row>
    <row r="346" spans="1:8" x14ac:dyDescent="0.25">
      <c r="A346" s="2127"/>
      <c r="B346" s="1919"/>
      <c r="C346" s="1920"/>
      <c r="D346" s="667" t="s">
        <v>462</v>
      </c>
      <c r="E346" s="687">
        <v>0</v>
      </c>
      <c r="F346" s="687">
        <v>0</v>
      </c>
      <c r="G346" s="152"/>
    </row>
    <row r="347" spans="1:8" ht="15.75" thickBot="1" x14ac:dyDescent="0.3">
      <c r="A347" s="2127"/>
      <c r="B347" s="1921"/>
      <c r="C347" s="1922"/>
      <c r="D347" s="667" t="s">
        <v>16</v>
      </c>
      <c r="E347" s="687">
        <v>0</v>
      </c>
      <c r="F347" s="687">
        <v>0</v>
      </c>
      <c r="G347" s="152"/>
    </row>
    <row r="348" spans="1:8" s="664" customFormat="1" ht="45.75" thickBot="1" x14ac:dyDescent="0.3">
      <c r="A348" s="2127"/>
      <c r="B348" s="1923" t="s">
        <v>1132</v>
      </c>
      <c r="C348" s="1924" t="s">
        <v>1306</v>
      </c>
      <c r="D348" s="667" t="s">
        <v>16</v>
      </c>
      <c r="E348" s="687">
        <v>0</v>
      </c>
      <c r="F348" s="687">
        <v>0</v>
      </c>
      <c r="G348" s="670"/>
      <c r="H348" s="665"/>
    </row>
    <row r="349" spans="1:8" s="664" customFormat="1" ht="42.75" x14ac:dyDescent="0.25">
      <c r="A349" s="2127"/>
      <c r="B349" s="1925" t="s">
        <v>1307</v>
      </c>
      <c r="C349" s="1926" t="s">
        <v>260</v>
      </c>
      <c r="D349" s="845" t="s">
        <v>16</v>
      </c>
      <c r="E349" s="691">
        <v>0</v>
      </c>
      <c r="F349" s="691">
        <v>0</v>
      </c>
      <c r="G349" s="670"/>
      <c r="H349" s="665"/>
    </row>
    <row r="350" spans="1:8" s="664" customFormat="1" ht="28.5" x14ac:dyDescent="0.25">
      <c r="A350" s="2127"/>
      <c r="B350" s="1927" t="s">
        <v>1308</v>
      </c>
      <c r="C350" s="1831" t="s">
        <v>1098</v>
      </c>
      <c r="D350" s="845" t="s">
        <v>16</v>
      </c>
      <c r="E350" s="675">
        <f>E351</f>
        <v>749.9</v>
      </c>
      <c r="F350" s="675">
        <f>F351</f>
        <v>749.9</v>
      </c>
      <c r="G350" s="670"/>
      <c r="H350" s="665"/>
    </row>
    <row r="351" spans="1:8" s="664" customFormat="1" x14ac:dyDescent="0.25">
      <c r="A351" s="2127"/>
      <c r="B351" s="1927" t="s">
        <v>1100</v>
      </c>
      <c r="C351" s="205" t="s">
        <v>1099</v>
      </c>
      <c r="D351" s="667" t="s">
        <v>16</v>
      </c>
      <c r="E351" s="687">
        <v>749.9</v>
      </c>
      <c r="F351" s="692">
        <v>749.9</v>
      </c>
      <c r="G351" s="670"/>
      <c r="H351" s="665"/>
    </row>
    <row r="352" spans="1:8" s="664" customFormat="1" x14ac:dyDescent="0.25">
      <c r="A352" s="2127"/>
      <c r="B352" s="1927" t="s">
        <v>1309</v>
      </c>
      <c r="C352" s="1831" t="s">
        <v>1310</v>
      </c>
      <c r="D352" s="672"/>
      <c r="E352" s="675">
        <f>E353+E356</f>
        <v>129341.75</v>
      </c>
      <c r="F352" s="675">
        <f>F353+F356</f>
        <v>128508.44</v>
      </c>
      <c r="G352" s="670"/>
      <c r="H352" s="665"/>
    </row>
    <row r="353" spans="1:8" s="664" customFormat="1" x14ac:dyDescent="0.25">
      <c r="A353" s="2127"/>
      <c r="B353" s="1928" t="s">
        <v>1103</v>
      </c>
      <c r="C353" s="1864" t="s">
        <v>1311</v>
      </c>
      <c r="D353" s="667" t="s">
        <v>626</v>
      </c>
      <c r="E353" s="687">
        <f>E354+E355</f>
        <v>70247.41</v>
      </c>
      <c r="F353" s="687">
        <f>F354+F355</f>
        <v>69414.100000000006</v>
      </c>
      <c r="G353" s="670"/>
      <c r="H353" s="665"/>
    </row>
    <row r="354" spans="1:8" s="664" customFormat="1" x14ac:dyDescent="0.25">
      <c r="A354" s="2127"/>
      <c r="B354" s="1929"/>
      <c r="C354" s="1470"/>
      <c r="D354" s="667" t="s">
        <v>462</v>
      </c>
      <c r="E354" s="687">
        <v>69896.17</v>
      </c>
      <c r="F354" s="692">
        <v>69067.03</v>
      </c>
      <c r="G354" s="670"/>
      <c r="H354" s="665"/>
    </row>
    <row r="355" spans="1:8" s="664" customFormat="1" x14ac:dyDescent="0.25">
      <c r="A355" s="2127"/>
      <c r="B355" s="1929"/>
      <c r="C355" s="1470"/>
      <c r="D355" s="667" t="s">
        <v>16</v>
      </c>
      <c r="E355" s="687">
        <v>351.24</v>
      </c>
      <c r="F355" s="692">
        <v>347.07</v>
      </c>
      <c r="G355" s="670"/>
      <c r="H355" s="665"/>
    </row>
    <row r="356" spans="1:8" s="664" customFormat="1" x14ac:dyDescent="0.25">
      <c r="A356" s="2127"/>
      <c r="B356" s="1930" t="s">
        <v>1104</v>
      </c>
      <c r="C356" s="1864" t="s">
        <v>1312</v>
      </c>
      <c r="D356" s="667" t="s">
        <v>626</v>
      </c>
      <c r="E356" s="692">
        <f>E357+E358</f>
        <v>59094.340000000004</v>
      </c>
      <c r="F356" s="692">
        <f>F357+F358</f>
        <v>59094.340000000004</v>
      </c>
      <c r="G356" s="670"/>
      <c r="H356" s="665"/>
    </row>
    <row r="357" spans="1:8" s="664" customFormat="1" x14ac:dyDescent="0.25">
      <c r="A357" s="2127"/>
      <c r="B357" s="1931"/>
      <c r="C357" s="1470"/>
      <c r="D357" s="667" t="s">
        <v>462</v>
      </c>
      <c r="E357" s="692">
        <v>58798.87</v>
      </c>
      <c r="F357" s="692">
        <v>58798.87</v>
      </c>
      <c r="G357" s="670"/>
      <c r="H357" s="665"/>
    </row>
    <row r="358" spans="1:8" s="664" customFormat="1" x14ac:dyDescent="0.25">
      <c r="A358" s="2127"/>
      <c r="B358" s="1931"/>
      <c r="C358" s="1304"/>
      <c r="D358" s="849" t="s">
        <v>16</v>
      </c>
      <c r="E358" s="693">
        <v>295.47000000000003</v>
      </c>
      <c r="F358" s="693">
        <v>295.47000000000003</v>
      </c>
      <c r="G358" s="670"/>
      <c r="H358" s="665"/>
    </row>
    <row r="359" spans="1:8" s="664" customFormat="1" x14ac:dyDescent="0.25">
      <c r="A359" s="2127"/>
      <c r="B359" s="1927" t="s">
        <v>661</v>
      </c>
      <c r="C359" s="1831" t="s">
        <v>1313</v>
      </c>
      <c r="D359" s="845" t="s">
        <v>16</v>
      </c>
      <c r="E359" s="675">
        <f>E360</f>
        <v>4500</v>
      </c>
      <c r="F359" s="675">
        <f>F360</f>
        <v>4500</v>
      </c>
      <c r="G359" s="670"/>
      <c r="H359" s="665"/>
    </row>
    <row r="360" spans="1:8" s="664" customFormat="1" x14ac:dyDescent="0.25">
      <c r="A360" s="2127"/>
      <c r="B360" s="1932" t="s">
        <v>1107</v>
      </c>
      <c r="C360" s="205" t="s">
        <v>1313</v>
      </c>
      <c r="D360" s="667" t="s">
        <v>16</v>
      </c>
      <c r="E360" s="687">
        <v>4500</v>
      </c>
      <c r="F360" s="687">
        <v>4500</v>
      </c>
      <c r="G360" s="670"/>
      <c r="H360" s="665"/>
    </row>
    <row r="361" spans="1:8" ht="48.75" customHeight="1" x14ac:dyDescent="0.25">
      <c r="A361" s="2127"/>
      <c r="B361" s="1933" t="s">
        <v>797</v>
      </c>
      <c r="C361" s="1252"/>
      <c r="D361" s="1252"/>
      <c r="E361" s="1252"/>
      <c r="F361" s="1252"/>
      <c r="G361" s="152"/>
    </row>
    <row r="362" spans="1:8" ht="66" customHeight="1" x14ac:dyDescent="0.25">
      <c r="A362" s="2127"/>
      <c r="B362" s="858" t="s">
        <v>531</v>
      </c>
      <c r="C362" s="858" t="s">
        <v>1179</v>
      </c>
      <c r="D362" s="811" t="s">
        <v>548</v>
      </c>
      <c r="E362" s="830" t="s">
        <v>569</v>
      </c>
      <c r="F362" s="858" t="s">
        <v>568</v>
      </c>
      <c r="G362" s="152"/>
    </row>
    <row r="363" spans="1:8" ht="12.75" customHeight="1" x14ac:dyDescent="0.25">
      <c r="A363" s="2127"/>
      <c r="B363" s="837">
        <v>1</v>
      </c>
      <c r="C363" s="837">
        <v>2</v>
      </c>
      <c r="D363" s="825">
        <v>3</v>
      </c>
      <c r="E363" s="680">
        <v>4</v>
      </c>
      <c r="F363" s="681">
        <v>5</v>
      </c>
      <c r="G363" s="152"/>
    </row>
    <row r="364" spans="1:8" s="664" customFormat="1" ht="28.5" customHeight="1" x14ac:dyDescent="0.25">
      <c r="A364" s="2127"/>
      <c r="B364" s="1104" t="s">
        <v>1314</v>
      </c>
      <c r="C364" s="1470"/>
      <c r="D364" s="702" t="s">
        <v>626</v>
      </c>
      <c r="E364" s="704">
        <f>E367+E366+E365</f>
        <v>129792.37000000001</v>
      </c>
      <c r="F364" s="704">
        <f>F367+F366+F365</f>
        <v>126074.01999999999</v>
      </c>
      <c r="G364" s="670"/>
      <c r="H364" s="665"/>
    </row>
    <row r="365" spans="1:8" x14ac:dyDescent="0.25">
      <c r="A365" s="2127"/>
      <c r="B365" s="1470"/>
      <c r="C365" s="1470"/>
      <c r="D365" s="837" t="s">
        <v>461</v>
      </c>
      <c r="E365" s="102">
        <f t="shared" ref="E365:F367" si="2">E369+E429+E474+E506+E522+E530</f>
        <v>63342.3</v>
      </c>
      <c r="F365" s="102">
        <f t="shared" si="2"/>
        <v>59718.54</v>
      </c>
      <c r="G365" s="152"/>
    </row>
    <row r="366" spans="1:8" x14ac:dyDescent="0.25">
      <c r="A366" s="2127"/>
      <c r="B366" s="1470"/>
      <c r="C366" s="1470"/>
      <c r="D366" s="837" t="s">
        <v>462</v>
      </c>
      <c r="E366" s="102">
        <f t="shared" si="2"/>
        <v>58823.86</v>
      </c>
      <c r="F366" s="102">
        <f t="shared" si="2"/>
        <v>58823.86</v>
      </c>
      <c r="G366" s="152"/>
    </row>
    <row r="367" spans="1:8" x14ac:dyDescent="0.25">
      <c r="A367" s="2127"/>
      <c r="B367" s="1470"/>
      <c r="C367" s="1470"/>
      <c r="D367" s="837" t="s">
        <v>16</v>
      </c>
      <c r="E367" s="102">
        <f t="shared" si="2"/>
        <v>7626.21</v>
      </c>
      <c r="F367" s="102">
        <f t="shared" si="2"/>
        <v>7531.62</v>
      </c>
      <c r="G367" s="152"/>
    </row>
    <row r="368" spans="1:8" ht="26.25" customHeight="1" x14ac:dyDescent="0.25">
      <c r="A368" s="2127"/>
      <c r="B368" s="1121">
        <v>1</v>
      </c>
      <c r="C368" s="1037" t="s">
        <v>289</v>
      </c>
      <c r="D368" s="669" t="s">
        <v>626</v>
      </c>
      <c r="E368" s="102">
        <f>E369+E370+E371</f>
        <v>71741.97</v>
      </c>
      <c r="F368" s="102">
        <f>F369+F370+F371</f>
        <v>68081.91</v>
      </c>
      <c r="G368" s="152"/>
    </row>
    <row r="369" spans="1:7" ht="15" customHeight="1" x14ac:dyDescent="0.25">
      <c r="A369" s="2127"/>
      <c r="B369" s="1121"/>
      <c r="C369" s="1015"/>
      <c r="D369" s="669" t="s">
        <v>523</v>
      </c>
      <c r="E369" s="102">
        <f t="shared" ref="E369:F371" si="3">E373+E405+E413+E417</f>
        <v>63342.3</v>
      </c>
      <c r="F369" s="102">
        <f t="shared" si="3"/>
        <v>59718.54</v>
      </c>
      <c r="G369" s="152"/>
    </row>
    <row r="370" spans="1:7" x14ac:dyDescent="0.25">
      <c r="A370" s="2127"/>
      <c r="B370" s="1121"/>
      <c r="C370" s="1015"/>
      <c r="D370" s="669" t="s">
        <v>524</v>
      </c>
      <c r="E370" s="102">
        <f t="shared" si="3"/>
        <v>4873.2700000000004</v>
      </c>
      <c r="F370" s="102">
        <f t="shared" si="3"/>
        <v>4873.2700000000004</v>
      </c>
      <c r="G370" s="152"/>
    </row>
    <row r="371" spans="1:7" ht="13.5" customHeight="1" x14ac:dyDescent="0.25">
      <c r="A371" s="2127"/>
      <c r="B371" s="1122"/>
      <c r="C371" s="1015"/>
      <c r="D371" s="669" t="s">
        <v>525</v>
      </c>
      <c r="E371" s="102">
        <f t="shared" si="3"/>
        <v>3526.4</v>
      </c>
      <c r="F371" s="102">
        <f t="shared" si="3"/>
        <v>3490.1</v>
      </c>
      <c r="G371" s="152"/>
    </row>
    <row r="372" spans="1:7" ht="13.9" customHeight="1" x14ac:dyDescent="0.25">
      <c r="A372" s="2127"/>
      <c r="B372" s="1934" t="s">
        <v>212</v>
      </c>
      <c r="C372" s="1106" t="s">
        <v>611</v>
      </c>
      <c r="D372" s="669" t="s">
        <v>626</v>
      </c>
      <c r="E372" s="1935">
        <f>E373+E374+E375</f>
        <v>64449.020000000004</v>
      </c>
      <c r="F372" s="1935">
        <f>F373+F374+F375</f>
        <v>60788.959999999999</v>
      </c>
      <c r="G372" s="152"/>
    </row>
    <row r="373" spans="1:7" ht="15" customHeight="1" x14ac:dyDescent="0.25">
      <c r="A373" s="2127"/>
      <c r="B373" s="1936"/>
      <c r="C373" s="1320"/>
      <c r="D373" s="651" t="s">
        <v>523</v>
      </c>
      <c r="E373" s="1937">
        <f t="shared" ref="E373:F375" si="4">E377+E381+E385+E389+E393+E397+E401</f>
        <v>63342.3</v>
      </c>
      <c r="F373" s="1937">
        <f t="shared" si="4"/>
        <v>59718.54</v>
      </c>
      <c r="G373" s="152"/>
    </row>
    <row r="374" spans="1:7" x14ac:dyDescent="0.25">
      <c r="A374" s="2127"/>
      <c r="B374" s="1936"/>
      <c r="C374" s="1320"/>
      <c r="D374" s="651" t="s">
        <v>524</v>
      </c>
      <c r="E374" s="1937">
        <f t="shared" si="4"/>
        <v>0</v>
      </c>
      <c r="F374" s="1937">
        <f t="shared" si="4"/>
        <v>0</v>
      </c>
      <c r="G374" s="152"/>
    </row>
    <row r="375" spans="1:7" x14ac:dyDescent="0.25">
      <c r="A375" s="2127"/>
      <c r="B375" s="1938"/>
      <c r="C375" s="1415"/>
      <c r="D375" s="651" t="s">
        <v>525</v>
      </c>
      <c r="E375" s="1937">
        <f t="shared" si="4"/>
        <v>1106.72</v>
      </c>
      <c r="F375" s="1937">
        <f t="shared" si="4"/>
        <v>1070.42</v>
      </c>
      <c r="G375" s="152"/>
    </row>
    <row r="376" spans="1:7" x14ac:dyDescent="0.25">
      <c r="A376" s="2127"/>
      <c r="B376" s="1934" t="s">
        <v>549</v>
      </c>
      <c r="C376" s="1939" t="s">
        <v>1315</v>
      </c>
      <c r="D376" s="669" t="s">
        <v>626</v>
      </c>
      <c r="E376" s="1935">
        <f>E377+E378+E379</f>
        <v>467.2</v>
      </c>
      <c r="F376" s="109">
        <f>F377+F378+F379</f>
        <v>467.2</v>
      </c>
      <c r="G376" s="152"/>
    </row>
    <row r="377" spans="1:7" ht="15" customHeight="1" x14ac:dyDescent="0.25">
      <c r="A377" s="2127"/>
      <c r="B377" s="1936"/>
      <c r="C377" s="1835"/>
      <c r="D377" s="651" t="s">
        <v>523</v>
      </c>
      <c r="E377" s="1937">
        <v>0</v>
      </c>
      <c r="F377" s="107">
        <v>0</v>
      </c>
      <c r="G377" s="152"/>
    </row>
    <row r="378" spans="1:7" x14ac:dyDescent="0.25">
      <c r="A378" s="2127"/>
      <c r="B378" s="1936"/>
      <c r="C378" s="1835"/>
      <c r="D378" s="651" t="s">
        <v>524</v>
      </c>
      <c r="E378" s="1937">
        <v>0</v>
      </c>
      <c r="F378" s="107">
        <v>0</v>
      </c>
      <c r="G378" s="152"/>
    </row>
    <row r="379" spans="1:7" x14ac:dyDescent="0.25">
      <c r="A379" s="2127"/>
      <c r="B379" s="1938"/>
      <c r="C379" s="1879"/>
      <c r="D379" s="651" t="s">
        <v>525</v>
      </c>
      <c r="E379" s="1937">
        <v>467.2</v>
      </c>
      <c r="F379" s="107">
        <v>467.2</v>
      </c>
      <c r="G379" s="152"/>
    </row>
    <row r="380" spans="1:7" ht="13.9" customHeight="1" x14ac:dyDescent="0.25">
      <c r="A380" s="2127"/>
      <c r="B380" s="1934" t="s">
        <v>550</v>
      </c>
      <c r="C380" s="1940" t="s">
        <v>1316</v>
      </c>
      <c r="D380" s="669" t="s">
        <v>626</v>
      </c>
      <c r="E380" s="1935">
        <f>E381+E382+E383</f>
        <v>0</v>
      </c>
      <c r="F380" s="109">
        <f>F381+F382+F383</f>
        <v>0</v>
      </c>
      <c r="G380" s="152"/>
    </row>
    <row r="381" spans="1:7" ht="15" customHeight="1" x14ac:dyDescent="0.25">
      <c r="A381" s="2127"/>
      <c r="B381" s="1936"/>
      <c r="C381" s="1941"/>
      <c r="D381" s="651" t="s">
        <v>523</v>
      </c>
      <c r="E381" s="1937">
        <v>0</v>
      </c>
      <c r="F381" s="107">
        <v>0</v>
      </c>
      <c r="G381" s="152"/>
    </row>
    <row r="382" spans="1:7" x14ac:dyDescent="0.25">
      <c r="A382" s="2127"/>
      <c r="B382" s="1936"/>
      <c r="C382" s="1941"/>
      <c r="D382" s="651" t="s">
        <v>524</v>
      </c>
      <c r="E382" s="1937">
        <v>0</v>
      </c>
      <c r="F382" s="107">
        <v>0</v>
      </c>
      <c r="G382" s="152"/>
    </row>
    <row r="383" spans="1:7" x14ac:dyDescent="0.25">
      <c r="A383" s="2127"/>
      <c r="B383" s="1938"/>
      <c r="C383" s="1942"/>
      <c r="D383" s="651" t="s">
        <v>525</v>
      </c>
      <c r="E383" s="1937">
        <v>0</v>
      </c>
      <c r="F383" s="107">
        <v>0</v>
      </c>
      <c r="G383" s="152"/>
    </row>
    <row r="384" spans="1:7" ht="13.9" customHeight="1" x14ac:dyDescent="0.25">
      <c r="A384" s="2127"/>
      <c r="B384" s="1934" t="s">
        <v>551</v>
      </c>
      <c r="C384" s="1106" t="s">
        <v>1317</v>
      </c>
      <c r="D384" s="669" t="s">
        <v>626</v>
      </c>
      <c r="E384" s="1935">
        <f>E385+E386+E387</f>
        <v>0</v>
      </c>
      <c r="F384" s="109">
        <f>F385+F386+F387</f>
        <v>0</v>
      </c>
      <c r="G384" s="152"/>
    </row>
    <row r="385" spans="1:7" x14ac:dyDescent="0.25">
      <c r="A385" s="2127"/>
      <c r="B385" s="1936"/>
      <c r="C385" s="1320"/>
      <c r="D385" s="651" t="s">
        <v>523</v>
      </c>
      <c r="E385" s="1937">
        <v>0</v>
      </c>
      <c r="F385" s="107">
        <v>0</v>
      </c>
      <c r="G385" s="152"/>
    </row>
    <row r="386" spans="1:7" x14ac:dyDescent="0.25">
      <c r="A386" s="2127"/>
      <c r="B386" s="1936"/>
      <c r="C386" s="1320"/>
      <c r="D386" s="651" t="s">
        <v>524</v>
      </c>
      <c r="E386" s="1937">
        <v>0</v>
      </c>
      <c r="F386" s="107">
        <v>0</v>
      </c>
      <c r="G386" s="152"/>
    </row>
    <row r="387" spans="1:7" x14ac:dyDescent="0.25">
      <c r="A387" s="2127"/>
      <c r="B387" s="1938"/>
      <c r="C387" s="1415"/>
      <c r="D387" s="651" t="s">
        <v>525</v>
      </c>
      <c r="E387" s="1937">
        <v>0</v>
      </c>
      <c r="F387" s="107">
        <v>0</v>
      </c>
      <c r="G387" s="152"/>
    </row>
    <row r="388" spans="1:7" ht="13.9" customHeight="1" x14ac:dyDescent="0.25">
      <c r="A388" s="2127"/>
      <c r="B388" s="1934" t="s">
        <v>832</v>
      </c>
      <c r="C388" s="1106" t="s">
        <v>1318</v>
      </c>
      <c r="D388" s="669" t="s">
        <v>626</v>
      </c>
      <c r="E388" s="1935">
        <f>E389+E390+E391</f>
        <v>0</v>
      </c>
      <c r="F388" s="1935">
        <f>F389+F390+F391</f>
        <v>0</v>
      </c>
      <c r="G388" s="152"/>
    </row>
    <row r="389" spans="1:7" ht="15" customHeight="1" x14ac:dyDescent="0.25">
      <c r="A389" s="2127"/>
      <c r="B389" s="1936"/>
      <c r="C389" s="1320"/>
      <c r="D389" s="651" t="s">
        <v>523</v>
      </c>
      <c r="E389" s="1937">
        <v>0</v>
      </c>
      <c r="F389" s="107">
        <v>0</v>
      </c>
      <c r="G389" s="152"/>
    </row>
    <row r="390" spans="1:7" x14ac:dyDescent="0.25">
      <c r="A390" s="2127"/>
      <c r="B390" s="1936"/>
      <c r="C390" s="1320"/>
      <c r="D390" s="651" t="s">
        <v>524</v>
      </c>
      <c r="E390" s="1937">
        <v>0</v>
      </c>
      <c r="F390" s="107">
        <v>0</v>
      </c>
      <c r="G390" s="152"/>
    </row>
    <row r="391" spans="1:7" x14ac:dyDescent="0.25">
      <c r="A391" s="2127"/>
      <c r="B391" s="1938"/>
      <c r="C391" s="1415"/>
      <c r="D391" s="651" t="s">
        <v>525</v>
      </c>
      <c r="E391" s="1937">
        <v>0</v>
      </c>
      <c r="F391" s="107">
        <v>0</v>
      </c>
      <c r="G391" s="152"/>
    </row>
    <row r="392" spans="1:7" x14ac:dyDescent="0.25">
      <c r="A392" s="2127"/>
      <c r="B392" s="1934" t="s">
        <v>833</v>
      </c>
      <c r="C392" s="1106" t="s">
        <v>1319</v>
      </c>
      <c r="D392" s="669" t="s">
        <v>626</v>
      </c>
      <c r="E392" s="1935">
        <f>E393+E394+E395</f>
        <v>0</v>
      </c>
      <c r="F392" s="1935">
        <f>F393+F394+F395</f>
        <v>0</v>
      </c>
      <c r="G392" s="152"/>
    </row>
    <row r="393" spans="1:7" x14ac:dyDescent="0.25">
      <c r="A393" s="2127"/>
      <c r="B393" s="1936"/>
      <c r="C393" s="1320"/>
      <c r="D393" s="651" t="s">
        <v>523</v>
      </c>
      <c r="E393" s="1937">
        <v>0</v>
      </c>
      <c r="F393" s="107">
        <v>0</v>
      </c>
      <c r="G393" s="152"/>
    </row>
    <row r="394" spans="1:7" ht="29.25" customHeight="1" x14ac:dyDescent="0.25">
      <c r="A394" s="2127"/>
      <c r="B394" s="1936"/>
      <c r="C394" s="1320"/>
      <c r="D394" s="651" t="s">
        <v>524</v>
      </c>
      <c r="E394" s="1937">
        <v>0</v>
      </c>
      <c r="F394" s="107">
        <v>0</v>
      </c>
      <c r="G394" s="152"/>
    </row>
    <row r="395" spans="1:7" ht="31.5" customHeight="1" x14ac:dyDescent="0.25">
      <c r="A395" s="2127"/>
      <c r="B395" s="1938"/>
      <c r="C395" s="1415"/>
      <c r="D395" s="651" t="s">
        <v>525</v>
      </c>
      <c r="E395" s="1937">
        <v>0</v>
      </c>
      <c r="F395" s="107">
        <v>0</v>
      </c>
      <c r="G395" s="152"/>
    </row>
    <row r="396" spans="1:7" ht="13.9" customHeight="1" x14ac:dyDescent="0.25">
      <c r="A396" s="2127"/>
      <c r="B396" s="1934" t="s">
        <v>1203</v>
      </c>
      <c r="C396" s="1106" t="s">
        <v>1320</v>
      </c>
      <c r="D396" s="669" t="s">
        <v>626</v>
      </c>
      <c r="E396" s="108">
        <f>E397+E398+E399</f>
        <v>0</v>
      </c>
      <c r="F396" s="109">
        <f>F397+F398+F399</f>
        <v>0</v>
      </c>
      <c r="G396" s="152"/>
    </row>
    <row r="397" spans="1:7" ht="15" customHeight="1" x14ac:dyDescent="0.25">
      <c r="A397" s="2127"/>
      <c r="B397" s="1936"/>
      <c r="C397" s="1320"/>
      <c r="D397" s="651" t="s">
        <v>523</v>
      </c>
      <c r="E397" s="106">
        <v>0</v>
      </c>
      <c r="F397" s="107">
        <v>0</v>
      </c>
      <c r="G397" s="152"/>
    </row>
    <row r="398" spans="1:7" x14ac:dyDescent="0.25">
      <c r="A398" s="2127"/>
      <c r="B398" s="1936"/>
      <c r="C398" s="1320"/>
      <c r="D398" s="651" t="s">
        <v>524</v>
      </c>
      <c r="E398" s="106">
        <v>0</v>
      </c>
      <c r="F398" s="107">
        <v>0</v>
      </c>
      <c r="G398" s="152"/>
    </row>
    <row r="399" spans="1:7" x14ac:dyDescent="0.25">
      <c r="A399" s="2127"/>
      <c r="B399" s="1938"/>
      <c r="C399" s="1415"/>
      <c r="D399" s="651" t="s">
        <v>525</v>
      </c>
      <c r="E399" s="106">
        <v>0</v>
      </c>
      <c r="F399" s="107">
        <v>0</v>
      </c>
      <c r="G399" s="152"/>
    </row>
    <row r="400" spans="1:7" ht="13.9" customHeight="1" x14ac:dyDescent="0.25">
      <c r="A400" s="2127"/>
      <c r="B400" s="1934" t="s">
        <v>1321</v>
      </c>
      <c r="C400" s="1106" t="s">
        <v>1112</v>
      </c>
      <c r="D400" s="669" t="s">
        <v>626</v>
      </c>
      <c r="E400" s="108">
        <f>E401+E402+E403</f>
        <v>63981.82</v>
      </c>
      <c r="F400" s="109">
        <f>F401+F402+F403</f>
        <v>60321.760000000002</v>
      </c>
      <c r="G400" s="152"/>
    </row>
    <row r="401" spans="1:7" ht="15" customHeight="1" x14ac:dyDescent="0.25">
      <c r="A401" s="2127"/>
      <c r="B401" s="1936"/>
      <c r="C401" s="1320"/>
      <c r="D401" s="651" t="s">
        <v>523</v>
      </c>
      <c r="E401" s="106">
        <v>63342.3</v>
      </c>
      <c r="F401" s="107">
        <v>59718.54</v>
      </c>
      <c r="G401" s="152"/>
    </row>
    <row r="402" spans="1:7" x14ac:dyDescent="0.25">
      <c r="A402" s="2127"/>
      <c r="B402" s="1936"/>
      <c r="C402" s="1320"/>
      <c r="D402" s="651" t="s">
        <v>524</v>
      </c>
      <c r="E402" s="106">
        <v>0</v>
      </c>
      <c r="F402" s="107">
        <v>0</v>
      </c>
      <c r="G402" s="152"/>
    </row>
    <row r="403" spans="1:7" x14ac:dyDescent="0.25">
      <c r="A403" s="2127"/>
      <c r="B403" s="1938"/>
      <c r="C403" s="1415"/>
      <c r="D403" s="651" t="s">
        <v>525</v>
      </c>
      <c r="E403" s="106">
        <v>639.52</v>
      </c>
      <c r="F403" s="107">
        <v>603.22</v>
      </c>
      <c r="G403" s="152"/>
    </row>
    <row r="404" spans="1:7" ht="13.9" customHeight="1" x14ac:dyDescent="0.25">
      <c r="A404" s="2127"/>
      <c r="B404" s="1165" t="s">
        <v>215</v>
      </c>
      <c r="C404" s="1107" t="s">
        <v>1322</v>
      </c>
      <c r="D404" s="669" t="s">
        <v>626</v>
      </c>
      <c r="E404" s="108">
        <f>E405+E406+E407</f>
        <v>1274.67</v>
      </c>
      <c r="F404" s="109">
        <f>F405+F406+F407</f>
        <v>1274.67</v>
      </c>
      <c r="G404" s="152"/>
    </row>
    <row r="405" spans="1:7" ht="15" customHeight="1" x14ac:dyDescent="0.25">
      <c r="A405" s="2127"/>
      <c r="B405" s="1166"/>
      <c r="C405" s="1943"/>
      <c r="D405" s="669" t="s">
        <v>523</v>
      </c>
      <c r="E405" s="108">
        <f>E409+E421+E429+E437+E441</f>
        <v>0</v>
      </c>
      <c r="F405" s="109">
        <f>F409+F421+F429+F437+F441</f>
        <v>0</v>
      </c>
      <c r="G405" s="152"/>
    </row>
    <row r="406" spans="1:7" x14ac:dyDescent="0.25">
      <c r="A406" s="2127"/>
      <c r="B406" s="1166"/>
      <c r="C406" s="1943"/>
      <c r="D406" s="669" t="s">
        <v>524</v>
      </c>
      <c r="E406" s="108">
        <f>E410</f>
        <v>0</v>
      </c>
      <c r="F406" s="108">
        <f>F410</f>
        <v>0</v>
      </c>
      <c r="G406" s="152"/>
    </row>
    <row r="407" spans="1:7" x14ac:dyDescent="0.25">
      <c r="A407" s="2127"/>
      <c r="B407" s="1167"/>
      <c r="C407" s="1944"/>
      <c r="D407" s="669" t="s">
        <v>525</v>
      </c>
      <c r="E407" s="108">
        <f>E411</f>
        <v>1274.67</v>
      </c>
      <c r="F407" s="108">
        <f>F411</f>
        <v>1274.67</v>
      </c>
      <c r="G407" s="152"/>
    </row>
    <row r="408" spans="1:7" ht="13.9" customHeight="1" x14ac:dyDescent="0.25">
      <c r="A408" s="2127"/>
      <c r="B408" s="1945" t="s">
        <v>538</v>
      </c>
      <c r="C408" s="1106" t="s">
        <v>1323</v>
      </c>
      <c r="D408" s="651" t="s">
        <v>626</v>
      </c>
      <c r="E408" s="1937">
        <f>E409+E410+E411</f>
        <v>1274.67</v>
      </c>
      <c r="F408" s="106">
        <f>F409+F410+F411</f>
        <v>1274.67</v>
      </c>
      <c r="G408" s="152"/>
    </row>
    <row r="409" spans="1:7" ht="15" customHeight="1" x14ac:dyDescent="0.25">
      <c r="A409" s="2127"/>
      <c r="B409" s="1946"/>
      <c r="C409" s="1947"/>
      <c r="D409" s="651" t="s">
        <v>523</v>
      </c>
      <c r="E409" s="1937">
        <f t="shared" ref="E409:F409" si="5">E413+E417</f>
        <v>0</v>
      </c>
      <c r="F409" s="106">
        <f t="shared" si="5"/>
        <v>0</v>
      </c>
      <c r="G409" s="152"/>
    </row>
    <row r="410" spans="1:7" x14ac:dyDescent="0.25">
      <c r="A410" s="2127"/>
      <c r="B410" s="1946"/>
      <c r="C410" s="1947"/>
      <c r="D410" s="651" t="s">
        <v>524</v>
      </c>
      <c r="E410" s="1937">
        <v>0</v>
      </c>
      <c r="F410" s="1937">
        <v>0</v>
      </c>
      <c r="G410" s="152"/>
    </row>
    <row r="411" spans="1:7" x14ac:dyDescent="0.25">
      <c r="A411" s="2127"/>
      <c r="B411" s="1948"/>
      <c r="C411" s="1949"/>
      <c r="D411" s="651" t="s">
        <v>525</v>
      </c>
      <c r="E411" s="1937">
        <v>1274.67</v>
      </c>
      <c r="F411" s="1937">
        <v>1274.67</v>
      </c>
      <c r="G411" s="152"/>
    </row>
    <row r="412" spans="1:7" ht="13.9" customHeight="1" x14ac:dyDescent="0.25">
      <c r="A412" s="2127"/>
      <c r="B412" s="1945" t="s">
        <v>217</v>
      </c>
      <c r="C412" s="1106" t="s">
        <v>345</v>
      </c>
      <c r="D412" s="669" t="s">
        <v>626</v>
      </c>
      <c r="E412" s="1935">
        <f>E413+E414+E415</f>
        <v>1095.78</v>
      </c>
      <c r="F412" s="108">
        <f>F413+F414+F415</f>
        <v>1095.78</v>
      </c>
      <c r="G412" s="152"/>
    </row>
    <row r="413" spans="1:7" ht="15" customHeight="1" x14ac:dyDescent="0.25">
      <c r="A413" s="2127"/>
      <c r="B413" s="1946"/>
      <c r="C413" s="1320"/>
      <c r="D413" s="651" t="s">
        <v>523</v>
      </c>
      <c r="E413" s="1937">
        <v>0</v>
      </c>
      <c r="F413" s="106">
        <v>0</v>
      </c>
      <c r="G413" s="152"/>
    </row>
    <row r="414" spans="1:7" x14ac:dyDescent="0.25">
      <c r="A414" s="2127"/>
      <c r="B414" s="1946"/>
      <c r="C414" s="1320"/>
      <c r="D414" s="651" t="s">
        <v>524</v>
      </c>
      <c r="E414" s="1937">
        <v>0</v>
      </c>
      <c r="F414" s="106">
        <v>0</v>
      </c>
      <c r="G414" s="152"/>
    </row>
    <row r="415" spans="1:7" x14ac:dyDescent="0.25">
      <c r="A415" s="2127"/>
      <c r="B415" s="1948"/>
      <c r="C415" s="1415"/>
      <c r="D415" s="651" t="s">
        <v>525</v>
      </c>
      <c r="E415" s="1937">
        <v>1095.78</v>
      </c>
      <c r="F415" s="1937">
        <v>1095.78</v>
      </c>
      <c r="G415" s="152"/>
    </row>
    <row r="416" spans="1:7" x14ac:dyDescent="0.25">
      <c r="A416" s="2127"/>
      <c r="B416" s="1945" t="s">
        <v>219</v>
      </c>
      <c r="C416" s="1106" t="s">
        <v>1324</v>
      </c>
      <c r="D416" s="669" t="s">
        <v>626</v>
      </c>
      <c r="E416" s="1935">
        <f>E417+E418+E419</f>
        <v>4922.5</v>
      </c>
      <c r="F416" s="108">
        <f>F417+F418+F419</f>
        <v>4922.5</v>
      </c>
      <c r="G416" s="152"/>
    </row>
    <row r="417" spans="1:7" x14ac:dyDescent="0.25">
      <c r="A417" s="2127"/>
      <c r="B417" s="1946"/>
      <c r="C417" s="1320"/>
      <c r="D417" s="651" t="s">
        <v>523</v>
      </c>
      <c r="E417" s="1937">
        <f>E421+E425</f>
        <v>0</v>
      </c>
      <c r="F417" s="106">
        <v>0</v>
      </c>
      <c r="G417" s="152"/>
    </row>
    <row r="418" spans="1:7" x14ac:dyDescent="0.25">
      <c r="A418" s="2127"/>
      <c r="B418" s="1946"/>
      <c r="C418" s="1320"/>
      <c r="D418" s="651" t="s">
        <v>524</v>
      </c>
      <c r="E418" s="1937">
        <f>E422+E426</f>
        <v>4873.2700000000004</v>
      </c>
      <c r="F418" s="1937">
        <f>F422+F426</f>
        <v>4873.2700000000004</v>
      </c>
      <c r="G418" s="152"/>
    </row>
    <row r="419" spans="1:7" x14ac:dyDescent="0.25">
      <c r="A419" s="2127"/>
      <c r="B419" s="1948"/>
      <c r="C419" s="1415"/>
      <c r="D419" s="651" t="s">
        <v>525</v>
      </c>
      <c r="E419" s="1937">
        <f>E423+E427</f>
        <v>49.230000000000004</v>
      </c>
      <c r="F419" s="1937">
        <f>F423+F427</f>
        <v>49.230000000000004</v>
      </c>
      <c r="G419" s="152"/>
    </row>
    <row r="420" spans="1:7" x14ac:dyDescent="0.25">
      <c r="A420" s="2127"/>
      <c r="B420" s="1945" t="s">
        <v>80</v>
      </c>
      <c r="C420" s="1106" t="s">
        <v>1118</v>
      </c>
      <c r="D420" s="669" t="s">
        <v>626</v>
      </c>
      <c r="E420" s="1935">
        <f>E421+E422+E423</f>
        <v>2940.7</v>
      </c>
      <c r="F420" s="108">
        <f>F421+F422+F423</f>
        <v>2940.7</v>
      </c>
      <c r="G420" s="152"/>
    </row>
    <row r="421" spans="1:7" x14ac:dyDescent="0.25">
      <c r="A421" s="2127"/>
      <c r="B421" s="1946"/>
      <c r="C421" s="1320"/>
      <c r="D421" s="651" t="s">
        <v>523</v>
      </c>
      <c r="E421" s="1937">
        <f t="shared" ref="E421:F421" si="6">E425</f>
        <v>0</v>
      </c>
      <c r="F421" s="106">
        <f t="shared" si="6"/>
        <v>0</v>
      </c>
      <c r="G421" s="152"/>
    </row>
    <row r="422" spans="1:7" x14ac:dyDescent="0.25">
      <c r="A422" s="2127"/>
      <c r="B422" s="1946"/>
      <c r="C422" s="1320"/>
      <c r="D422" s="651" t="s">
        <v>524</v>
      </c>
      <c r="E422" s="1937">
        <v>2911.29</v>
      </c>
      <c r="F422" s="1937">
        <v>2911.29</v>
      </c>
      <c r="G422" s="152"/>
    </row>
    <row r="423" spans="1:7" x14ac:dyDescent="0.25">
      <c r="A423" s="2127"/>
      <c r="B423" s="1948"/>
      <c r="C423" s="1415"/>
      <c r="D423" s="651" t="s">
        <v>525</v>
      </c>
      <c r="E423" s="1937">
        <v>29.41</v>
      </c>
      <c r="F423" s="1937">
        <v>29.41</v>
      </c>
      <c r="G423" s="152"/>
    </row>
    <row r="424" spans="1:7" ht="13.9" customHeight="1" x14ac:dyDescent="0.25">
      <c r="A424" s="2127"/>
      <c r="B424" s="1945" t="s">
        <v>1325</v>
      </c>
      <c r="C424" s="1106" t="s">
        <v>1120</v>
      </c>
      <c r="D424" s="669" t="s">
        <v>626</v>
      </c>
      <c r="E424" s="1935">
        <f>E425+E426+E427</f>
        <v>1981.8</v>
      </c>
      <c r="F424" s="108">
        <f>F425+F426+F427</f>
        <v>1981.8</v>
      </c>
      <c r="G424" s="152"/>
    </row>
    <row r="425" spans="1:7" ht="15" customHeight="1" x14ac:dyDescent="0.25">
      <c r="A425" s="2127"/>
      <c r="B425" s="1946"/>
      <c r="C425" s="1320"/>
      <c r="D425" s="651" t="s">
        <v>523</v>
      </c>
      <c r="E425" s="1937">
        <v>0</v>
      </c>
      <c r="F425" s="106">
        <v>0</v>
      </c>
      <c r="G425" s="152"/>
    </row>
    <row r="426" spans="1:7" x14ac:dyDescent="0.25">
      <c r="A426" s="2127"/>
      <c r="B426" s="1946"/>
      <c r="C426" s="1320"/>
      <c r="D426" s="651" t="s">
        <v>524</v>
      </c>
      <c r="E426" s="1937">
        <v>1961.98</v>
      </c>
      <c r="F426" s="1937">
        <v>1961.98</v>
      </c>
      <c r="G426" s="152"/>
    </row>
    <row r="427" spans="1:7" x14ac:dyDescent="0.25">
      <c r="A427" s="2127"/>
      <c r="B427" s="1948"/>
      <c r="C427" s="1415"/>
      <c r="D427" s="651" t="s">
        <v>525</v>
      </c>
      <c r="E427" s="1937">
        <v>19.82</v>
      </c>
      <c r="F427" s="1937">
        <v>19.82</v>
      </c>
      <c r="G427" s="152"/>
    </row>
    <row r="428" spans="1:7" ht="13.9" customHeight="1" x14ac:dyDescent="0.25">
      <c r="A428" s="2127"/>
      <c r="B428" s="1950" t="s">
        <v>363</v>
      </c>
      <c r="C428" s="1175" t="s">
        <v>1326</v>
      </c>
      <c r="D428" s="669" t="s">
        <v>626</v>
      </c>
      <c r="E428" s="108">
        <f>E429+E430+E431</f>
        <v>2210.31</v>
      </c>
      <c r="F428" s="108">
        <f>F429+F430+F431</f>
        <v>2156.5700000000002</v>
      </c>
      <c r="G428" s="152"/>
    </row>
    <row r="429" spans="1:7" ht="15" customHeight="1" x14ac:dyDescent="0.25">
      <c r="A429" s="2127"/>
      <c r="B429" s="1951"/>
      <c r="C429" s="1943"/>
      <c r="D429" s="669" t="s">
        <v>523</v>
      </c>
      <c r="E429" s="108">
        <f>E433+E449+E457+E465+E470</f>
        <v>0</v>
      </c>
      <c r="F429" s="108">
        <f t="shared" ref="F429" si="7">F433</f>
        <v>0</v>
      </c>
      <c r="G429" s="152"/>
    </row>
    <row r="430" spans="1:7" x14ac:dyDescent="0.25">
      <c r="A430" s="2127"/>
      <c r="B430" s="1951"/>
      <c r="C430" s="1943"/>
      <c r="D430" s="669" t="s">
        <v>524</v>
      </c>
      <c r="E430" s="108">
        <f>E434+E450+E458+E466+E471</f>
        <v>0</v>
      </c>
      <c r="F430" s="108">
        <f>F434+F450+F458+F466+F471</f>
        <v>0</v>
      </c>
      <c r="G430" s="152"/>
    </row>
    <row r="431" spans="1:7" ht="18" customHeight="1" x14ac:dyDescent="0.25">
      <c r="A431" s="2127"/>
      <c r="B431" s="1952"/>
      <c r="C431" s="1944"/>
      <c r="D431" s="669" t="s">
        <v>525</v>
      </c>
      <c r="E431" s="108">
        <f>E435+E451+E459+E467+E472</f>
        <v>2210.31</v>
      </c>
      <c r="F431" s="108">
        <f>F435+F451+F459+F467+F472</f>
        <v>2156.5700000000002</v>
      </c>
      <c r="G431" s="152"/>
    </row>
    <row r="432" spans="1:7" ht="13.9" customHeight="1" x14ac:dyDescent="0.25">
      <c r="A432" s="2127"/>
      <c r="B432" s="1945" t="s">
        <v>222</v>
      </c>
      <c r="C432" s="1106" t="s">
        <v>1327</v>
      </c>
      <c r="D432" s="651" t="s">
        <v>626</v>
      </c>
      <c r="E432" s="1937">
        <f>E433+E434+E435</f>
        <v>1160</v>
      </c>
      <c r="F432" s="106">
        <f>F433+F434+F435</f>
        <v>1160</v>
      </c>
      <c r="G432" s="152"/>
    </row>
    <row r="433" spans="1:7" ht="15" customHeight="1" x14ac:dyDescent="0.25">
      <c r="A433" s="2127"/>
      <c r="B433" s="1946"/>
      <c r="C433" s="1320"/>
      <c r="D433" s="651" t="s">
        <v>523</v>
      </c>
      <c r="E433" s="1937">
        <f>E441+E441+E445</f>
        <v>0</v>
      </c>
      <c r="F433" s="1937">
        <f>F441+F441+F445</f>
        <v>0</v>
      </c>
      <c r="G433" s="152"/>
    </row>
    <row r="434" spans="1:7" x14ac:dyDescent="0.25">
      <c r="A434" s="2127"/>
      <c r="B434" s="1946"/>
      <c r="C434" s="1320"/>
      <c r="D434" s="651" t="s">
        <v>524</v>
      </c>
      <c r="E434" s="1937">
        <f>E438+E442+E446</f>
        <v>0</v>
      </c>
      <c r="F434" s="1937">
        <f>F438+F442+F446</f>
        <v>0</v>
      </c>
      <c r="G434" s="152"/>
    </row>
    <row r="435" spans="1:7" x14ac:dyDescent="0.25">
      <c r="A435" s="2127"/>
      <c r="B435" s="1948"/>
      <c r="C435" s="1415"/>
      <c r="D435" s="651" t="s">
        <v>525</v>
      </c>
      <c r="E435" s="1937">
        <f>E439+E443+E447</f>
        <v>1160</v>
      </c>
      <c r="F435" s="1937">
        <f>F439+F443+F447</f>
        <v>1160</v>
      </c>
      <c r="G435" s="152"/>
    </row>
    <row r="436" spans="1:7" x14ac:dyDescent="0.25">
      <c r="A436" s="2127"/>
      <c r="B436" s="1945" t="s">
        <v>85</v>
      </c>
      <c r="C436" s="1106" t="s">
        <v>1328</v>
      </c>
      <c r="D436" s="672" t="s">
        <v>626</v>
      </c>
      <c r="E436" s="1935">
        <f>E437+E438+E439</f>
        <v>600</v>
      </c>
      <c r="F436" s="108">
        <f>F437+F438+F439</f>
        <v>600</v>
      </c>
      <c r="G436" s="152"/>
    </row>
    <row r="437" spans="1:7" x14ac:dyDescent="0.25">
      <c r="A437" s="2127"/>
      <c r="B437" s="1946"/>
      <c r="C437" s="1320"/>
      <c r="D437" s="667" t="s">
        <v>523</v>
      </c>
      <c r="E437" s="1937">
        <v>0</v>
      </c>
      <c r="F437" s="106">
        <v>0</v>
      </c>
      <c r="G437" s="152"/>
    </row>
    <row r="438" spans="1:7" x14ac:dyDescent="0.25">
      <c r="A438" s="2127"/>
      <c r="B438" s="1946"/>
      <c r="C438" s="1320"/>
      <c r="D438" s="667" t="s">
        <v>524</v>
      </c>
      <c r="E438" s="1937">
        <v>0</v>
      </c>
      <c r="F438" s="106">
        <v>0</v>
      </c>
      <c r="G438" s="152"/>
    </row>
    <row r="439" spans="1:7" x14ac:dyDescent="0.25">
      <c r="A439" s="2127"/>
      <c r="B439" s="1948"/>
      <c r="C439" s="1415"/>
      <c r="D439" s="667" t="s">
        <v>525</v>
      </c>
      <c r="E439" s="1953">
        <v>600</v>
      </c>
      <c r="F439" s="1953">
        <v>600</v>
      </c>
      <c r="G439" s="152"/>
    </row>
    <row r="440" spans="1:7" ht="13.9" customHeight="1" x14ac:dyDescent="0.25">
      <c r="A440" s="2127"/>
      <c r="B440" s="1945" t="s">
        <v>86</v>
      </c>
      <c r="C440" s="1106" t="s">
        <v>314</v>
      </c>
      <c r="D440" s="669" t="s">
        <v>626</v>
      </c>
      <c r="E440" s="1935">
        <f>E441+E442+E443</f>
        <v>400</v>
      </c>
      <c r="F440" s="108">
        <f>F441+F442+F443</f>
        <v>400</v>
      </c>
      <c r="G440" s="152"/>
    </row>
    <row r="441" spans="1:7" ht="15" customHeight="1" x14ac:dyDescent="0.25">
      <c r="A441" s="2127"/>
      <c r="B441" s="1946"/>
      <c r="C441" s="1320"/>
      <c r="D441" s="651" t="s">
        <v>523</v>
      </c>
      <c r="E441" s="1937">
        <v>0</v>
      </c>
      <c r="F441" s="106">
        <v>0</v>
      </c>
      <c r="G441" s="152"/>
    </row>
    <row r="442" spans="1:7" x14ac:dyDescent="0.25">
      <c r="A442" s="2127"/>
      <c r="B442" s="1946"/>
      <c r="C442" s="1320"/>
      <c r="D442" s="651" t="s">
        <v>524</v>
      </c>
      <c r="E442" s="1937">
        <v>0</v>
      </c>
      <c r="F442" s="106">
        <v>0</v>
      </c>
      <c r="G442" s="152"/>
    </row>
    <row r="443" spans="1:7" x14ac:dyDescent="0.25">
      <c r="A443" s="2127"/>
      <c r="B443" s="1948"/>
      <c r="C443" s="1415"/>
      <c r="D443" s="651" t="s">
        <v>525</v>
      </c>
      <c r="E443" s="1937">
        <v>400</v>
      </c>
      <c r="F443" s="106">
        <v>400</v>
      </c>
      <c r="G443" s="152"/>
    </row>
    <row r="444" spans="1:7" ht="13.9" customHeight="1" x14ac:dyDescent="0.25">
      <c r="A444" s="2127"/>
      <c r="B444" s="1945" t="s">
        <v>802</v>
      </c>
      <c r="C444" s="1106" t="s">
        <v>1329</v>
      </c>
      <c r="D444" s="669" t="s">
        <v>626</v>
      </c>
      <c r="E444" s="108">
        <f>E445+E446+E447</f>
        <v>160</v>
      </c>
      <c r="F444" s="108">
        <f>F445+F446+F447</f>
        <v>160</v>
      </c>
      <c r="G444" s="152"/>
    </row>
    <row r="445" spans="1:7" ht="15" customHeight="1" x14ac:dyDescent="0.25">
      <c r="A445" s="2127"/>
      <c r="B445" s="1946"/>
      <c r="C445" s="1320"/>
      <c r="D445" s="651" t="s">
        <v>523</v>
      </c>
      <c r="E445" s="106">
        <f>E449+E461</f>
        <v>0</v>
      </c>
      <c r="F445" s="107">
        <f>F449+F461</f>
        <v>0</v>
      </c>
      <c r="G445" s="152"/>
    </row>
    <row r="446" spans="1:7" x14ac:dyDescent="0.25">
      <c r="A446" s="2127"/>
      <c r="B446" s="1946"/>
      <c r="C446" s="1320"/>
      <c r="D446" s="651" t="s">
        <v>524</v>
      </c>
      <c r="E446" s="106">
        <f>E450+E462</f>
        <v>0</v>
      </c>
      <c r="F446" s="107">
        <f>F450+F462</f>
        <v>0</v>
      </c>
      <c r="G446" s="152"/>
    </row>
    <row r="447" spans="1:7" x14ac:dyDescent="0.25">
      <c r="A447" s="2127"/>
      <c r="B447" s="1948"/>
      <c r="C447" s="1415"/>
      <c r="D447" s="651" t="s">
        <v>525</v>
      </c>
      <c r="E447" s="106">
        <v>160</v>
      </c>
      <c r="F447" s="107">
        <v>160</v>
      </c>
      <c r="G447" s="152"/>
    </row>
    <row r="448" spans="1:7" ht="13.9" customHeight="1" x14ac:dyDescent="0.25">
      <c r="A448" s="2127"/>
      <c r="B448" s="1165" t="s">
        <v>225</v>
      </c>
      <c r="C448" s="1107" t="s">
        <v>526</v>
      </c>
      <c r="D448" s="669" t="s">
        <v>626</v>
      </c>
      <c r="E448" s="108">
        <f>E449+E450+E451</f>
        <v>47.48</v>
      </c>
      <c r="F448" s="109">
        <f>F449+F450+F451</f>
        <v>47.48</v>
      </c>
      <c r="G448" s="152"/>
    </row>
    <row r="449" spans="1:7" ht="15" customHeight="1" x14ac:dyDescent="0.25">
      <c r="A449" s="2127"/>
      <c r="B449" s="1166"/>
      <c r="C449" s="1320"/>
      <c r="D449" s="669" t="s">
        <v>523</v>
      </c>
      <c r="E449" s="108">
        <f t="shared" ref="E449:F450" si="8">E453+E457</f>
        <v>0</v>
      </c>
      <c r="F449" s="109">
        <f t="shared" si="8"/>
        <v>0</v>
      </c>
      <c r="G449" s="152"/>
    </row>
    <row r="450" spans="1:7" x14ac:dyDescent="0.25">
      <c r="A450" s="2127"/>
      <c r="B450" s="1166"/>
      <c r="C450" s="1320"/>
      <c r="D450" s="669" t="s">
        <v>524</v>
      </c>
      <c r="E450" s="108">
        <f t="shared" si="8"/>
        <v>0</v>
      </c>
      <c r="F450" s="109">
        <f t="shared" si="8"/>
        <v>0</v>
      </c>
      <c r="G450" s="152"/>
    </row>
    <row r="451" spans="1:7" x14ac:dyDescent="0.25">
      <c r="A451" s="2127"/>
      <c r="B451" s="1167"/>
      <c r="C451" s="1415"/>
      <c r="D451" s="669" t="s">
        <v>525</v>
      </c>
      <c r="E451" s="108">
        <f>E455</f>
        <v>47.48</v>
      </c>
      <c r="F451" s="108">
        <f>F455</f>
        <v>47.48</v>
      </c>
      <c r="G451" s="152"/>
    </row>
    <row r="452" spans="1:7" ht="13.9" customHeight="1" x14ac:dyDescent="0.25">
      <c r="A452" s="2127"/>
      <c r="B452" s="1159" t="s">
        <v>88</v>
      </c>
      <c r="C452" s="1106" t="s">
        <v>1330</v>
      </c>
      <c r="D452" s="669" t="s">
        <v>626</v>
      </c>
      <c r="E452" s="108">
        <f>E453+E454+E455</f>
        <v>47.48</v>
      </c>
      <c r="F452" s="109">
        <f>F453+F454+F455</f>
        <v>47.48</v>
      </c>
      <c r="G452" s="152"/>
    </row>
    <row r="453" spans="1:7" ht="15" customHeight="1" x14ac:dyDescent="0.25">
      <c r="A453" s="2127"/>
      <c r="B453" s="1160"/>
      <c r="C453" s="1320"/>
      <c r="D453" s="651" t="s">
        <v>523</v>
      </c>
      <c r="E453" s="106">
        <v>0</v>
      </c>
      <c r="F453" s="107">
        <v>0</v>
      </c>
      <c r="G453" s="152"/>
    </row>
    <row r="454" spans="1:7" x14ac:dyDescent="0.25">
      <c r="A454" s="2127"/>
      <c r="B454" s="1160"/>
      <c r="C454" s="1320"/>
      <c r="D454" s="651" t="s">
        <v>524</v>
      </c>
      <c r="E454" s="106">
        <v>0</v>
      </c>
      <c r="F454" s="107">
        <v>0</v>
      </c>
      <c r="G454" s="152"/>
    </row>
    <row r="455" spans="1:7" x14ac:dyDescent="0.25">
      <c r="A455" s="2127"/>
      <c r="B455" s="1161"/>
      <c r="C455" s="1415"/>
      <c r="D455" s="651" t="s">
        <v>525</v>
      </c>
      <c r="E455" s="106">
        <v>47.48</v>
      </c>
      <c r="F455" s="106">
        <v>47.48</v>
      </c>
      <c r="G455" s="152"/>
    </row>
    <row r="456" spans="1:7" x14ac:dyDescent="0.25">
      <c r="A456" s="2127"/>
      <c r="B456" s="1159" t="s">
        <v>227</v>
      </c>
      <c r="C456" s="1106" t="s">
        <v>319</v>
      </c>
      <c r="D456" s="669" t="s">
        <v>626</v>
      </c>
      <c r="E456" s="108">
        <f>E457+E458+E459</f>
        <v>72.94</v>
      </c>
      <c r="F456" s="108">
        <f>F457+F458+F459</f>
        <v>72.94</v>
      </c>
      <c r="G456" s="152"/>
    </row>
    <row r="457" spans="1:7" x14ac:dyDescent="0.25">
      <c r="A457" s="2127"/>
      <c r="B457" s="1160"/>
      <c r="C457" s="1320"/>
      <c r="D457" s="651" t="s">
        <v>523</v>
      </c>
      <c r="E457" s="106">
        <v>0</v>
      </c>
      <c r="F457" s="107">
        <v>0</v>
      </c>
      <c r="G457" s="152"/>
    </row>
    <row r="458" spans="1:7" x14ac:dyDescent="0.25">
      <c r="A458" s="2127"/>
      <c r="B458" s="1160"/>
      <c r="C458" s="1320"/>
      <c r="D458" s="651" t="s">
        <v>524</v>
      </c>
      <c r="E458" s="106">
        <v>0</v>
      </c>
      <c r="F458" s="107">
        <v>0</v>
      </c>
      <c r="G458" s="152"/>
    </row>
    <row r="459" spans="1:7" x14ac:dyDescent="0.25">
      <c r="A459" s="2127"/>
      <c r="B459" s="1161"/>
      <c r="C459" s="1415"/>
      <c r="D459" s="651" t="s">
        <v>525</v>
      </c>
      <c r="E459" s="106">
        <f>E463</f>
        <v>72.94</v>
      </c>
      <c r="F459" s="106">
        <f>F463</f>
        <v>72.94</v>
      </c>
      <c r="G459" s="152"/>
    </row>
    <row r="460" spans="1:7" x14ac:dyDescent="0.25">
      <c r="A460" s="2127"/>
      <c r="B460" s="1159" t="s">
        <v>104</v>
      </c>
      <c r="C460" s="1106" t="s">
        <v>1331</v>
      </c>
      <c r="D460" s="669" t="s">
        <v>626</v>
      </c>
      <c r="E460" s="108">
        <f>E463+E462+E461</f>
        <v>72.94</v>
      </c>
      <c r="F460" s="108">
        <f>F463+F462+F461</f>
        <v>72.94</v>
      </c>
      <c r="G460" s="152"/>
    </row>
    <row r="461" spans="1:7" x14ac:dyDescent="0.25">
      <c r="A461" s="2127"/>
      <c r="B461" s="1160"/>
      <c r="C461" s="1320"/>
      <c r="D461" s="651" t="s">
        <v>523</v>
      </c>
      <c r="E461" s="106">
        <f>E465+E470+E474</f>
        <v>0</v>
      </c>
      <c r="F461" s="107">
        <f>F465+F470+F474</f>
        <v>0</v>
      </c>
      <c r="G461" s="152"/>
    </row>
    <row r="462" spans="1:7" x14ac:dyDescent="0.25">
      <c r="A462" s="2127"/>
      <c r="B462" s="1160"/>
      <c r="C462" s="1320"/>
      <c r="D462" s="651" t="s">
        <v>524</v>
      </c>
      <c r="E462" s="106">
        <f>E466+E471+E475</f>
        <v>0</v>
      </c>
      <c r="F462" s="107">
        <f>F466+F471+F475</f>
        <v>0</v>
      </c>
      <c r="G462" s="152"/>
    </row>
    <row r="463" spans="1:7" x14ac:dyDescent="0.25">
      <c r="A463" s="2127"/>
      <c r="B463" s="1161"/>
      <c r="C463" s="1415"/>
      <c r="D463" s="651" t="s">
        <v>525</v>
      </c>
      <c r="E463" s="106">
        <v>72.94</v>
      </c>
      <c r="F463" s="106">
        <v>72.94</v>
      </c>
      <c r="G463" s="152"/>
    </row>
    <row r="464" spans="1:7" ht="34.5" customHeight="1" x14ac:dyDescent="0.25">
      <c r="A464" s="2127"/>
      <c r="B464" s="1168" t="s">
        <v>247</v>
      </c>
      <c r="C464" s="272" t="s">
        <v>1332</v>
      </c>
      <c r="D464" s="651" t="s">
        <v>626</v>
      </c>
      <c r="E464" s="106">
        <f>E465+E466+E467</f>
        <v>929.89</v>
      </c>
      <c r="F464" s="106">
        <f>F465+F466+F467</f>
        <v>876.15</v>
      </c>
      <c r="G464" s="152"/>
    </row>
    <row r="465" spans="1:8" ht="15" customHeight="1" x14ac:dyDescent="0.25">
      <c r="A465" s="2127"/>
      <c r="B465" s="1169"/>
      <c r="C465" s="703" t="s">
        <v>1333</v>
      </c>
      <c r="D465" s="651" t="s">
        <v>523</v>
      </c>
      <c r="E465" s="106">
        <v>0</v>
      </c>
      <c r="F465" s="107">
        <v>0</v>
      </c>
      <c r="G465" s="152"/>
    </row>
    <row r="466" spans="1:8" x14ac:dyDescent="0.25">
      <c r="A466" s="2127"/>
      <c r="B466" s="1169"/>
      <c r="C466" s="703" t="s">
        <v>1334</v>
      </c>
      <c r="D466" s="651" t="s">
        <v>524</v>
      </c>
      <c r="E466" s="106">
        <v>0</v>
      </c>
      <c r="F466" s="107">
        <v>0</v>
      </c>
      <c r="G466" s="152"/>
    </row>
    <row r="467" spans="1:8" x14ac:dyDescent="0.25">
      <c r="A467" s="2127"/>
      <c r="B467" s="1169"/>
      <c r="C467" s="703" t="s">
        <v>1335</v>
      </c>
      <c r="D467" s="902" t="s">
        <v>525</v>
      </c>
      <c r="E467" s="1173">
        <v>929.89</v>
      </c>
      <c r="F467" s="1174">
        <v>876.15</v>
      </c>
      <c r="G467" s="152"/>
    </row>
    <row r="468" spans="1:8" s="664" customFormat="1" x14ac:dyDescent="0.25">
      <c r="A468" s="2127"/>
      <c r="B468" s="1414"/>
      <c r="C468" s="703" t="s">
        <v>1336</v>
      </c>
      <c r="D468" s="907"/>
      <c r="E468" s="1888"/>
      <c r="F468" s="1954"/>
      <c r="G468" s="670"/>
      <c r="H468" s="665"/>
    </row>
    <row r="469" spans="1:8" x14ac:dyDescent="0.25">
      <c r="A469" s="2127"/>
      <c r="B469" s="1159" t="s">
        <v>250</v>
      </c>
      <c r="C469" s="1106" t="s">
        <v>329</v>
      </c>
      <c r="D469" s="669" t="s">
        <v>626</v>
      </c>
      <c r="E469" s="108">
        <f>E470+E471+E472</f>
        <v>0</v>
      </c>
      <c r="F469" s="108">
        <f>F470+F471+F472</f>
        <v>0</v>
      </c>
      <c r="G469" s="152"/>
    </row>
    <row r="470" spans="1:8" x14ac:dyDescent="0.25">
      <c r="A470" s="2127"/>
      <c r="B470" s="1160"/>
      <c r="C470" s="1320"/>
      <c r="D470" s="651" t="s">
        <v>523</v>
      </c>
      <c r="E470" s="106">
        <v>0</v>
      </c>
      <c r="F470" s="107">
        <v>0</v>
      </c>
      <c r="G470" s="152"/>
    </row>
    <row r="471" spans="1:8" x14ac:dyDescent="0.25">
      <c r="A471" s="2127"/>
      <c r="B471" s="1160"/>
      <c r="C471" s="1320"/>
      <c r="D471" s="651" t="s">
        <v>524</v>
      </c>
      <c r="E471" s="106">
        <v>0</v>
      </c>
      <c r="F471" s="107">
        <v>0</v>
      </c>
      <c r="G471" s="152"/>
    </row>
    <row r="472" spans="1:8" x14ac:dyDescent="0.25">
      <c r="A472" s="2127"/>
      <c r="B472" s="1161"/>
      <c r="C472" s="1415"/>
      <c r="D472" s="651" t="s">
        <v>525</v>
      </c>
      <c r="E472" s="106">
        <v>0</v>
      </c>
      <c r="F472" s="107">
        <v>0</v>
      </c>
      <c r="G472" s="152"/>
    </row>
    <row r="473" spans="1:8" x14ac:dyDescent="0.25">
      <c r="A473" s="2127"/>
      <c r="B473" s="1162" t="s">
        <v>262</v>
      </c>
      <c r="C473" s="1175" t="s">
        <v>331</v>
      </c>
      <c r="D473" s="669" t="s">
        <v>626</v>
      </c>
      <c r="E473" s="108">
        <f>E474+E475+E476</f>
        <v>95.58</v>
      </c>
      <c r="F473" s="109">
        <f>F474+F475+F476</f>
        <v>95.58</v>
      </c>
      <c r="G473" s="152"/>
    </row>
    <row r="474" spans="1:8" x14ac:dyDescent="0.25">
      <c r="A474" s="2127"/>
      <c r="B474" s="1163"/>
      <c r="C474" s="1943"/>
      <c r="D474" s="669" t="s">
        <v>523</v>
      </c>
      <c r="E474" s="108">
        <f t="shared" ref="E474:F476" si="9">E478+E490</f>
        <v>0</v>
      </c>
      <c r="F474" s="108">
        <f t="shared" si="9"/>
        <v>0</v>
      </c>
      <c r="G474" s="152"/>
    </row>
    <row r="475" spans="1:8" x14ac:dyDescent="0.25">
      <c r="A475" s="2127"/>
      <c r="B475" s="1163"/>
      <c r="C475" s="1943"/>
      <c r="D475" s="669" t="s">
        <v>524</v>
      </c>
      <c r="E475" s="108">
        <f t="shared" si="9"/>
        <v>0</v>
      </c>
      <c r="F475" s="108">
        <f t="shared" si="9"/>
        <v>0</v>
      </c>
      <c r="G475" s="152"/>
    </row>
    <row r="476" spans="1:8" x14ac:dyDescent="0.25">
      <c r="A476" s="2127"/>
      <c r="B476" s="1164"/>
      <c r="C476" s="1944"/>
      <c r="D476" s="669" t="s">
        <v>525</v>
      </c>
      <c r="E476" s="108">
        <f t="shared" si="9"/>
        <v>95.58</v>
      </c>
      <c r="F476" s="108">
        <f t="shared" si="9"/>
        <v>95.58</v>
      </c>
      <c r="G476" s="152"/>
    </row>
    <row r="477" spans="1:8" x14ac:dyDescent="0.25">
      <c r="A477" s="2127"/>
      <c r="B477" s="1159" t="s">
        <v>230</v>
      </c>
      <c r="C477" s="1106" t="s">
        <v>1337</v>
      </c>
      <c r="D477" s="669" t="s">
        <v>626</v>
      </c>
      <c r="E477" s="108">
        <f>E478+E479+E480</f>
        <v>95.58</v>
      </c>
      <c r="F477" s="108">
        <f>F478+F479+F480</f>
        <v>95.58</v>
      </c>
      <c r="G477" s="152"/>
    </row>
    <row r="478" spans="1:8" x14ac:dyDescent="0.25">
      <c r="A478" s="2127"/>
      <c r="B478" s="1160"/>
      <c r="C478" s="1320"/>
      <c r="D478" s="669" t="s">
        <v>523</v>
      </c>
      <c r="E478" s="108">
        <f t="shared" ref="E478:F480" si="10">E482+E486</f>
        <v>0</v>
      </c>
      <c r="F478" s="108">
        <f t="shared" si="10"/>
        <v>0</v>
      </c>
      <c r="G478" s="152"/>
    </row>
    <row r="479" spans="1:8" x14ac:dyDescent="0.25">
      <c r="A479" s="2127"/>
      <c r="B479" s="1160"/>
      <c r="C479" s="1320"/>
      <c r="D479" s="669" t="s">
        <v>524</v>
      </c>
      <c r="E479" s="108">
        <f t="shared" si="10"/>
        <v>0</v>
      </c>
      <c r="F479" s="108">
        <f t="shared" si="10"/>
        <v>0</v>
      </c>
      <c r="G479" s="152"/>
    </row>
    <row r="480" spans="1:8" x14ac:dyDescent="0.25">
      <c r="A480" s="2127"/>
      <c r="B480" s="1161"/>
      <c r="C480" s="1415"/>
      <c r="D480" s="669" t="s">
        <v>525</v>
      </c>
      <c r="E480" s="108">
        <f t="shared" si="10"/>
        <v>95.58</v>
      </c>
      <c r="F480" s="108">
        <f t="shared" si="10"/>
        <v>95.58</v>
      </c>
      <c r="G480" s="152"/>
    </row>
    <row r="481" spans="1:7" ht="13.9" customHeight="1" x14ac:dyDescent="0.25">
      <c r="A481" s="2127"/>
      <c r="B481" s="1945" t="s">
        <v>120</v>
      </c>
      <c r="C481" s="1106" t="s">
        <v>334</v>
      </c>
      <c r="D481" s="669" t="s">
        <v>626</v>
      </c>
      <c r="E481" s="108">
        <f>E482+E483+E484</f>
        <v>0</v>
      </c>
      <c r="F481" s="108">
        <f>F482+F483+F484</f>
        <v>0</v>
      </c>
      <c r="G481" s="152"/>
    </row>
    <row r="482" spans="1:7" ht="15" customHeight="1" x14ac:dyDescent="0.25">
      <c r="A482" s="2127"/>
      <c r="B482" s="1946"/>
      <c r="C482" s="1947"/>
      <c r="D482" s="651" t="s">
        <v>523</v>
      </c>
      <c r="E482" s="106">
        <v>0</v>
      </c>
      <c r="F482" s="106">
        <v>0</v>
      </c>
      <c r="G482" s="152"/>
    </row>
    <row r="483" spans="1:7" x14ac:dyDescent="0.25">
      <c r="A483" s="2127"/>
      <c r="B483" s="1946"/>
      <c r="C483" s="1947"/>
      <c r="D483" s="651" t="s">
        <v>524</v>
      </c>
      <c r="E483" s="106">
        <v>0</v>
      </c>
      <c r="F483" s="106">
        <v>0</v>
      </c>
      <c r="G483" s="152"/>
    </row>
    <row r="484" spans="1:7" x14ac:dyDescent="0.25">
      <c r="A484" s="2127"/>
      <c r="B484" s="1948"/>
      <c r="C484" s="1949"/>
      <c r="D484" s="651" t="s">
        <v>525</v>
      </c>
      <c r="E484" s="106">
        <v>0</v>
      </c>
      <c r="F484" s="106">
        <v>0</v>
      </c>
      <c r="G484" s="152"/>
    </row>
    <row r="485" spans="1:7" ht="13.9" customHeight="1" x14ac:dyDescent="0.25">
      <c r="A485" s="2127"/>
      <c r="B485" s="1945" t="s">
        <v>121</v>
      </c>
      <c r="C485" s="1106" t="s">
        <v>336</v>
      </c>
      <c r="D485" s="669" t="s">
        <v>626</v>
      </c>
      <c r="E485" s="108">
        <f>E486+E487+E488</f>
        <v>95.58</v>
      </c>
      <c r="F485" s="108">
        <f>F486+F487+F488</f>
        <v>95.58</v>
      </c>
      <c r="G485" s="152"/>
    </row>
    <row r="486" spans="1:7" ht="15" customHeight="1" x14ac:dyDescent="0.25">
      <c r="A486" s="2127"/>
      <c r="B486" s="1946"/>
      <c r="C486" s="1320"/>
      <c r="D486" s="651" t="s">
        <v>523</v>
      </c>
      <c r="E486" s="106">
        <v>0</v>
      </c>
      <c r="F486" s="107">
        <v>0</v>
      </c>
      <c r="G486" s="152"/>
    </row>
    <row r="487" spans="1:7" x14ac:dyDescent="0.25">
      <c r="A487" s="2127"/>
      <c r="B487" s="1946"/>
      <c r="C487" s="1320"/>
      <c r="D487" s="651" t="s">
        <v>524</v>
      </c>
      <c r="E487" s="106">
        <v>0</v>
      </c>
      <c r="F487" s="107">
        <v>0</v>
      </c>
      <c r="G487" s="152"/>
    </row>
    <row r="488" spans="1:7" x14ac:dyDescent="0.25">
      <c r="A488" s="2127"/>
      <c r="B488" s="1948"/>
      <c r="C488" s="1415"/>
      <c r="D488" s="651" t="s">
        <v>525</v>
      </c>
      <c r="E488" s="106">
        <v>95.58</v>
      </c>
      <c r="F488" s="106">
        <v>95.58</v>
      </c>
      <c r="G488" s="152"/>
    </row>
    <row r="489" spans="1:7" ht="13.9" customHeight="1" x14ac:dyDescent="0.25">
      <c r="A489" s="2127"/>
      <c r="B489" s="1945" t="s">
        <v>773</v>
      </c>
      <c r="C489" s="1106" t="s">
        <v>1338</v>
      </c>
      <c r="D489" s="669" t="s">
        <v>626</v>
      </c>
      <c r="E489" s="1935">
        <f>E490+E491+E492</f>
        <v>0</v>
      </c>
      <c r="F489" s="1935">
        <f>F490+F491+F492</f>
        <v>0</v>
      </c>
      <c r="G489" s="152"/>
    </row>
    <row r="490" spans="1:7" ht="15" customHeight="1" x14ac:dyDescent="0.25">
      <c r="A490" s="2127"/>
      <c r="B490" s="1946"/>
      <c r="C490" s="1320"/>
      <c r="D490" s="651" t="s">
        <v>523</v>
      </c>
      <c r="E490" s="1937">
        <v>0</v>
      </c>
      <c r="F490" s="1937">
        <v>0</v>
      </c>
      <c r="G490" s="152"/>
    </row>
    <row r="491" spans="1:7" x14ac:dyDescent="0.25">
      <c r="A491" s="2127"/>
      <c r="B491" s="1946"/>
      <c r="C491" s="1320"/>
      <c r="D491" s="651" t="s">
        <v>524</v>
      </c>
      <c r="E491" s="1937">
        <v>0</v>
      </c>
      <c r="F491" s="1937">
        <v>0</v>
      </c>
      <c r="G491" s="152"/>
    </row>
    <row r="492" spans="1:7" x14ac:dyDescent="0.25">
      <c r="A492" s="2127"/>
      <c r="B492" s="1948"/>
      <c r="C492" s="1415"/>
      <c r="D492" s="651" t="s">
        <v>525</v>
      </c>
      <c r="E492" s="1937">
        <v>0</v>
      </c>
      <c r="F492" s="1937">
        <v>0</v>
      </c>
      <c r="G492" s="152"/>
    </row>
    <row r="493" spans="1:7" ht="13.9" customHeight="1" x14ac:dyDescent="0.25">
      <c r="A493" s="2127"/>
      <c r="B493" s="1945" t="s">
        <v>132</v>
      </c>
      <c r="C493" s="1106" t="s">
        <v>1339</v>
      </c>
      <c r="D493" s="669" t="s">
        <v>626</v>
      </c>
      <c r="E493" s="1935">
        <f>E494+E495+E496</f>
        <v>0</v>
      </c>
      <c r="F493" s="1935">
        <f>F494+F495+F496</f>
        <v>0</v>
      </c>
      <c r="G493" s="152"/>
    </row>
    <row r="494" spans="1:7" ht="15" customHeight="1" x14ac:dyDescent="0.25">
      <c r="A494" s="2127"/>
      <c r="B494" s="1946"/>
      <c r="C494" s="1320"/>
      <c r="D494" s="651" t="s">
        <v>523</v>
      </c>
      <c r="E494" s="1937">
        <v>0</v>
      </c>
      <c r="F494" s="1937">
        <v>0</v>
      </c>
      <c r="G494" s="152"/>
    </row>
    <row r="495" spans="1:7" x14ac:dyDescent="0.25">
      <c r="A495" s="2127"/>
      <c r="B495" s="1946"/>
      <c r="C495" s="1320"/>
      <c r="D495" s="651" t="s">
        <v>524</v>
      </c>
      <c r="E495" s="1937">
        <v>0</v>
      </c>
      <c r="F495" s="1937">
        <v>0</v>
      </c>
      <c r="G495" s="152"/>
    </row>
    <row r="496" spans="1:7" x14ac:dyDescent="0.25">
      <c r="A496" s="2127"/>
      <c r="B496" s="1948"/>
      <c r="C496" s="1415"/>
      <c r="D496" s="651" t="s">
        <v>525</v>
      </c>
      <c r="E496" s="1937">
        <v>0</v>
      </c>
      <c r="F496" s="1937">
        <v>0</v>
      </c>
      <c r="G496" s="152"/>
    </row>
    <row r="497" spans="1:8" ht="13.9" customHeight="1" x14ac:dyDescent="0.25">
      <c r="A497" s="2127"/>
      <c r="B497" s="1945" t="s">
        <v>134</v>
      </c>
      <c r="C497" s="1106" t="s">
        <v>1340</v>
      </c>
      <c r="D497" s="669" t="s">
        <v>626</v>
      </c>
      <c r="E497" s="1935">
        <f>E498+E499+E500</f>
        <v>0</v>
      </c>
      <c r="F497" s="1935">
        <f>F498+F499+F500</f>
        <v>0</v>
      </c>
      <c r="G497" s="152"/>
    </row>
    <row r="498" spans="1:8" ht="15" customHeight="1" x14ac:dyDescent="0.25">
      <c r="A498" s="2127"/>
      <c r="B498" s="1946"/>
      <c r="C498" s="1320"/>
      <c r="D498" s="651" t="s">
        <v>523</v>
      </c>
      <c r="E498" s="1937">
        <v>0</v>
      </c>
      <c r="F498" s="1937">
        <v>0</v>
      </c>
      <c r="G498" s="152"/>
    </row>
    <row r="499" spans="1:8" x14ac:dyDescent="0.25">
      <c r="A499" s="2127"/>
      <c r="B499" s="1946"/>
      <c r="C499" s="1320"/>
      <c r="D499" s="651" t="s">
        <v>524</v>
      </c>
      <c r="E499" s="1937">
        <v>0</v>
      </c>
      <c r="F499" s="1937">
        <v>0</v>
      </c>
      <c r="G499" s="152"/>
    </row>
    <row r="500" spans="1:8" x14ac:dyDescent="0.25">
      <c r="A500" s="2127"/>
      <c r="B500" s="1948"/>
      <c r="C500" s="1415"/>
      <c r="D500" s="651" t="s">
        <v>525</v>
      </c>
      <c r="E500" s="1937">
        <v>0</v>
      </c>
      <c r="F500" s="1937">
        <v>0</v>
      </c>
      <c r="G500" s="152"/>
    </row>
    <row r="501" spans="1:8" x14ac:dyDescent="0.25">
      <c r="A501" s="2127"/>
      <c r="B501" s="1945" t="s">
        <v>137</v>
      </c>
      <c r="C501" s="1955" t="s">
        <v>791</v>
      </c>
      <c r="D501" s="672" t="s">
        <v>626</v>
      </c>
      <c r="E501" s="1935">
        <f>E502+E503+E504</f>
        <v>0</v>
      </c>
      <c r="F501" s="1935">
        <f>F502+F503+F504</f>
        <v>0</v>
      </c>
      <c r="G501" s="152"/>
    </row>
    <row r="502" spans="1:8" x14ac:dyDescent="0.25">
      <c r="A502" s="2127"/>
      <c r="B502" s="1946"/>
      <c r="C502" s="1015"/>
      <c r="D502" s="667" t="s">
        <v>523</v>
      </c>
      <c r="E502" s="1937">
        <v>0</v>
      </c>
      <c r="F502" s="1937">
        <v>0</v>
      </c>
      <c r="G502" s="152"/>
    </row>
    <row r="503" spans="1:8" x14ac:dyDescent="0.25">
      <c r="A503" s="2127"/>
      <c r="B503" s="1946"/>
      <c r="C503" s="1015"/>
      <c r="D503" s="667" t="s">
        <v>524</v>
      </c>
      <c r="E503" s="1937">
        <v>0</v>
      </c>
      <c r="F503" s="1937">
        <v>0</v>
      </c>
      <c r="G503" s="152"/>
    </row>
    <row r="504" spans="1:8" ht="15.75" thickBot="1" x14ac:dyDescent="0.3">
      <c r="A504" s="2127"/>
      <c r="B504" s="1956"/>
      <c r="C504" s="1015"/>
      <c r="D504" s="667" t="s">
        <v>525</v>
      </c>
      <c r="E504" s="1937">
        <v>0</v>
      </c>
      <c r="F504" s="1937">
        <v>0</v>
      </c>
      <c r="G504" s="152"/>
    </row>
    <row r="505" spans="1:8" s="664" customFormat="1" x14ac:dyDescent="0.25">
      <c r="A505" s="2127"/>
      <c r="B505" s="1957" t="s">
        <v>266</v>
      </c>
      <c r="C505" s="1566" t="s">
        <v>1341</v>
      </c>
      <c r="D505" s="672" t="s">
        <v>626</v>
      </c>
      <c r="E505" s="1935">
        <f>E506+E507+E508</f>
        <v>512.62</v>
      </c>
      <c r="F505" s="1935">
        <f>F506+F507+F508</f>
        <v>512.61</v>
      </c>
      <c r="G505" s="670"/>
      <c r="H505" s="665"/>
    </row>
    <row r="506" spans="1:8" s="664" customFormat="1" x14ac:dyDescent="0.25">
      <c r="A506" s="2127"/>
      <c r="B506" s="1118"/>
      <c r="C506" s="1570"/>
      <c r="D506" s="667" t="s">
        <v>523</v>
      </c>
      <c r="E506" s="1935">
        <f t="shared" ref="E506:F508" si="11">E510</f>
        <v>0</v>
      </c>
      <c r="F506" s="1935">
        <f t="shared" si="11"/>
        <v>0</v>
      </c>
      <c r="G506" s="670"/>
      <c r="H506" s="665"/>
    </row>
    <row r="507" spans="1:8" s="664" customFormat="1" x14ac:dyDescent="0.25">
      <c r="A507" s="2127"/>
      <c r="B507" s="1118"/>
      <c r="C507" s="1570"/>
      <c r="D507" s="667" t="s">
        <v>524</v>
      </c>
      <c r="E507" s="1935">
        <f t="shared" si="11"/>
        <v>0</v>
      </c>
      <c r="F507" s="1935">
        <f t="shared" si="11"/>
        <v>0</v>
      </c>
      <c r="G507" s="670"/>
      <c r="H507" s="665"/>
    </row>
    <row r="508" spans="1:8" s="664" customFormat="1" ht="15.75" thickBot="1" x14ac:dyDescent="0.3">
      <c r="A508" s="2127"/>
      <c r="B508" s="1958"/>
      <c r="C508" s="1574"/>
      <c r="D508" s="667" t="s">
        <v>525</v>
      </c>
      <c r="E508" s="1935">
        <f t="shared" si="11"/>
        <v>512.62</v>
      </c>
      <c r="F508" s="1935">
        <f t="shared" si="11"/>
        <v>512.61</v>
      </c>
      <c r="G508" s="670"/>
      <c r="H508" s="665"/>
    </row>
    <row r="509" spans="1:8" s="664" customFormat="1" x14ac:dyDescent="0.25">
      <c r="A509" s="2127"/>
      <c r="B509" s="1959" t="s">
        <v>268</v>
      </c>
      <c r="C509" s="1960" t="s">
        <v>1125</v>
      </c>
      <c r="D509" s="672" t="s">
        <v>626</v>
      </c>
      <c r="E509" s="1935">
        <f>E510+E511+E512</f>
        <v>512.62</v>
      </c>
      <c r="F509" s="1935">
        <f>F510+F511+F512</f>
        <v>512.61</v>
      </c>
      <c r="G509" s="670"/>
      <c r="H509" s="665"/>
    </row>
    <row r="510" spans="1:8" s="664" customFormat="1" x14ac:dyDescent="0.25">
      <c r="A510" s="2127"/>
      <c r="B510" s="1260"/>
      <c r="C510" s="1961"/>
      <c r="D510" s="667" t="s">
        <v>523</v>
      </c>
      <c r="E510" s="1937">
        <v>0</v>
      </c>
      <c r="F510" s="1937">
        <v>0</v>
      </c>
      <c r="G510" s="670"/>
      <c r="H510" s="665"/>
    </row>
    <row r="511" spans="1:8" s="664" customFormat="1" x14ac:dyDescent="0.25">
      <c r="A511" s="2127"/>
      <c r="B511" s="1260"/>
      <c r="C511" s="1961"/>
      <c r="D511" s="667" t="s">
        <v>524</v>
      </c>
      <c r="E511" s="1937">
        <v>0</v>
      </c>
      <c r="F511" s="1937">
        <v>0</v>
      </c>
      <c r="G511" s="670"/>
      <c r="H511" s="665"/>
    </row>
    <row r="512" spans="1:8" s="664" customFormat="1" ht="15.75" thickBot="1" x14ac:dyDescent="0.3">
      <c r="A512" s="2127"/>
      <c r="B512" s="1962"/>
      <c r="C512" s="1963"/>
      <c r="D512" s="667" t="s">
        <v>525</v>
      </c>
      <c r="E512" s="1937">
        <f>E516+E520</f>
        <v>512.62</v>
      </c>
      <c r="F512" s="1937">
        <f>F516+F520</f>
        <v>512.61</v>
      </c>
      <c r="G512" s="670"/>
      <c r="H512" s="665"/>
    </row>
    <row r="513" spans="1:8" s="664" customFormat="1" x14ac:dyDescent="0.25">
      <c r="A513" s="2127"/>
      <c r="B513" s="1959" t="s">
        <v>622</v>
      </c>
      <c r="C513" s="1960" t="s">
        <v>1342</v>
      </c>
      <c r="D513" s="672" t="s">
        <v>626</v>
      </c>
      <c r="E513" s="1935">
        <f>E514+E515+E516</f>
        <v>349.99</v>
      </c>
      <c r="F513" s="1935">
        <f>F514+F515+F516</f>
        <v>349.99</v>
      </c>
      <c r="G513" s="670"/>
      <c r="H513" s="665"/>
    </row>
    <row r="514" spans="1:8" s="664" customFormat="1" x14ac:dyDescent="0.25">
      <c r="A514" s="2127"/>
      <c r="B514" s="1260"/>
      <c r="C514" s="1961"/>
      <c r="D514" s="667" t="s">
        <v>523</v>
      </c>
      <c r="E514" s="1937">
        <v>0</v>
      </c>
      <c r="F514" s="1937">
        <v>0</v>
      </c>
      <c r="G514" s="670"/>
      <c r="H514" s="665"/>
    </row>
    <row r="515" spans="1:8" s="664" customFormat="1" x14ac:dyDescent="0.25">
      <c r="A515" s="2127"/>
      <c r="B515" s="1260"/>
      <c r="C515" s="1961"/>
      <c r="D515" s="667" t="s">
        <v>524</v>
      </c>
      <c r="E515" s="1937">
        <v>0</v>
      </c>
      <c r="F515" s="1937">
        <v>0</v>
      </c>
      <c r="G515" s="670"/>
      <c r="H515" s="665"/>
    </row>
    <row r="516" spans="1:8" s="664" customFormat="1" ht="15.75" thickBot="1" x14ac:dyDescent="0.3">
      <c r="A516" s="2127"/>
      <c r="B516" s="1962"/>
      <c r="C516" s="1963"/>
      <c r="D516" s="667" t="s">
        <v>525</v>
      </c>
      <c r="E516" s="1937">
        <v>349.99</v>
      </c>
      <c r="F516" s="1937">
        <v>349.99</v>
      </c>
      <c r="G516" s="670"/>
      <c r="H516" s="665"/>
    </row>
    <row r="517" spans="1:8" s="664" customFormat="1" x14ac:dyDescent="0.25">
      <c r="A517" s="2127"/>
      <c r="B517" s="1959" t="s">
        <v>623</v>
      </c>
      <c r="C517" s="1960" t="s">
        <v>1128</v>
      </c>
      <c r="D517" s="667" t="s">
        <v>626</v>
      </c>
      <c r="E517" s="1937">
        <f>E518+E519+E520</f>
        <v>162.63</v>
      </c>
      <c r="F517" s="1937">
        <f>F518+F519+F520</f>
        <v>162.62</v>
      </c>
      <c r="G517" s="670"/>
      <c r="H517" s="665"/>
    </row>
    <row r="518" spans="1:8" s="664" customFormat="1" x14ac:dyDescent="0.25">
      <c r="A518" s="2127"/>
      <c r="B518" s="1260"/>
      <c r="C518" s="1961"/>
      <c r="D518" s="667" t="s">
        <v>523</v>
      </c>
      <c r="E518" s="1937">
        <v>0</v>
      </c>
      <c r="F518" s="1937">
        <v>0</v>
      </c>
      <c r="G518" s="670"/>
      <c r="H518" s="665"/>
    </row>
    <row r="519" spans="1:8" s="664" customFormat="1" x14ac:dyDescent="0.25">
      <c r="A519" s="2127"/>
      <c r="B519" s="1260"/>
      <c r="C519" s="1961"/>
      <c r="D519" s="667" t="s">
        <v>524</v>
      </c>
      <c r="E519" s="1937">
        <v>0</v>
      </c>
      <c r="F519" s="1937">
        <v>0</v>
      </c>
      <c r="G519" s="670"/>
      <c r="H519" s="665"/>
    </row>
    <row r="520" spans="1:8" s="664" customFormat="1" ht="15.75" thickBot="1" x14ac:dyDescent="0.3">
      <c r="A520" s="2127"/>
      <c r="B520" s="1962"/>
      <c r="C520" s="1963"/>
      <c r="D520" s="667" t="s">
        <v>525</v>
      </c>
      <c r="E520" s="1937">
        <v>162.63</v>
      </c>
      <c r="F520" s="1937">
        <v>162.62</v>
      </c>
      <c r="G520" s="670"/>
      <c r="H520" s="665"/>
    </row>
    <row r="521" spans="1:8" s="664" customFormat="1" x14ac:dyDescent="0.25">
      <c r="A521" s="2127"/>
      <c r="B521" s="1957" t="s">
        <v>277</v>
      </c>
      <c r="C521" s="1566" t="s">
        <v>1129</v>
      </c>
      <c r="D521" s="672" t="s">
        <v>626</v>
      </c>
      <c r="E521" s="1935">
        <f>E522+E523+E524</f>
        <v>998.58</v>
      </c>
      <c r="F521" s="1935">
        <f>F522+F523+F524</f>
        <v>998.58</v>
      </c>
      <c r="G521" s="670"/>
      <c r="H521" s="665"/>
    </row>
    <row r="522" spans="1:8" s="664" customFormat="1" x14ac:dyDescent="0.25">
      <c r="A522" s="2127"/>
      <c r="B522" s="1118"/>
      <c r="C522" s="1570"/>
      <c r="D522" s="672" t="s">
        <v>523</v>
      </c>
      <c r="E522" s="1935">
        <f t="shared" ref="E522:F524" si="12">E526</f>
        <v>0</v>
      </c>
      <c r="F522" s="1935">
        <f t="shared" si="12"/>
        <v>0</v>
      </c>
      <c r="G522" s="670"/>
      <c r="H522" s="665"/>
    </row>
    <row r="523" spans="1:8" s="664" customFormat="1" x14ac:dyDescent="0.25">
      <c r="A523" s="2127"/>
      <c r="B523" s="1118"/>
      <c r="C523" s="1570"/>
      <c r="D523" s="672" t="s">
        <v>524</v>
      </c>
      <c r="E523" s="1935">
        <f t="shared" si="12"/>
        <v>0</v>
      </c>
      <c r="F523" s="1935">
        <f t="shared" si="12"/>
        <v>0</v>
      </c>
      <c r="G523" s="670"/>
      <c r="H523" s="665"/>
    </row>
    <row r="524" spans="1:8" s="664" customFormat="1" ht="15.75" thickBot="1" x14ac:dyDescent="0.3">
      <c r="A524" s="2127"/>
      <c r="B524" s="1958"/>
      <c r="C524" s="1574"/>
      <c r="D524" s="672" t="s">
        <v>525</v>
      </c>
      <c r="E524" s="1935">
        <f t="shared" si="12"/>
        <v>998.58</v>
      </c>
      <c r="F524" s="1935">
        <f t="shared" si="12"/>
        <v>998.58</v>
      </c>
      <c r="G524" s="670"/>
      <c r="H524" s="665"/>
    </row>
    <row r="525" spans="1:8" s="664" customFormat="1" x14ac:dyDescent="0.25">
      <c r="A525" s="2127"/>
      <c r="B525" s="1959" t="s">
        <v>485</v>
      </c>
      <c r="C525" s="1960" t="s">
        <v>1130</v>
      </c>
      <c r="D525" s="667" t="s">
        <v>626</v>
      </c>
      <c r="E525" s="1937">
        <f>E526+E527+E528</f>
        <v>998.58</v>
      </c>
      <c r="F525" s="1937">
        <f>F526+F527+F528</f>
        <v>998.58</v>
      </c>
      <c r="G525" s="670"/>
      <c r="H525" s="665"/>
    </row>
    <row r="526" spans="1:8" s="664" customFormat="1" x14ac:dyDescent="0.25">
      <c r="A526" s="2127"/>
      <c r="B526" s="1964"/>
      <c r="C526" s="1961"/>
      <c r="D526" s="667" t="s">
        <v>523</v>
      </c>
      <c r="E526" s="1937">
        <v>0</v>
      </c>
      <c r="F526" s="1937">
        <v>0</v>
      </c>
      <c r="G526" s="670"/>
      <c r="H526" s="665"/>
    </row>
    <row r="527" spans="1:8" s="664" customFormat="1" x14ac:dyDescent="0.25">
      <c r="A527" s="2127"/>
      <c r="B527" s="1964"/>
      <c r="C527" s="1961"/>
      <c r="D527" s="667" t="s">
        <v>524</v>
      </c>
      <c r="E527" s="1937">
        <v>0</v>
      </c>
      <c r="F527" s="1937">
        <v>0</v>
      </c>
      <c r="G527" s="670"/>
      <c r="H527" s="665"/>
    </row>
    <row r="528" spans="1:8" s="664" customFormat="1" ht="15.75" thickBot="1" x14ac:dyDescent="0.3">
      <c r="A528" s="2127"/>
      <c r="B528" s="1965"/>
      <c r="C528" s="1963"/>
      <c r="D528" s="667" t="s">
        <v>525</v>
      </c>
      <c r="E528" s="1937">
        <v>998.58</v>
      </c>
      <c r="F528" s="1937">
        <v>998.58</v>
      </c>
      <c r="G528" s="670"/>
      <c r="H528" s="665"/>
    </row>
    <row r="529" spans="1:8" s="664" customFormat="1" x14ac:dyDescent="0.25">
      <c r="A529" s="2127"/>
      <c r="B529" s="1966">
        <v>6</v>
      </c>
      <c r="C529" s="1566" t="s">
        <v>1343</v>
      </c>
      <c r="D529" s="672" t="s">
        <v>626</v>
      </c>
      <c r="E529" s="1935">
        <f>E530+E531+E532</f>
        <v>54233.310000000005</v>
      </c>
      <c r="F529" s="1935">
        <f>F530+F531+F532</f>
        <v>54228.770000000004</v>
      </c>
      <c r="G529" s="670"/>
      <c r="H529" s="665"/>
    </row>
    <row r="530" spans="1:8" s="664" customFormat="1" x14ac:dyDescent="0.25">
      <c r="A530" s="2127"/>
      <c r="B530" s="1902"/>
      <c r="C530" s="1570"/>
      <c r="D530" s="672" t="s">
        <v>523</v>
      </c>
      <c r="E530" s="1935">
        <f>E534+E538+E542+E546+E550+E554+E558</f>
        <v>0</v>
      </c>
      <c r="F530" s="1935">
        <f>F534+F538+F542+F546+F550+F554+F558</f>
        <v>0</v>
      </c>
      <c r="G530" s="670"/>
      <c r="H530" s="665"/>
    </row>
    <row r="531" spans="1:8" s="664" customFormat="1" x14ac:dyDescent="0.25">
      <c r="A531" s="2127"/>
      <c r="B531" s="1902"/>
      <c r="C531" s="1570"/>
      <c r="D531" s="672" t="s">
        <v>524</v>
      </c>
      <c r="E531" s="1935">
        <f>E535+E539+E543+E547+E551+E555+E559</f>
        <v>53950.590000000004</v>
      </c>
      <c r="F531" s="1935">
        <f>F535+F539+F543+F547+F551+F555+F559</f>
        <v>53950.590000000004</v>
      </c>
      <c r="G531" s="670"/>
      <c r="H531" s="665"/>
    </row>
    <row r="532" spans="1:8" s="664" customFormat="1" ht="15.75" thickBot="1" x14ac:dyDescent="0.3">
      <c r="A532" s="2127"/>
      <c r="B532" s="1967"/>
      <c r="C532" s="1574"/>
      <c r="D532" s="672" t="s">
        <v>525</v>
      </c>
      <c r="E532" s="1935">
        <f>E540+E544+E548+E552+E556+E560</f>
        <v>282.72000000000003</v>
      </c>
      <c r="F532" s="1935">
        <f>F540+F544+F548+F552+F556+F560</f>
        <v>278.18</v>
      </c>
      <c r="G532" s="670"/>
      <c r="H532" s="665"/>
    </row>
    <row r="533" spans="1:8" s="664" customFormat="1" x14ac:dyDescent="0.25">
      <c r="A533" s="2127"/>
      <c r="B533" s="1968" t="s">
        <v>282</v>
      </c>
      <c r="C533" s="1960" t="s">
        <v>345</v>
      </c>
      <c r="D533" s="672" t="s">
        <v>626</v>
      </c>
      <c r="E533" s="1935">
        <f>E534+E535+E536</f>
        <v>0</v>
      </c>
      <c r="F533" s="1935">
        <f>F534+F535+F536</f>
        <v>0</v>
      </c>
      <c r="G533" s="670"/>
      <c r="H533" s="665"/>
    </row>
    <row r="534" spans="1:8" s="664" customFormat="1" x14ac:dyDescent="0.25">
      <c r="A534" s="2127"/>
      <c r="B534" s="1969"/>
      <c r="C534" s="1961"/>
      <c r="D534" s="667" t="s">
        <v>523</v>
      </c>
      <c r="E534" s="1937">
        <v>0</v>
      </c>
      <c r="F534" s="1937">
        <v>0</v>
      </c>
      <c r="G534" s="670"/>
      <c r="H534" s="665"/>
    </row>
    <row r="535" spans="1:8" s="664" customFormat="1" x14ac:dyDescent="0.25">
      <c r="A535" s="2127"/>
      <c r="B535" s="1969"/>
      <c r="C535" s="1961"/>
      <c r="D535" s="667" t="s">
        <v>524</v>
      </c>
      <c r="E535" s="1937">
        <v>0</v>
      </c>
      <c r="F535" s="1937">
        <v>0</v>
      </c>
      <c r="G535" s="670"/>
      <c r="H535" s="665"/>
    </row>
    <row r="536" spans="1:8" s="664" customFormat="1" ht="15.75" thickBot="1" x14ac:dyDescent="0.3">
      <c r="A536" s="2127"/>
      <c r="B536" s="1970"/>
      <c r="C536" s="1963"/>
      <c r="D536" s="667" t="s">
        <v>525</v>
      </c>
      <c r="E536" s="1937">
        <v>0</v>
      </c>
      <c r="F536" s="1937">
        <v>0</v>
      </c>
      <c r="G536" s="670"/>
      <c r="H536" s="665"/>
    </row>
    <row r="537" spans="1:8" s="664" customFormat="1" x14ac:dyDescent="0.25">
      <c r="A537" s="2127"/>
      <c r="B537" s="1968" t="s">
        <v>285</v>
      </c>
      <c r="C537" s="1960" t="s">
        <v>347</v>
      </c>
      <c r="D537" s="672" t="s">
        <v>626</v>
      </c>
      <c r="E537" s="1935">
        <f>E538+E539+E540</f>
        <v>52822.239999999998</v>
      </c>
      <c r="F537" s="1935">
        <f>F538+F539+F540</f>
        <v>52822.239999999998</v>
      </c>
      <c r="G537" s="670"/>
      <c r="H537" s="665"/>
    </row>
    <row r="538" spans="1:8" s="664" customFormat="1" x14ac:dyDescent="0.25">
      <c r="A538" s="2127"/>
      <c r="B538" s="1969"/>
      <c r="C538" s="1961"/>
      <c r="D538" s="667" t="s">
        <v>523</v>
      </c>
      <c r="E538" s="1937">
        <v>0</v>
      </c>
      <c r="F538" s="1937">
        <v>0</v>
      </c>
      <c r="G538" s="670"/>
      <c r="H538" s="665"/>
    </row>
    <row r="539" spans="1:8" s="664" customFormat="1" x14ac:dyDescent="0.25">
      <c r="A539" s="2127"/>
      <c r="B539" s="1969"/>
      <c r="C539" s="1961"/>
      <c r="D539" s="667" t="s">
        <v>524</v>
      </c>
      <c r="E539" s="1937">
        <v>52558.13</v>
      </c>
      <c r="F539" s="1937">
        <v>52558.13</v>
      </c>
      <c r="G539" s="670"/>
      <c r="H539" s="665"/>
    </row>
    <row r="540" spans="1:8" s="664" customFormat="1" ht="15.75" thickBot="1" x14ac:dyDescent="0.3">
      <c r="A540" s="2127"/>
      <c r="B540" s="1970"/>
      <c r="C540" s="1963"/>
      <c r="D540" s="667" t="s">
        <v>525</v>
      </c>
      <c r="E540" s="1937">
        <v>264.11</v>
      </c>
      <c r="F540" s="1937">
        <v>264.11</v>
      </c>
      <c r="G540" s="670"/>
      <c r="H540" s="665"/>
    </row>
    <row r="541" spans="1:8" s="664" customFormat="1" x14ac:dyDescent="0.25">
      <c r="A541" s="2127"/>
      <c r="B541" s="1968" t="s">
        <v>820</v>
      </c>
      <c r="C541" s="1960" t="s">
        <v>350</v>
      </c>
      <c r="D541" s="672" t="s">
        <v>626</v>
      </c>
      <c r="E541" s="1935">
        <f>E542+E543+E544</f>
        <v>145</v>
      </c>
      <c r="F541" s="1935">
        <f>F542+F543+F544</f>
        <v>145</v>
      </c>
      <c r="G541" s="670"/>
      <c r="H541" s="665"/>
    </row>
    <row r="542" spans="1:8" s="664" customFormat="1" x14ac:dyDescent="0.25">
      <c r="A542" s="2127"/>
      <c r="B542" s="1969"/>
      <c r="C542" s="1961"/>
      <c r="D542" s="667" t="s">
        <v>523</v>
      </c>
      <c r="E542" s="1937">
        <v>0</v>
      </c>
      <c r="F542" s="1937">
        <v>0</v>
      </c>
      <c r="G542" s="670"/>
      <c r="H542" s="665"/>
    </row>
    <row r="543" spans="1:8" s="664" customFormat="1" x14ac:dyDescent="0.25">
      <c r="A543" s="2127"/>
      <c r="B543" s="1969"/>
      <c r="C543" s="1961"/>
      <c r="D543" s="667" t="s">
        <v>524</v>
      </c>
      <c r="E543" s="1937">
        <v>143.55000000000001</v>
      </c>
      <c r="F543" s="1937">
        <v>143.55000000000001</v>
      </c>
      <c r="G543" s="670"/>
      <c r="H543" s="665"/>
    </row>
    <row r="544" spans="1:8" s="664" customFormat="1" ht="15.75" thickBot="1" x14ac:dyDescent="0.3">
      <c r="A544" s="2127"/>
      <c r="B544" s="1970"/>
      <c r="C544" s="1963"/>
      <c r="D544" s="667" t="s">
        <v>525</v>
      </c>
      <c r="E544" s="1937">
        <v>1.45</v>
      </c>
      <c r="F544" s="1937">
        <v>1.45</v>
      </c>
      <c r="G544" s="670"/>
      <c r="H544" s="665"/>
    </row>
    <row r="545" spans="1:8" s="664" customFormat="1" x14ac:dyDescent="0.25">
      <c r="A545" s="2127"/>
      <c r="B545" s="1968" t="s">
        <v>1132</v>
      </c>
      <c r="C545" s="1960" t="s">
        <v>353</v>
      </c>
      <c r="D545" s="672" t="s">
        <v>626</v>
      </c>
      <c r="E545" s="1935">
        <f>E546+E547+E548</f>
        <v>0</v>
      </c>
      <c r="F545" s="1935">
        <f>F546+F547+F548</f>
        <v>0</v>
      </c>
      <c r="G545" s="670"/>
      <c r="H545" s="665"/>
    </row>
    <row r="546" spans="1:8" s="664" customFormat="1" x14ac:dyDescent="0.25">
      <c r="A546" s="2127"/>
      <c r="B546" s="1969"/>
      <c r="C546" s="1961"/>
      <c r="D546" s="667" t="s">
        <v>523</v>
      </c>
      <c r="E546" s="1937">
        <v>0</v>
      </c>
      <c r="F546" s="1937"/>
      <c r="G546" s="670"/>
      <c r="H546" s="665"/>
    </row>
    <row r="547" spans="1:8" s="664" customFormat="1" x14ac:dyDescent="0.25">
      <c r="A547" s="2127"/>
      <c r="B547" s="1969"/>
      <c r="C547" s="1961"/>
      <c r="D547" s="667" t="s">
        <v>524</v>
      </c>
      <c r="E547" s="1937">
        <v>0</v>
      </c>
      <c r="F547" s="1937">
        <v>0</v>
      </c>
      <c r="G547" s="670"/>
      <c r="H547" s="665"/>
    </row>
    <row r="548" spans="1:8" s="664" customFormat="1" ht="15.75" thickBot="1" x14ac:dyDescent="0.3">
      <c r="A548" s="2127"/>
      <c r="B548" s="1970"/>
      <c r="C548" s="1963"/>
      <c r="D548" s="667" t="s">
        <v>525</v>
      </c>
      <c r="E548" s="1937">
        <v>0</v>
      </c>
      <c r="F548" s="1937"/>
      <c r="G548" s="670"/>
      <c r="H548" s="665"/>
    </row>
    <row r="549" spans="1:8" s="664" customFormat="1" x14ac:dyDescent="0.25">
      <c r="A549" s="2127"/>
      <c r="B549" s="1968" t="s">
        <v>1133</v>
      </c>
      <c r="C549" s="1960" t="s">
        <v>1344</v>
      </c>
      <c r="D549" s="672" t="s">
        <v>626</v>
      </c>
      <c r="E549" s="1935">
        <f>E550+E551+E552</f>
        <v>0</v>
      </c>
      <c r="F549" s="1935">
        <f>F550+F551+F552</f>
        <v>0</v>
      </c>
      <c r="G549" s="670"/>
      <c r="H549" s="665"/>
    </row>
    <row r="550" spans="1:8" s="664" customFormat="1" x14ac:dyDescent="0.25">
      <c r="A550" s="2127"/>
      <c r="B550" s="1969"/>
      <c r="C550" s="1961"/>
      <c r="D550" s="667" t="s">
        <v>523</v>
      </c>
      <c r="E550" s="1937">
        <v>0</v>
      </c>
      <c r="F550" s="1937">
        <v>0</v>
      </c>
      <c r="G550" s="670"/>
      <c r="H550" s="665"/>
    </row>
    <row r="551" spans="1:8" s="664" customFormat="1" x14ac:dyDescent="0.25">
      <c r="A551" s="2127"/>
      <c r="B551" s="1969"/>
      <c r="C551" s="1961"/>
      <c r="D551" s="667" t="s">
        <v>524</v>
      </c>
      <c r="E551" s="1937">
        <v>0</v>
      </c>
      <c r="F551" s="1937">
        <v>0</v>
      </c>
      <c r="G551" s="670"/>
      <c r="H551" s="665"/>
    </row>
    <row r="552" spans="1:8" s="664" customFormat="1" ht="15.75" thickBot="1" x14ac:dyDescent="0.3">
      <c r="A552" s="2127"/>
      <c r="B552" s="1970"/>
      <c r="C552" s="1963"/>
      <c r="D552" s="667" t="s">
        <v>525</v>
      </c>
      <c r="E552" s="1937">
        <v>0</v>
      </c>
      <c r="F552" s="1937">
        <v>0</v>
      </c>
      <c r="G552" s="670"/>
      <c r="H552" s="665"/>
    </row>
    <row r="553" spans="1:8" s="664" customFormat="1" x14ac:dyDescent="0.25">
      <c r="A553" s="2127"/>
      <c r="B553" s="1968" t="s">
        <v>1137</v>
      </c>
      <c r="C553" s="1960" t="s">
        <v>1345</v>
      </c>
      <c r="D553" s="672" t="s">
        <v>626</v>
      </c>
      <c r="E553" s="1935">
        <f>E554+E555+E556</f>
        <v>0</v>
      </c>
      <c r="F553" s="1935">
        <f>F554+F555+F556</f>
        <v>0</v>
      </c>
      <c r="G553" s="670"/>
      <c r="H553" s="665"/>
    </row>
    <row r="554" spans="1:8" s="664" customFormat="1" x14ac:dyDescent="0.25">
      <c r="A554" s="2127"/>
      <c r="B554" s="1969"/>
      <c r="C554" s="1961"/>
      <c r="D554" s="667" t="s">
        <v>523</v>
      </c>
      <c r="E554" s="1937">
        <v>0</v>
      </c>
      <c r="F554" s="1937">
        <v>0</v>
      </c>
      <c r="G554" s="670"/>
      <c r="H554" s="665"/>
    </row>
    <row r="555" spans="1:8" s="664" customFormat="1" x14ac:dyDescent="0.25">
      <c r="A555" s="2127"/>
      <c r="B555" s="1969"/>
      <c r="C555" s="1961"/>
      <c r="D555" s="667" t="s">
        <v>524</v>
      </c>
      <c r="E555" s="1937">
        <v>0</v>
      </c>
      <c r="F555" s="1937">
        <v>0</v>
      </c>
      <c r="G555" s="670"/>
      <c r="H555" s="665"/>
    </row>
    <row r="556" spans="1:8" s="664" customFormat="1" ht="15.75" thickBot="1" x14ac:dyDescent="0.3">
      <c r="A556" s="2127"/>
      <c r="B556" s="1970"/>
      <c r="C556" s="1963"/>
      <c r="D556" s="667" t="s">
        <v>525</v>
      </c>
      <c r="E556" s="1937">
        <v>0</v>
      </c>
      <c r="F556" s="1937">
        <v>0</v>
      </c>
      <c r="G556" s="670"/>
      <c r="H556" s="665"/>
    </row>
    <row r="557" spans="1:8" s="664" customFormat="1" x14ac:dyDescent="0.25">
      <c r="A557" s="2127"/>
      <c r="B557" s="1968" t="s">
        <v>1138</v>
      </c>
      <c r="C557" s="1960" t="s">
        <v>1346</v>
      </c>
      <c r="D557" s="672" t="s">
        <v>626</v>
      </c>
      <c r="E557" s="1935">
        <f>E558+E559+E560</f>
        <v>1266.0700000000002</v>
      </c>
      <c r="F557" s="1935">
        <f>F558+F559+F560</f>
        <v>1261.53</v>
      </c>
      <c r="G557" s="670"/>
      <c r="H557" s="665"/>
    </row>
    <row r="558" spans="1:8" s="664" customFormat="1" x14ac:dyDescent="0.25">
      <c r="A558" s="2127"/>
      <c r="B558" s="1969"/>
      <c r="C558" s="1961"/>
      <c r="D558" s="667" t="s">
        <v>523</v>
      </c>
      <c r="E558" s="1937">
        <v>0</v>
      </c>
      <c r="F558" s="1937">
        <v>0</v>
      </c>
      <c r="G558" s="670"/>
      <c r="H558" s="665"/>
    </row>
    <row r="559" spans="1:8" s="664" customFormat="1" x14ac:dyDescent="0.25">
      <c r="A559" s="2127"/>
      <c r="B559" s="1969"/>
      <c r="C559" s="1961"/>
      <c r="D559" s="667" t="s">
        <v>524</v>
      </c>
      <c r="E559" s="1937">
        <v>1248.9100000000001</v>
      </c>
      <c r="F559" s="1937">
        <v>1248.9100000000001</v>
      </c>
      <c r="G559" s="670"/>
      <c r="H559" s="665"/>
    </row>
    <row r="560" spans="1:8" s="664" customFormat="1" x14ac:dyDescent="0.25">
      <c r="A560" s="2127"/>
      <c r="B560" s="1969"/>
      <c r="C560" s="1961"/>
      <c r="D560" s="849" t="s">
        <v>525</v>
      </c>
      <c r="E560" s="1971">
        <v>17.16</v>
      </c>
      <c r="F560" s="1971">
        <v>12.62</v>
      </c>
      <c r="G560" s="670"/>
      <c r="H560" s="665"/>
    </row>
    <row r="561" spans="1:8" ht="39.75" customHeight="1" x14ac:dyDescent="0.25">
      <c r="A561" s="2127"/>
      <c r="B561" s="1972" t="s">
        <v>357</v>
      </c>
      <c r="C561" s="1470"/>
      <c r="D561" s="1470"/>
      <c r="E561" s="1470"/>
      <c r="F561" s="1470"/>
      <c r="G561" s="152"/>
    </row>
    <row r="562" spans="1:8" ht="75.75" customHeight="1" x14ac:dyDescent="0.25">
      <c r="A562" s="2127"/>
      <c r="B562" s="858" t="s">
        <v>531</v>
      </c>
      <c r="C562" s="858" t="s">
        <v>1179</v>
      </c>
      <c r="D562" s="826" t="s">
        <v>548</v>
      </c>
      <c r="E562" s="842" t="s">
        <v>569</v>
      </c>
      <c r="F562" s="1973" t="s">
        <v>568</v>
      </c>
      <c r="G562" s="152"/>
    </row>
    <row r="563" spans="1:8" s="664" customFormat="1" ht="15.75" customHeight="1" x14ac:dyDescent="0.25">
      <c r="A563" s="2127"/>
      <c r="B563" s="858">
        <v>1</v>
      </c>
      <c r="C563" s="858">
        <v>2</v>
      </c>
      <c r="D563" s="826">
        <v>3</v>
      </c>
      <c r="E563" s="842">
        <v>4</v>
      </c>
      <c r="F563" s="1973">
        <v>5</v>
      </c>
      <c r="G563" s="670"/>
      <c r="H563" s="665"/>
    </row>
    <row r="564" spans="1:8" s="664" customFormat="1" ht="40.5" customHeight="1" x14ac:dyDescent="0.25">
      <c r="A564" s="2127"/>
      <c r="B564" s="1099" t="s">
        <v>1314</v>
      </c>
      <c r="C564" s="1100"/>
      <c r="D564" s="672" t="s">
        <v>525</v>
      </c>
      <c r="E564" s="526">
        <f>E565+E568</f>
        <v>3485804.02</v>
      </c>
      <c r="F564" s="526">
        <f>F565+F568</f>
        <v>3485804.02</v>
      </c>
      <c r="G564" s="670"/>
      <c r="H564" s="665"/>
    </row>
    <row r="565" spans="1:8" ht="63.75" customHeight="1" x14ac:dyDescent="0.25">
      <c r="A565" s="2127"/>
      <c r="B565" s="837">
        <v>1</v>
      </c>
      <c r="C565" s="1974" t="s">
        <v>1347</v>
      </c>
      <c r="D565" s="672" t="s">
        <v>525</v>
      </c>
      <c r="E565" s="94">
        <f>E566+E567</f>
        <v>0</v>
      </c>
      <c r="F565" s="94">
        <f>F566+F567</f>
        <v>0</v>
      </c>
      <c r="G565" s="152"/>
    </row>
    <row r="566" spans="1:8" ht="45" x14ac:dyDescent="0.25">
      <c r="A566" s="2127"/>
      <c r="B566" s="1908" t="s">
        <v>212</v>
      </c>
      <c r="C566" s="535" t="s">
        <v>359</v>
      </c>
      <c r="D566" s="667" t="s">
        <v>525</v>
      </c>
      <c r="E566" s="91">
        <v>0</v>
      </c>
      <c r="F566" s="91">
        <v>0</v>
      </c>
      <c r="G566" s="152"/>
    </row>
    <row r="567" spans="1:8" ht="55.5" customHeight="1" x14ac:dyDescent="0.25">
      <c r="A567" s="2127"/>
      <c r="B567" s="1932" t="s">
        <v>215</v>
      </c>
      <c r="C567" s="535" t="s">
        <v>361</v>
      </c>
      <c r="D567" s="667" t="s">
        <v>525</v>
      </c>
      <c r="E567" s="261">
        <v>0</v>
      </c>
      <c r="F567" s="110">
        <v>0</v>
      </c>
      <c r="G567" s="670"/>
    </row>
    <row r="568" spans="1:8" ht="35.25" customHeight="1" x14ac:dyDescent="0.25">
      <c r="A568" s="2127"/>
      <c r="B568" s="1927" t="s">
        <v>363</v>
      </c>
      <c r="C568" s="1974" t="s">
        <v>1348</v>
      </c>
      <c r="D568" s="672" t="s">
        <v>525</v>
      </c>
      <c r="E568" s="94">
        <f>E569+E570</f>
        <v>3485804.02</v>
      </c>
      <c r="F568" s="94">
        <f>F569+F570</f>
        <v>3485804.02</v>
      </c>
      <c r="G568" s="152"/>
    </row>
    <row r="569" spans="1:8" s="664" customFormat="1" ht="45" x14ac:dyDescent="0.25">
      <c r="A569" s="2127"/>
      <c r="B569" s="1932" t="s">
        <v>222</v>
      </c>
      <c r="C569" s="535" t="s">
        <v>1349</v>
      </c>
      <c r="D569" s="667" t="s">
        <v>525</v>
      </c>
      <c r="E569" s="91">
        <v>35000</v>
      </c>
      <c r="F569" s="91">
        <v>35000</v>
      </c>
      <c r="G569" s="670"/>
      <c r="H569" s="665"/>
    </row>
    <row r="570" spans="1:8" s="664" customFormat="1" ht="60" x14ac:dyDescent="0.25">
      <c r="A570" s="2127"/>
      <c r="B570" s="1932" t="s">
        <v>225</v>
      </c>
      <c r="C570" s="535" t="s">
        <v>1350</v>
      </c>
      <c r="D570" s="667" t="s">
        <v>525</v>
      </c>
      <c r="E570" s="91">
        <v>3450804.02</v>
      </c>
      <c r="F570" s="91">
        <v>3450804.02</v>
      </c>
      <c r="G570" s="670"/>
      <c r="H570" s="665"/>
    </row>
    <row r="571" spans="1:8" s="664" customFormat="1" ht="45" customHeight="1" x14ac:dyDescent="0.25">
      <c r="A571" s="2127"/>
      <c r="B571" s="1972" t="s">
        <v>1358</v>
      </c>
      <c r="C571" s="1470"/>
      <c r="D571" s="1470"/>
      <c r="E571" s="1470"/>
      <c r="F571" s="1470"/>
      <c r="G571" s="670"/>
      <c r="H571" s="665"/>
    </row>
    <row r="572" spans="1:8" s="664" customFormat="1" ht="105" x14ac:dyDescent="0.25">
      <c r="A572" s="2127"/>
      <c r="B572" s="858" t="s">
        <v>531</v>
      </c>
      <c r="C572" s="858" t="s">
        <v>1179</v>
      </c>
      <c r="D572" s="826" t="s">
        <v>548</v>
      </c>
      <c r="E572" s="842" t="s">
        <v>569</v>
      </c>
      <c r="F572" s="1973" t="s">
        <v>568</v>
      </c>
      <c r="G572" s="670"/>
      <c r="H572" s="665"/>
    </row>
    <row r="573" spans="1:8" s="664" customFormat="1" x14ac:dyDescent="0.25">
      <c r="A573" s="2127"/>
      <c r="B573" s="858">
        <v>1</v>
      </c>
      <c r="C573" s="858">
        <v>2</v>
      </c>
      <c r="D573" s="826">
        <v>3</v>
      </c>
      <c r="E573" s="842">
        <v>4</v>
      </c>
      <c r="F573" s="1973">
        <v>5</v>
      </c>
      <c r="G573" s="670"/>
      <c r="H573" s="665"/>
    </row>
    <row r="574" spans="1:8" s="664" customFormat="1" ht="15" customHeight="1" x14ac:dyDescent="0.25">
      <c r="A574" s="2127"/>
      <c r="B574" s="1037" t="s">
        <v>1314</v>
      </c>
      <c r="C574" s="1095"/>
      <c r="D574" s="672" t="s">
        <v>525</v>
      </c>
      <c r="E574" s="526">
        <f>E575</f>
        <v>50000</v>
      </c>
      <c r="F574" s="526">
        <f>F575</f>
        <v>50000</v>
      </c>
      <c r="G574" s="670"/>
      <c r="H574" s="665"/>
    </row>
    <row r="575" spans="1:8" s="664" customFormat="1" ht="71.25" x14ac:dyDescent="0.25">
      <c r="A575" s="2127"/>
      <c r="B575" s="1927" t="s">
        <v>430</v>
      </c>
      <c r="C575" s="837" t="s">
        <v>369</v>
      </c>
      <c r="D575" s="672" t="s">
        <v>525</v>
      </c>
      <c r="E575" s="164">
        <f>E576</f>
        <v>50000</v>
      </c>
      <c r="F575" s="164">
        <f>F576</f>
        <v>50000</v>
      </c>
      <c r="G575" s="670"/>
      <c r="H575" s="665"/>
    </row>
    <row r="576" spans="1:8" s="664" customFormat="1" ht="45" x14ac:dyDescent="0.25">
      <c r="A576" s="2127"/>
      <c r="B576" s="1932" t="s">
        <v>212</v>
      </c>
      <c r="C576" s="403" t="s">
        <v>370</v>
      </c>
      <c r="D576" s="667" t="s">
        <v>525</v>
      </c>
      <c r="E576" s="673">
        <v>50000</v>
      </c>
      <c r="F576" s="673">
        <v>50000</v>
      </c>
      <c r="G576" s="670"/>
      <c r="H576" s="665"/>
    </row>
    <row r="577" spans="1:10" s="664" customFormat="1" ht="39.75" customHeight="1" x14ac:dyDescent="0.25">
      <c r="A577" s="2127"/>
      <c r="B577" s="1975" t="s">
        <v>1361</v>
      </c>
      <c r="C577" s="1976"/>
      <c r="D577" s="1976"/>
      <c r="E577" s="1976"/>
      <c r="F577" s="1976"/>
      <c r="G577" s="701"/>
      <c r="H577" s="701"/>
      <c r="I577" s="701"/>
      <c r="J577" s="701"/>
    </row>
    <row r="578" spans="1:10" s="664" customFormat="1" ht="105" x14ac:dyDescent="0.25">
      <c r="A578" s="2127"/>
      <c r="B578" s="858" t="s">
        <v>531</v>
      </c>
      <c r="C578" s="858" t="s">
        <v>1179</v>
      </c>
      <c r="D578" s="826" t="s">
        <v>548</v>
      </c>
      <c r="E578" s="842" t="s">
        <v>569</v>
      </c>
      <c r="F578" s="1973" t="s">
        <v>568</v>
      </c>
      <c r="G578" s="670"/>
      <c r="H578" s="665"/>
    </row>
    <row r="579" spans="1:10" s="664" customFormat="1" x14ac:dyDescent="0.25">
      <c r="A579" s="2127"/>
      <c r="B579" s="858">
        <v>1</v>
      </c>
      <c r="C579" s="858">
        <v>2</v>
      </c>
      <c r="D579" s="826">
        <v>3</v>
      </c>
      <c r="E579" s="842">
        <v>4</v>
      </c>
      <c r="F579" s="1973">
        <v>5</v>
      </c>
      <c r="G579" s="670"/>
      <c r="H579" s="665"/>
    </row>
    <row r="580" spans="1:10" s="664" customFormat="1" x14ac:dyDescent="0.25">
      <c r="A580" s="2127"/>
      <c r="B580" s="1037" t="s">
        <v>1314</v>
      </c>
      <c r="C580" s="1095"/>
      <c r="D580" s="672" t="s">
        <v>626</v>
      </c>
      <c r="E580" s="526">
        <f>E581+E582+E583</f>
        <v>3272450</v>
      </c>
      <c r="F580" s="526">
        <f>F581+F582+F583</f>
        <v>3217354.19</v>
      </c>
      <c r="G580" s="670"/>
      <c r="H580" s="665"/>
    </row>
    <row r="581" spans="1:10" s="664" customFormat="1" ht="15" customHeight="1" x14ac:dyDescent="0.25">
      <c r="A581" s="2127"/>
      <c r="B581" s="1977"/>
      <c r="C581" s="1977"/>
      <c r="D581" s="667" t="s">
        <v>523</v>
      </c>
      <c r="E581" s="261">
        <v>0</v>
      </c>
      <c r="F581" s="110">
        <v>0</v>
      </c>
      <c r="G581" s="670"/>
      <c r="H581" s="665"/>
    </row>
    <row r="582" spans="1:10" s="664" customFormat="1" x14ac:dyDescent="0.25">
      <c r="A582" s="2127"/>
      <c r="B582" s="1977"/>
      <c r="C582" s="1977"/>
      <c r="D582" s="667" t="s">
        <v>524</v>
      </c>
      <c r="E582" s="261">
        <v>0</v>
      </c>
      <c r="F582" s="261">
        <v>0</v>
      </c>
      <c r="G582" s="670"/>
      <c r="H582" s="665"/>
    </row>
    <row r="583" spans="1:10" s="664" customFormat="1" ht="15" customHeight="1" x14ac:dyDescent="0.25">
      <c r="A583" s="2127"/>
      <c r="B583" s="1977"/>
      <c r="C583" s="1977"/>
      <c r="D583" s="667" t="s">
        <v>525</v>
      </c>
      <c r="E583" s="261">
        <f>E587+E591</f>
        <v>3272450</v>
      </c>
      <c r="F583" s="261">
        <f>F587+F591</f>
        <v>3217354.19</v>
      </c>
      <c r="G583" s="670"/>
      <c r="H583" s="665"/>
    </row>
    <row r="584" spans="1:10" s="664" customFormat="1" x14ac:dyDescent="0.25">
      <c r="A584" s="2127"/>
      <c r="B584" s="1978">
        <v>1</v>
      </c>
      <c r="C584" s="1979" t="s">
        <v>372</v>
      </c>
      <c r="D584" s="672" t="s">
        <v>626</v>
      </c>
      <c r="E584" s="261">
        <f>E585+E586+E587</f>
        <v>250000</v>
      </c>
      <c r="F584" s="261">
        <f>F585+F586+F587</f>
        <v>213260</v>
      </c>
      <c r="G584" s="670"/>
      <c r="H584" s="665"/>
    </row>
    <row r="585" spans="1:10" s="664" customFormat="1" x14ac:dyDescent="0.25">
      <c r="A585" s="2127"/>
      <c r="B585" s="1978"/>
      <c r="C585" s="1979"/>
      <c r="D585" s="667" t="s">
        <v>523</v>
      </c>
      <c r="E585" s="261">
        <v>0</v>
      </c>
      <c r="F585" s="110"/>
      <c r="G585" s="670"/>
      <c r="H585" s="665"/>
    </row>
    <row r="586" spans="1:10" s="664" customFormat="1" x14ac:dyDescent="0.25">
      <c r="A586" s="2127"/>
      <c r="B586" s="1978"/>
      <c r="C586" s="1979"/>
      <c r="D586" s="667" t="s">
        <v>524</v>
      </c>
      <c r="E586" s="261">
        <v>0</v>
      </c>
      <c r="F586" s="110">
        <v>0</v>
      </c>
      <c r="G586" s="670"/>
      <c r="H586" s="665"/>
    </row>
    <row r="587" spans="1:10" s="664" customFormat="1" x14ac:dyDescent="0.25">
      <c r="A587" s="2127"/>
      <c r="B587" s="1978"/>
      <c r="C587" s="1979"/>
      <c r="D587" s="667" t="s">
        <v>525</v>
      </c>
      <c r="E587" s="261">
        <v>250000</v>
      </c>
      <c r="F587" s="261">
        <v>213260</v>
      </c>
      <c r="G587" s="670"/>
      <c r="H587" s="665"/>
    </row>
    <row r="588" spans="1:10" s="664" customFormat="1" x14ac:dyDescent="0.25">
      <c r="A588" s="2127"/>
      <c r="B588" s="1978">
        <v>2</v>
      </c>
      <c r="C588" s="1980" t="s">
        <v>455</v>
      </c>
      <c r="D588" s="672" t="s">
        <v>626</v>
      </c>
      <c r="E588" s="734">
        <f>E589+E590+E591</f>
        <v>3022450</v>
      </c>
      <c r="F588" s="734">
        <f>F589+F590+F591</f>
        <v>3004094.19</v>
      </c>
      <c r="G588" s="670"/>
      <c r="H588" s="665"/>
    </row>
    <row r="589" spans="1:10" s="664" customFormat="1" x14ac:dyDescent="0.25">
      <c r="A589" s="2127"/>
      <c r="B589" s="1978"/>
      <c r="C589" s="1980"/>
      <c r="D589" s="667" t="s">
        <v>523</v>
      </c>
      <c r="E589" s="261">
        <f>E593+E597</f>
        <v>0</v>
      </c>
      <c r="F589" s="261">
        <f>F593+F597</f>
        <v>0</v>
      </c>
      <c r="G589" s="670"/>
      <c r="H589" s="665"/>
    </row>
    <row r="590" spans="1:10" s="664" customFormat="1" x14ac:dyDescent="0.25">
      <c r="A590" s="2127"/>
      <c r="B590" s="1978"/>
      <c r="C590" s="1980"/>
      <c r="D590" s="667" t="s">
        <v>524</v>
      </c>
      <c r="E590" s="261">
        <f>E598+E594</f>
        <v>0</v>
      </c>
      <c r="F590" s="261">
        <f>F598+F594</f>
        <v>0</v>
      </c>
      <c r="G590" s="670"/>
      <c r="H590" s="665"/>
    </row>
    <row r="591" spans="1:10" s="664" customFormat="1" x14ac:dyDescent="0.25">
      <c r="A591" s="2127"/>
      <c r="B591" s="1978"/>
      <c r="C591" s="1980"/>
      <c r="D591" s="667" t="s">
        <v>525</v>
      </c>
      <c r="E591" s="261">
        <f>E595+E599</f>
        <v>3022450</v>
      </c>
      <c r="F591" s="261">
        <f>F595+F599</f>
        <v>3004094.19</v>
      </c>
      <c r="G591" s="670"/>
      <c r="H591" s="665"/>
    </row>
    <row r="592" spans="1:10" s="664" customFormat="1" ht="21" customHeight="1" x14ac:dyDescent="0.25">
      <c r="A592" s="2127"/>
      <c r="B592" s="1928" t="s">
        <v>222</v>
      </c>
      <c r="C592" s="1980" t="s">
        <v>457</v>
      </c>
      <c r="D592" s="672" t="s">
        <v>626</v>
      </c>
      <c r="E592" s="734">
        <f>E593+E594+E595</f>
        <v>22450</v>
      </c>
      <c r="F592" s="734">
        <f>F593+F594+F595</f>
        <v>22449.08</v>
      </c>
      <c r="G592" s="670"/>
      <c r="H592" s="665"/>
    </row>
    <row r="593" spans="1:8" x14ac:dyDescent="0.25">
      <c r="A593" s="2127"/>
      <c r="B593" s="1928"/>
      <c r="C593" s="1980"/>
      <c r="D593" s="667" t="s">
        <v>523</v>
      </c>
      <c r="E593" s="91">
        <v>0</v>
      </c>
      <c r="F593" s="92">
        <v>0</v>
      </c>
      <c r="G593" s="152"/>
    </row>
    <row r="594" spans="1:8" ht="13.9" customHeight="1" x14ac:dyDescent="0.25">
      <c r="A594" s="2127"/>
      <c r="B594" s="1928"/>
      <c r="C594" s="1980"/>
      <c r="D594" s="667" t="s">
        <v>524</v>
      </c>
      <c r="E594" s="261">
        <v>0</v>
      </c>
      <c r="F594" s="110">
        <v>0</v>
      </c>
      <c r="G594" s="152"/>
    </row>
    <row r="595" spans="1:8" ht="15" customHeight="1" x14ac:dyDescent="0.25">
      <c r="A595" s="2127"/>
      <c r="B595" s="1928"/>
      <c r="C595" s="1980"/>
      <c r="D595" s="667" t="s">
        <v>525</v>
      </c>
      <c r="E595" s="261">
        <v>22450</v>
      </c>
      <c r="F595" s="261">
        <v>22449.08</v>
      </c>
      <c r="G595" s="152"/>
    </row>
    <row r="596" spans="1:8" ht="17.25" customHeight="1" x14ac:dyDescent="0.25">
      <c r="A596" s="2127"/>
      <c r="B596" s="1928" t="s">
        <v>225</v>
      </c>
      <c r="C596" s="1063" t="s">
        <v>458</v>
      </c>
      <c r="D596" s="672" t="s">
        <v>626</v>
      </c>
      <c r="E596" s="94">
        <f>E597+E598+E599</f>
        <v>3000000</v>
      </c>
      <c r="F596" s="94">
        <f>F597+F598+F599</f>
        <v>2981645.11</v>
      </c>
      <c r="G596" s="152"/>
    </row>
    <row r="597" spans="1:8" ht="16.5" customHeight="1" x14ac:dyDescent="0.25">
      <c r="A597" s="2127"/>
      <c r="B597" s="1928"/>
      <c r="C597" s="1920"/>
      <c r="D597" s="667" t="s">
        <v>523</v>
      </c>
      <c r="E597" s="91">
        <v>0</v>
      </c>
      <c r="F597" s="92">
        <v>0</v>
      </c>
      <c r="G597" s="152"/>
    </row>
    <row r="598" spans="1:8" ht="18" customHeight="1" x14ac:dyDescent="0.25">
      <c r="A598" s="2127"/>
      <c r="B598" s="1928"/>
      <c r="C598" s="1920"/>
      <c r="D598" s="667" t="s">
        <v>524</v>
      </c>
      <c r="E598" s="91">
        <v>0</v>
      </c>
      <c r="F598" s="92">
        <v>0</v>
      </c>
      <c r="G598" s="152"/>
    </row>
    <row r="599" spans="1:8" ht="13.5" customHeight="1" x14ac:dyDescent="0.25">
      <c r="A599" s="2127"/>
      <c r="B599" s="1928"/>
      <c r="C599" s="1922"/>
      <c r="D599" s="667" t="s">
        <v>525</v>
      </c>
      <c r="E599" s="87">
        <v>3000000</v>
      </c>
      <c r="F599" s="111">
        <v>2981645.11</v>
      </c>
      <c r="G599" s="152"/>
    </row>
    <row r="600" spans="1:8" ht="35.25" customHeight="1" x14ac:dyDescent="0.25">
      <c r="A600" s="2127"/>
      <c r="B600" s="1981" t="s">
        <v>527</v>
      </c>
      <c r="C600" s="1982"/>
      <c r="D600" s="1982"/>
      <c r="E600" s="1982"/>
      <c r="F600" s="1983"/>
      <c r="G600" s="152"/>
    </row>
    <row r="601" spans="1:8" s="664" customFormat="1" ht="84.75" customHeight="1" x14ac:dyDescent="0.25">
      <c r="A601" s="2127"/>
      <c r="B601" s="858" t="s">
        <v>531</v>
      </c>
      <c r="C601" s="858" t="s">
        <v>1179</v>
      </c>
      <c r="D601" s="826" t="s">
        <v>548</v>
      </c>
      <c r="E601" s="842" t="s">
        <v>569</v>
      </c>
      <c r="F601" s="1973" t="s">
        <v>568</v>
      </c>
      <c r="G601" s="670"/>
      <c r="H601" s="665"/>
    </row>
    <row r="602" spans="1:8" s="664" customFormat="1" ht="35.25" customHeight="1" x14ac:dyDescent="0.25">
      <c r="A602" s="2127"/>
      <c r="B602" s="837">
        <v>1</v>
      </c>
      <c r="C602" s="837">
        <v>2</v>
      </c>
      <c r="D602" s="837">
        <v>3</v>
      </c>
      <c r="E602" s="837">
        <v>4</v>
      </c>
      <c r="F602" s="837">
        <v>5</v>
      </c>
      <c r="G602" s="670"/>
      <c r="H602" s="665"/>
    </row>
    <row r="603" spans="1:8" ht="15.6" customHeight="1" x14ac:dyDescent="0.25">
      <c r="A603" s="2127"/>
      <c r="B603" s="1035" t="s">
        <v>1314</v>
      </c>
      <c r="C603" s="1260"/>
      <c r="D603" s="777" t="s">
        <v>626</v>
      </c>
      <c r="E603" s="856">
        <f>E604+E605+E606+E607</f>
        <v>374844.36</v>
      </c>
      <c r="F603" s="856">
        <f>F604+F605+F606+F607</f>
        <v>462269.21</v>
      </c>
      <c r="G603" s="152"/>
    </row>
    <row r="604" spans="1:8" ht="15.75" customHeight="1" x14ac:dyDescent="0.25">
      <c r="A604" s="2127"/>
      <c r="B604" s="1897"/>
      <c r="C604" s="1260"/>
      <c r="D604" s="854" t="s">
        <v>461</v>
      </c>
      <c r="E604" s="737">
        <v>0</v>
      </c>
      <c r="F604" s="737">
        <v>0</v>
      </c>
      <c r="G604" s="152"/>
    </row>
    <row r="605" spans="1:8" x14ac:dyDescent="0.25">
      <c r="A605" s="2127"/>
      <c r="B605" s="1897"/>
      <c r="C605" s="1260"/>
      <c r="D605" s="854" t="s">
        <v>462</v>
      </c>
      <c r="E605" s="737">
        <f>E623+E656</f>
        <v>20137.2</v>
      </c>
      <c r="F605" s="737">
        <f>F623+F656</f>
        <v>19774.190000000002</v>
      </c>
      <c r="G605" s="152"/>
    </row>
    <row r="606" spans="1:8" x14ac:dyDescent="0.25">
      <c r="A606" s="2127"/>
      <c r="B606" s="1897"/>
      <c r="C606" s="1260"/>
      <c r="D606" s="854" t="s">
        <v>463</v>
      </c>
      <c r="E606" s="737">
        <f>E608+E612+E636+E657+E670</f>
        <v>14843.16</v>
      </c>
      <c r="F606" s="737">
        <f>F608+F612+F636+F657+F670</f>
        <v>14795.02</v>
      </c>
      <c r="G606" s="152"/>
    </row>
    <row r="607" spans="1:8" ht="31.5" customHeight="1" x14ac:dyDescent="0.25">
      <c r="A607" s="2127"/>
      <c r="B607" s="1898"/>
      <c r="C607" s="1899"/>
      <c r="D607" s="776" t="s">
        <v>464</v>
      </c>
      <c r="E607" s="737">
        <f>E641+E647</f>
        <v>339864</v>
      </c>
      <c r="F607" s="737">
        <f>F641+F647</f>
        <v>427700</v>
      </c>
      <c r="G607" s="152"/>
    </row>
    <row r="608" spans="1:8" ht="15.6" customHeight="1" x14ac:dyDescent="0.25">
      <c r="A608" s="2127"/>
      <c r="B608" s="1186" t="s">
        <v>534</v>
      </c>
      <c r="C608" s="1103" t="s">
        <v>465</v>
      </c>
      <c r="D608" s="1183" t="s">
        <v>463</v>
      </c>
      <c r="E608" s="1060">
        <f>E611</f>
        <v>35</v>
      </c>
      <c r="F608" s="1060">
        <f>F611</f>
        <v>35</v>
      </c>
      <c r="G608" s="152"/>
    </row>
    <row r="609" spans="1:8" ht="15" customHeight="1" x14ac:dyDescent="0.25">
      <c r="A609" s="2127"/>
      <c r="B609" s="1187"/>
      <c r="C609" s="1281"/>
      <c r="D609" s="1183"/>
      <c r="E609" s="1184"/>
      <c r="F609" s="1184"/>
      <c r="G609" s="152"/>
    </row>
    <row r="610" spans="1:8" ht="37.5" customHeight="1" x14ac:dyDescent="0.25">
      <c r="A610" s="2127"/>
      <c r="B610" s="1188"/>
      <c r="C610" s="1281"/>
      <c r="D610" s="1183"/>
      <c r="E610" s="1185"/>
      <c r="F610" s="1185"/>
      <c r="G610" s="152"/>
    </row>
    <row r="611" spans="1:8" ht="45" x14ac:dyDescent="0.25">
      <c r="A611" s="2127"/>
      <c r="B611" s="130" t="s">
        <v>212</v>
      </c>
      <c r="C611" s="866" t="s">
        <v>1362</v>
      </c>
      <c r="D611" s="773" t="s">
        <v>463</v>
      </c>
      <c r="E611" s="737">
        <v>35</v>
      </c>
      <c r="F611" s="738">
        <v>35</v>
      </c>
      <c r="G611" s="152"/>
    </row>
    <row r="612" spans="1:8" ht="57" x14ac:dyDescent="0.25">
      <c r="A612" s="2127"/>
      <c r="B612" s="125" t="s">
        <v>363</v>
      </c>
      <c r="C612" s="871" t="s">
        <v>466</v>
      </c>
      <c r="D612" s="854" t="s">
        <v>463</v>
      </c>
      <c r="E612" s="737">
        <f>E613+E616+E618+E619</f>
        <v>4859.9799999999996</v>
      </c>
      <c r="F612" s="737">
        <f>F613+F616+F618+F619</f>
        <v>4852.7800000000007</v>
      </c>
      <c r="G612" s="152"/>
    </row>
    <row r="613" spans="1:8" ht="93" customHeight="1" x14ac:dyDescent="0.25">
      <c r="A613" s="2127"/>
      <c r="B613" s="744" t="s">
        <v>222</v>
      </c>
      <c r="C613" s="126" t="s">
        <v>468</v>
      </c>
      <c r="D613" s="854" t="s">
        <v>463</v>
      </c>
      <c r="E613" s="737">
        <f>E614+E615</f>
        <v>2984.2000000000003</v>
      </c>
      <c r="F613" s="737">
        <f>F614+F615</f>
        <v>2984.2000000000003</v>
      </c>
      <c r="G613" s="152"/>
    </row>
    <row r="614" spans="1:8" ht="75" x14ac:dyDescent="0.25">
      <c r="A614" s="2127"/>
      <c r="B614" s="127" t="s">
        <v>85</v>
      </c>
      <c r="C614" s="128" t="s">
        <v>470</v>
      </c>
      <c r="D614" s="74" t="s">
        <v>463</v>
      </c>
      <c r="E614" s="739">
        <v>2288.61</v>
      </c>
      <c r="F614" s="739">
        <v>2288.61</v>
      </c>
      <c r="G614" s="152"/>
    </row>
    <row r="615" spans="1:8" ht="75" x14ac:dyDescent="0.25">
      <c r="A615" s="2127"/>
      <c r="B615" s="745" t="s">
        <v>86</v>
      </c>
      <c r="C615" s="741" t="s">
        <v>472</v>
      </c>
      <c r="D615" s="74" t="s">
        <v>463</v>
      </c>
      <c r="E615" s="739">
        <v>695.59</v>
      </c>
      <c r="F615" s="739">
        <v>695.59</v>
      </c>
      <c r="G615" s="152"/>
    </row>
    <row r="616" spans="1:8" ht="57" customHeight="1" x14ac:dyDescent="0.25">
      <c r="A616" s="2127"/>
      <c r="B616" s="744" t="s">
        <v>225</v>
      </c>
      <c r="C616" s="126" t="s">
        <v>473</v>
      </c>
      <c r="D616" s="854" t="s">
        <v>463</v>
      </c>
      <c r="E616" s="737">
        <f>E617</f>
        <v>102</v>
      </c>
      <c r="F616" s="737">
        <f>F617</f>
        <v>102</v>
      </c>
      <c r="G616" s="152"/>
    </row>
    <row r="617" spans="1:8" ht="67.5" customHeight="1" x14ac:dyDescent="0.25">
      <c r="A617" s="2127"/>
      <c r="B617" s="749" t="s">
        <v>88</v>
      </c>
      <c r="C617" s="741" t="s">
        <v>475</v>
      </c>
      <c r="D617" s="74" t="s">
        <v>463</v>
      </c>
      <c r="E617" s="750">
        <v>102</v>
      </c>
      <c r="F617" s="750">
        <v>102</v>
      </c>
      <c r="G617" s="152"/>
    </row>
    <row r="618" spans="1:8" s="664" customFormat="1" ht="67.5" customHeight="1" x14ac:dyDescent="0.25">
      <c r="A618" s="2127"/>
      <c r="B618" s="746" t="s">
        <v>227</v>
      </c>
      <c r="C618" s="753" t="s">
        <v>1363</v>
      </c>
      <c r="D618" s="854" t="s">
        <v>463</v>
      </c>
      <c r="E618" s="748">
        <v>840.8</v>
      </c>
      <c r="F618" s="748">
        <v>833.6</v>
      </c>
      <c r="G618" s="670"/>
      <c r="H618" s="665"/>
    </row>
    <row r="619" spans="1:8" s="664" customFormat="1" ht="67.5" customHeight="1" x14ac:dyDescent="0.25">
      <c r="A619" s="2127"/>
      <c r="B619" s="746" t="s">
        <v>247</v>
      </c>
      <c r="C619" s="753" t="s">
        <v>1364</v>
      </c>
      <c r="D619" s="854" t="s">
        <v>463</v>
      </c>
      <c r="E619" s="748">
        <f>E620</f>
        <v>932.98</v>
      </c>
      <c r="F619" s="748">
        <f>F620</f>
        <v>932.98</v>
      </c>
      <c r="G619" s="670"/>
      <c r="H619" s="665"/>
    </row>
    <row r="620" spans="1:8" s="664" customFormat="1" ht="67.5" customHeight="1" x14ac:dyDescent="0.25">
      <c r="A620" s="2127"/>
      <c r="B620" s="746" t="s">
        <v>110</v>
      </c>
      <c r="C620" s="560" t="s">
        <v>1364</v>
      </c>
      <c r="D620" s="74" t="s">
        <v>463</v>
      </c>
      <c r="E620" s="750">
        <v>932.98</v>
      </c>
      <c r="F620" s="750">
        <v>932.98</v>
      </c>
      <c r="G620" s="670"/>
      <c r="H620" s="665"/>
    </row>
    <row r="621" spans="1:8" ht="14.25" customHeight="1" x14ac:dyDescent="0.25">
      <c r="A621" s="2127"/>
      <c r="B621" s="1098" t="s">
        <v>262</v>
      </c>
      <c r="C621" s="1093" t="s">
        <v>476</v>
      </c>
      <c r="D621" s="854" t="s">
        <v>626</v>
      </c>
      <c r="E621" s="748">
        <f>E622+E623+E624+E625</f>
        <v>0</v>
      </c>
      <c r="F621" s="748">
        <f>F622+F623+F624+F625</f>
        <v>0</v>
      </c>
      <c r="G621" s="152"/>
    </row>
    <row r="622" spans="1:8" s="664" customFormat="1" ht="18.75" customHeight="1" x14ac:dyDescent="0.25">
      <c r="A622" s="2127"/>
      <c r="B622" s="1984"/>
      <c r="C622" s="1985"/>
      <c r="D622" s="854" t="s">
        <v>461</v>
      </c>
      <c r="E622" s="748">
        <v>0</v>
      </c>
      <c r="F622" s="748">
        <v>0</v>
      </c>
      <c r="G622" s="670"/>
      <c r="H622" s="665"/>
    </row>
    <row r="623" spans="1:8" s="664" customFormat="1" ht="14.25" customHeight="1" x14ac:dyDescent="0.25">
      <c r="A623" s="2127"/>
      <c r="B623" s="1984"/>
      <c r="C623" s="1985"/>
      <c r="D623" s="854" t="s">
        <v>462</v>
      </c>
      <c r="E623" s="748">
        <v>0</v>
      </c>
      <c r="F623" s="748">
        <v>0</v>
      </c>
      <c r="G623" s="670"/>
      <c r="H623" s="665"/>
    </row>
    <row r="624" spans="1:8" s="664" customFormat="1" ht="14.25" customHeight="1" x14ac:dyDescent="0.25">
      <c r="A624" s="2127"/>
      <c r="B624" s="1984"/>
      <c r="C624" s="1985"/>
      <c r="D624" s="854" t="s">
        <v>463</v>
      </c>
      <c r="E624" s="748">
        <v>0</v>
      </c>
      <c r="F624" s="748">
        <v>0</v>
      </c>
      <c r="G624" s="670"/>
      <c r="H624" s="665"/>
    </row>
    <row r="625" spans="1:8" s="664" customFormat="1" ht="30.75" customHeight="1" x14ac:dyDescent="0.25">
      <c r="A625" s="2127"/>
      <c r="B625" s="1984"/>
      <c r="C625" s="1985"/>
      <c r="D625" s="854" t="s">
        <v>464</v>
      </c>
      <c r="E625" s="748">
        <v>0</v>
      </c>
      <c r="F625" s="748">
        <v>0</v>
      </c>
      <c r="G625" s="670"/>
      <c r="H625" s="665"/>
    </row>
    <row r="626" spans="1:8" ht="15.75" customHeight="1" x14ac:dyDescent="0.25">
      <c r="A626" s="2127"/>
      <c r="B626" s="1097" t="s">
        <v>230</v>
      </c>
      <c r="C626" s="1096" t="s">
        <v>1143</v>
      </c>
      <c r="D626" s="854" t="s">
        <v>626</v>
      </c>
      <c r="E626" s="747">
        <f>E627+E628+E629+E630</f>
        <v>0</v>
      </c>
      <c r="F626" s="747">
        <f>F627+F628+F629+F630</f>
        <v>0</v>
      </c>
      <c r="G626" s="152"/>
    </row>
    <row r="627" spans="1:8" s="664" customFormat="1" ht="15" customHeight="1" x14ac:dyDescent="0.25">
      <c r="A627" s="2127"/>
      <c r="B627" s="1984"/>
      <c r="C627" s="1334"/>
      <c r="D627" s="74" t="s">
        <v>461</v>
      </c>
      <c r="E627" s="751">
        <v>0</v>
      </c>
      <c r="F627" s="752">
        <v>0</v>
      </c>
      <c r="G627" s="670"/>
      <c r="H627" s="665"/>
    </row>
    <row r="628" spans="1:8" s="664" customFormat="1" ht="15" customHeight="1" x14ac:dyDescent="0.25">
      <c r="A628" s="2127"/>
      <c r="B628" s="1984"/>
      <c r="C628" s="1334"/>
      <c r="D628" s="74" t="s">
        <v>462</v>
      </c>
      <c r="E628" s="751">
        <v>0</v>
      </c>
      <c r="F628" s="752">
        <v>0</v>
      </c>
      <c r="G628" s="670"/>
      <c r="H628" s="665"/>
    </row>
    <row r="629" spans="1:8" s="664" customFormat="1" ht="17.25" customHeight="1" x14ac:dyDescent="0.25">
      <c r="A629" s="2127"/>
      <c r="B629" s="1984"/>
      <c r="C629" s="1334"/>
      <c r="D629" s="74" t="s">
        <v>463</v>
      </c>
      <c r="E629" s="751">
        <v>0</v>
      </c>
      <c r="F629" s="752">
        <v>0</v>
      </c>
      <c r="G629" s="670"/>
      <c r="H629" s="665"/>
    </row>
    <row r="630" spans="1:8" s="664" customFormat="1" ht="30.75" customHeight="1" x14ac:dyDescent="0.25">
      <c r="A630" s="2127"/>
      <c r="B630" s="1984"/>
      <c r="C630" s="1334"/>
      <c r="D630" s="74" t="s">
        <v>464</v>
      </c>
      <c r="E630" s="751">
        <v>0</v>
      </c>
      <c r="F630" s="752">
        <v>0</v>
      </c>
      <c r="G630" s="670"/>
      <c r="H630" s="665"/>
    </row>
    <row r="631" spans="1:8" s="664" customFormat="1" ht="19.5" customHeight="1" x14ac:dyDescent="0.25">
      <c r="A631" s="2127"/>
      <c r="B631" s="1102" t="s">
        <v>120</v>
      </c>
      <c r="C631" s="1101" t="s">
        <v>1365</v>
      </c>
      <c r="D631" s="854" t="s">
        <v>626</v>
      </c>
      <c r="E631" s="748">
        <f>E632+E633+E634+E635</f>
        <v>0</v>
      </c>
      <c r="F631" s="748">
        <f>F632+F633+F634+F635</f>
        <v>0</v>
      </c>
      <c r="G631" s="670"/>
      <c r="H631" s="665"/>
    </row>
    <row r="632" spans="1:8" s="664" customFormat="1" ht="19.5" customHeight="1" x14ac:dyDescent="0.25">
      <c r="A632" s="2127"/>
      <c r="B632" s="1281"/>
      <c r="C632" s="1281"/>
      <c r="D632" s="74" t="s">
        <v>461</v>
      </c>
      <c r="E632" s="750">
        <v>0</v>
      </c>
      <c r="F632" s="750">
        <v>0</v>
      </c>
      <c r="G632" s="670"/>
      <c r="H632" s="665"/>
    </row>
    <row r="633" spans="1:8" s="664" customFormat="1" ht="14.25" customHeight="1" x14ac:dyDescent="0.25">
      <c r="A633" s="2127"/>
      <c r="B633" s="1281"/>
      <c r="C633" s="1281"/>
      <c r="D633" s="74" t="s">
        <v>462</v>
      </c>
      <c r="E633" s="750">
        <v>0</v>
      </c>
      <c r="F633" s="750">
        <v>0</v>
      </c>
      <c r="G633" s="670"/>
      <c r="H633" s="665"/>
    </row>
    <row r="634" spans="1:8" ht="15" customHeight="1" x14ac:dyDescent="0.25">
      <c r="A634" s="2127"/>
      <c r="B634" s="1281"/>
      <c r="C634" s="1281"/>
      <c r="D634" s="74" t="s">
        <v>463</v>
      </c>
      <c r="E634" s="750">
        <v>0</v>
      </c>
      <c r="F634" s="750">
        <v>0</v>
      </c>
      <c r="G634" s="152"/>
    </row>
    <row r="635" spans="1:8" ht="30.75" customHeight="1" x14ac:dyDescent="0.25">
      <c r="A635" s="2127"/>
      <c r="B635" s="1281"/>
      <c r="C635" s="1281"/>
      <c r="D635" s="74" t="s">
        <v>464</v>
      </c>
      <c r="E635" s="750">
        <v>0</v>
      </c>
      <c r="F635" s="750">
        <v>0</v>
      </c>
      <c r="G635" s="152"/>
    </row>
    <row r="636" spans="1:8" ht="57" x14ac:dyDescent="0.25">
      <c r="A636" s="2127"/>
      <c r="B636" s="80" t="s">
        <v>266</v>
      </c>
      <c r="C636" s="871" t="s">
        <v>477</v>
      </c>
      <c r="D636" s="854" t="s">
        <v>463</v>
      </c>
      <c r="E636" s="737">
        <f>E637</f>
        <v>8631.18</v>
      </c>
      <c r="F636" s="737">
        <f>F637</f>
        <v>8630.25</v>
      </c>
      <c r="G636" s="152"/>
    </row>
    <row r="637" spans="1:8" ht="45.75" customHeight="1" x14ac:dyDescent="0.25">
      <c r="A637" s="2127"/>
      <c r="B637" s="85" t="s">
        <v>268</v>
      </c>
      <c r="C637" s="844" t="s">
        <v>480</v>
      </c>
      <c r="D637" s="74" t="s">
        <v>463</v>
      </c>
      <c r="E637" s="739">
        <f>E638</f>
        <v>8631.18</v>
      </c>
      <c r="F637" s="739">
        <f>F638</f>
        <v>8630.25</v>
      </c>
      <c r="G637" s="152"/>
    </row>
    <row r="638" spans="1:8" ht="61.5" customHeight="1" x14ac:dyDescent="0.25">
      <c r="A638" s="2127"/>
      <c r="B638" s="740" t="s">
        <v>622</v>
      </c>
      <c r="C638" s="735" t="s">
        <v>1366</v>
      </c>
      <c r="D638" s="74" t="s">
        <v>463</v>
      </c>
      <c r="E638" s="739">
        <v>8631.18</v>
      </c>
      <c r="F638" s="739">
        <v>8630.25</v>
      </c>
      <c r="G638" s="152"/>
    </row>
    <row r="639" spans="1:8" ht="64.5" customHeight="1" x14ac:dyDescent="0.25">
      <c r="A639" s="2127"/>
      <c r="B639" s="1986" t="s">
        <v>277</v>
      </c>
      <c r="C639" s="1987" t="s">
        <v>483</v>
      </c>
      <c r="D639" s="776" t="s">
        <v>464</v>
      </c>
      <c r="E639" s="737">
        <f>E640</f>
        <v>339864</v>
      </c>
      <c r="F639" s="737">
        <f>F640</f>
        <v>427700</v>
      </c>
      <c r="G639" s="152"/>
    </row>
    <row r="640" spans="1:8" ht="38.25" customHeight="1" x14ac:dyDescent="0.25">
      <c r="A640" s="2127"/>
      <c r="B640" s="1287" t="s">
        <v>769</v>
      </c>
      <c r="C640" s="871" t="s">
        <v>1367</v>
      </c>
      <c r="D640" s="830"/>
      <c r="E640" s="737">
        <f>E641+E647</f>
        <v>339864</v>
      </c>
      <c r="F640" s="737">
        <f>F641+F647</f>
        <v>427700</v>
      </c>
      <c r="G640" s="152"/>
    </row>
    <row r="641" spans="1:8" ht="29.25" x14ac:dyDescent="0.25">
      <c r="A641" s="2127"/>
      <c r="B641" s="740" t="s">
        <v>212</v>
      </c>
      <c r="C641" s="871" t="s">
        <v>486</v>
      </c>
      <c r="D641" s="854" t="s">
        <v>464</v>
      </c>
      <c r="E641" s="737">
        <f>E642+E643+E644+E645+E646</f>
        <v>261714</v>
      </c>
      <c r="F641" s="737">
        <f>F642+F643+F644+F645+F646</f>
        <v>338214</v>
      </c>
      <c r="G641" s="152"/>
    </row>
    <row r="642" spans="1:8" ht="30" x14ac:dyDescent="0.25">
      <c r="A642" s="2127"/>
      <c r="B642" s="740" t="s">
        <v>549</v>
      </c>
      <c r="C642" s="870" t="s">
        <v>487</v>
      </c>
      <c r="D642" s="74" t="s">
        <v>464</v>
      </c>
      <c r="E642" s="739">
        <v>165000</v>
      </c>
      <c r="F642" s="808">
        <v>241500</v>
      </c>
      <c r="G642" s="152"/>
    </row>
    <row r="643" spans="1:8" ht="30" x14ac:dyDescent="0.25">
      <c r="A643" s="2127"/>
      <c r="B643" s="740" t="s">
        <v>550</v>
      </c>
      <c r="C643" s="870" t="s">
        <v>488</v>
      </c>
      <c r="D643" s="74" t="s">
        <v>464</v>
      </c>
      <c r="E643" s="739">
        <v>4960</v>
      </c>
      <c r="F643" s="739">
        <v>4960</v>
      </c>
      <c r="G643" s="152"/>
    </row>
    <row r="644" spans="1:8" ht="30" x14ac:dyDescent="0.25">
      <c r="A644" s="2127"/>
      <c r="B644" s="740" t="s">
        <v>551</v>
      </c>
      <c r="C644" s="870" t="s">
        <v>489</v>
      </c>
      <c r="D644" s="74" t="s">
        <v>464</v>
      </c>
      <c r="E644" s="739">
        <v>3780</v>
      </c>
      <c r="F644" s="739">
        <v>3780</v>
      </c>
      <c r="G644" s="152"/>
    </row>
    <row r="645" spans="1:8" ht="30" x14ac:dyDescent="0.25">
      <c r="A645" s="2127"/>
      <c r="B645" s="130" t="s">
        <v>832</v>
      </c>
      <c r="C645" s="870" t="s">
        <v>490</v>
      </c>
      <c r="D645" s="74" t="s">
        <v>464</v>
      </c>
      <c r="E645" s="739">
        <v>84230</v>
      </c>
      <c r="F645" s="739">
        <v>84230</v>
      </c>
      <c r="G645" s="152"/>
    </row>
    <row r="646" spans="1:8" ht="30" x14ac:dyDescent="0.25">
      <c r="A646" s="2127"/>
      <c r="B646" s="130" t="s">
        <v>833</v>
      </c>
      <c r="C646" s="870" t="s">
        <v>491</v>
      </c>
      <c r="D646" s="74" t="s">
        <v>464</v>
      </c>
      <c r="E646" s="739">
        <v>3744</v>
      </c>
      <c r="F646" s="808">
        <v>3744</v>
      </c>
      <c r="G646" s="152"/>
    </row>
    <row r="647" spans="1:8" ht="28.5" x14ac:dyDescent="0.25">
      <c r="A647" s="2127"/>
      <c r="B647" s="1473" t="s">
        <v>215</v>
      </c>
      <c r="C647" s="871" t="s">
        <v>493</v>
      </c>
      <c r="D647" s="181" t="s">
        <v>464</v>
      </c>
      <c r="E647" s="737">
        <f>E648+E649+E650+E651+E652+E653</f>
        <v>78150</v>
      </c>
      <c r="F647" s="738">
        <f>F648+F649+F650+F651+F652+F653</f>
        <v>89486</v>
      </c>
      <c r="G647" s="152"/>
    </row>
    <row r="648" spans="1:8" ht="30" x14ac:dyDescent="0.25">
      <c r="A648" s="2127"/>
      <c r="B648" s="130" t="s">
        <v>538</v>
      </c>
      <c r="C648" s="870" t="s">
        <v>494</v>
      </c>
      <c r="D648" s="830" t="s">
        <v>464</v>
      </c>
      <c r="E648" s="739">
        <v>54000</v>
      </c>
      <c r="F648" s="808">
        <v>55436</v>
      </c>
      <c r="G648" s="152"/>
    </row>
    <row r="649" spans="1:8" ht="30" x14ac:dyDescent="0.25">
      <c r="A649" s="2127"/>
      <c r="B649" s="130" t="s">
        <v>539</v>
      </c>
      <c r="C649" s="870" t="s">
        <v>495</v>
      </c>
      <c r="D649" s="830" t="s">
        <v>464</v>
      </c>
      <c r="E649" s="739">
        <v>0</v>
      </c>
      <c r="F649" s="808">
        <v>0</v>
      </c>
      <c r="G649" s="152"/>
    </row>
    <row r="650" spans="1:8" ht="45" x14ac:dyDescent="0.25">
      <c r="A650" s="2127"/>
      <c r="B650" s="130" t="s">
        <v>540</v>
      </c>
      <c r="C650" s="870" t="s">
        <v>496</v>
      </c>
      <c r="D650" s="830" t="s">
        <v>464</v>
      </c>
      <c r="E650" s="739">
        <v>11100</v>
      </c>
      <c r="F650" s="808">
        <v>17000</v>
      </c>
      <c r="G650" s="152"/>
    </row>
    <row r="651" spans="1:8" ht="30" x14ac:dyDescent="0.25">
      <c r="A651" s="2127"/>
      <c r="B651" s="130" t="s">
        <v>541</v>
      </c>
      <c r="C651" s="870" t="s">
        <v>497</v>
      </c>
      <c r="D651" s="830" t="s">
        <v>464</v>
      </c>
      <c r="E651" s="739">
        <v>4800</v>
      </c>
      <c r="F651" s="808">
        <v>4800</v>
      </c>
      <c r="G651" s="152"/>
    </row>
    <row r="652" spans="1:8" ht="30" x14ac:dyDescent="0.25">
      <c r="A652" s="2127"/>
      <c r="B652" s="130" t="s">
        <v>542</v>
      </c>
      <c r="C652" s="870" t="s">
        <v>489</v>
      </c>
      <c r="D652" s="830" t="s">
        <v>464</v>
      </c>
      <c r="E652" s="739">
        <v>250</v>
      </c>
      <c r="F652" s="808">
        <v>250</v>
      </c>
      <c r="G652" s="152"/>
    </row>
    <row r="653" spans="1:8" ht="30" x14ac:dyDescent="0.25">
      <c r="A653" s="2127"/>
      <c r="B653" s="130" t="s">
        <v>543</v>
      </c>
      <c r="C653" s="870" t="s">
        <v>498</v>
      </c>
      <c r="D653" s="830" t="s">
        <v>464</v>
      </c>
      <c r="E653" s="739">
        <v>8000</v>
      </c>
      <c r="F653" s="808">
        <v>12000</v>
      </c>
      <c r="G653" s="152"/>
    </row>
    <row r="654" spans="1:8" s="664" customFormat="1" x14ac:dyDescent="0.25">
      <c r="A654" s="2127"/>
      <c r="B654" s="1094" t="s">
        <v>363</v>
      </c>
      <c r="C654" s="1093" t="s">
        <v>834</v>
      </c>
      <c r="D654" s="181" t="s">
        <v>626</v>
      </c>
      <c r="E654" s="737">
        <f>E655+E656+E657</f>
        <v>20524.2</v>
      </c>
      <c r="F654" s="737">
        <f>F655+F656+F657</f>
        <v>20131.180000000004</v>
      </c>
      <c r="G654" s="670"/>
      <c r="H654" s="665"/>
    </row>
    <row r="655" spans="1:8" ht="17.25" customHeight="1" x14ac:dyDescent="0.25">
      <c r="A655" s="2127"/>
      <c r="B655" s="1988"/>
      <c r="C655" s="1989"/>
      <c r="D655" s="181" t="s">
        <v>461</v>
      </c>
      <c r="E655" s="303">
        <f>E664</f>
        <v>0</v>
      </c>
      <c r="F655" s="303">
        <f>F664</f>
        <v>0</v>
      </c>
      <c r="G655" s="152"/>
    </row>
    <row r="656" spans="1:8" ht="27.75" customHeight="1" x14ac:dyDescent="0.25">
      <c r="A656" s="2127"/>
      <c r="B656" s="1988"/>
      <c r="C656" s="1989"/>
      <c r="D656" s="181" t="s">
        <v>484</v>
      </c>
      <c r="E656" s="302">
        <f>E663+E665</f>
        <v>20137.2</v>
      </c>
      <c r="F656" s="302">
        <f>F663+F665</f>
        <v>19774.190000000002</v>
      </c>
      <c r="G656" s="152"/>
    </row>
    <row r="657" spans="1:8" ht="18" customHeight="1" x14ac:dyDescent="0.25">
      <c r="A657" s="2127"/>
      <c r="B657" s="1990"/>
      <c r="C657" s="1991"/>
      <c r="D657" s="700" t="s">
        <v>463</v>
      </c>
      <c r="E657" s="755">
        <f>E659</f>
        <v>387</v>
      </c>
      <c r="F657" s="755">
        <f>F659</f>
        <v>356.99</v>
      </c>
      <c r="G657" s="152"/>
    </row>
    <row r="658" spans="1:8" s="664" customFormat="1" ht="51" customHeight="1" x14ac:dyDescent="0.25">
      <c r="A658" s="2127"/>
      <c r="B658" s="759" t="s">
        <v>222</v>
      </c>
      <c r="C658" s="1841" t="s">
        <v>1368</v>
      </c>
      <c r="D658" s="181"/>
      <c r="E658" s="302"/>
      <c r="F658" s="301"/>
      <c r="G658" s="670"/>
      <c r="H658" s="665"/>
    </row>
    <row r="659" spans="1:8" ht="30" x14ac:dyDescent="0.25">
      <c r="A659" s="2127"/>
      <c r="B659" s="740" t="s">
        <v>85</v>
      </c>
      <c r="C659" s="735" t="s">
        <v>1369</v>
      </c>
      <c r="D659" s="74" t="s">
        <v>463</v>
      </c>
      <c r="E659" s="298">
        <f>E660+E661+E662</f>
        <v>387</v>
      </c>
      <c r="F659" s="298">
        <f>F660+F661+F662</f>
        <v>356.99</v>
      </c>
      <c r="G659" s="152"/>
    </row>
    <row r="660" spans="1:8" ht="44.25" customHeight="1" x14ac:dyDescent="0.25">
      <c r="A660" s="2127"/>
      <c r="B660" s="740" t="s">
        <v>1162</v>
      </c>
      <c r="C660" s="735" t="s">
        <v>501</v>
      </c>
      <c r="D660" s="74" t="s">
        <v>463</v>
      </c>
      <c r="E660" s="298">
        <v>47</v>
      </c>
      <c r="F660" s="298">
        <v>46.99</v>
      </c>
      <c r="G660" s="152"/>
    </row>
    <row r="661" spans="1:8" ht="45" x14ac:dyDescent="0.25">
      <c r="A661" s="2127"/>
      <c r="B661" s="740" t="s">
        <v>1163</v>
      </c>
      <c r="C661" s="756" t="s">
        <v>1370</v>
      </c>
      <c r="D661" s="74" t="s">
        <v>463</v>
      </c>
      <c r="E661" s="296">
        <v>280</v>
      </c>
      <c r="F661" s="296">
        <v>280</v>
      </c>
      <c r="G661" s="152"/>
    </row>
    <row r="662" spans="1:8" ht="45" x14ac:dyDescent="0.25">
      <c r="A662" s="2127"/>
      <c r="B662" s="740" t="s">
        <v>1164</v>
      </c>
      <c r="C662" s="735" t="s">
        <v>503</v>
      </c>
      <c r="D662" s="74" t="s">
        <v>463</v>
      </c>
      <c r="E662" s="296">
        <v>60</v>
      </c>
      <c r="F662" s="297">
        <v>30</v>
      </c>
      <c r="G662" s="152"/>
    </row>
    <row r="663" spans="1:8" ht="57.75" customHeight="1" x14ac:dyDescent="0.25">
      <c r="A663" s="2127"/>
      <c r="B663" s="740" t="s">
        <v>86</v>
      </c>
      <c r="C663" s="735" t="s">
        <v>1371</v>
      </c>
      <c r="D663" s="74" t="s">
        <v>462</v>
      </c>
      <c r="E663" s="299">
        <v>1950.22</v>
      </c>
      <c r="F663" s="299">
        <v>1950.22</v>
      </c>
      <c r="G663" s="152"/>
    </row>
    <row r="664" spans="1:8" ht="91.5" customHeight="1" x14ac:dyDescent="0.25">
      <c r="A664" s="2127"/>
      <c r="B664" s="740" t="s">
        <v>802</v>
      </c>
      <c r="C664" s="735" t="s">
        <v>506</v>
      </c>
      <c r="D664" s="74" t="s">
        <v>461</v>
      </c>
      <c r="E664" s="299">
        <v>0</v>
      </c>
      <c r="F664" s="300">
        <v>0</v>
      </c>
      <c r="G664" s="152"/>
    </row>
    <row r="665" spans="1:8" ht="74.25" customHeight="1" x14ac:dyDescent="0.25">
      <c r="A665" s="2127"/>
      <c r="B665" s="740" t="s">
        <v>803</v>
      </c>
      <c r="C665" s="735" t="s">
        <v>1372</v>
      </c>
      <c r="D665" s="74" t="s">
        <v>462</v>
      </c>
      <c r="E665" s="299">
        <f>E666+E667+E668+E669</f>
        <v>18186.98</v>
      </c>
      <c r="F665" s="299">
        <f>F666+F667+F668+F669</f>
        <v>17823.97</v>
      </c>
      <c r="G665" s="152"/>
    </row>
    <row r="666" spans="1:8" s="664" customFormat="1" ht="54" customHeight="1" x14ac:dyDescent="0.25">
      <c r="A666" s="2127"/>
      <c r="B666" s="740" t="s">
        <v>1165</v>
      </c>
      <c r="C666" s="735" t="s">
        <v>411</v>
      </c>
      <c r="D666" s="74" t="s">
        <v>462</v>
      </c>
      <c r="E666" s="299">
        <v>13525.89</v>
      </c>
      <c r="F666" s="300">
        <v>13191.53</v>
      </c>
      <c r="G666" s="670"/>
      <c r="H666" s="665"/>
    </row>
    <row r="667" spans="1:8" s="664" customFormat="1" ht="36" customHeight="1" x14ac:dyDescent="0.25">
      <c r="A667" s="2127"/>
      <c r="B667" s="740" t="s">
        <v>1166</v>
      </c>
      <c r="C667" s="735" t="s">
        <v>1156</v>
      </c>
      <c r="D667" s="74" t="s">
        <v>462</v>
      </c>
      <c r="E667" s="299">
        <v>0</v>
      </c>
      <c r="F667" s="300">
        <v>0</v>
      </c>
      <c r="G667" s="670"/>
      <c r="H667" s="665"/>
    </row>
    <row r="668" spans="1:8" x14ac:dyDescent="0.25">
      <c r="A668" s="2127"/>
      <c r="B668" s="740" t="s">
        <v>1167</v>
      </c>
      <c r="C668" s="131" t="s">
        <v>414</v>
      </c>
      <c r="D668" s="74" t="s">
        <v>462</v>
      </c>
      <c r="E668" s="757">
        <v>4661.09</v>
      </c>
      <c r="F668" s="758">
        <v>4632.4399999999996</v>
      </c>
      <c r="G668" s="152"/>
    </row>
    <row r="669" spans="1:8" s="664" customFormat="1" ht="66" customHeight="1" x14ac:dyDescent="0.25">
      <c r="A669" s="2127"/>
      <c r="B669" s="740" t="s">
        <v>1168</v>
      </c>
      <c r="C669" s="621" t="s">
        <v>1373</v>
      </c>
      <c r="D669" s="74" t="s">
        <v>462</v>
      </c>
      <c r="E669" s="757">
        <v>0</v>
      </c>
      <c r="F669" s="758">
        <v>0</v>
      </c>
      <c r="G669" s="670"/>
      <c r="H669" s="665"/>
    </row>
    <row r="670" spans="1:8" ht="42.75" x14ac:dyDescent="0.25">
      <c r="A670" s="2127"/>
      <c r="B670" s="760" t="s">
        <v>262</v>
      </c>
      <c r="C670" s="844" t="s">
        <v>835</v>
      </c>
      <c r="D670" s="854" t="s">
        <v>463</v>
      </c>
      <c r="E670" s="761">
        <f>E671+E673+E678</f>
        <v>930</v>
      </c>
      <c r="F670" s="761">
        <f>F671+F673+F678</f>
        <v>920</v>
      </c>
      <c r="G670" s="152"/>
    </row>
    <row r="671" spans="1:8" s="664" customFormat="1" x14ac:dyDescent="0.25">
      <c r="A671" s="2127"/>
      <c r="B671" s="760" t="s">
        <v>1375</v>
      </c>
      <c r="C671" s="844" t="s">
        <v>1374</v>
      </c>
      <c r="D671" s="854" t="s">
        <v>463</v>
      </c>
      <c r="E671" s="761">
        <f>E672</f>
        <v>600</v>
      </c>
      <c r="F671" s="761">
        <f>F672</f>
        <v>590</v>
      </c>
      <c r="G671" s="670"/>
      <c r="H671" s="665"/>
    </row>
    <row r="672" spans="1:8" ht="45" x14ac:dyDescent="0.25">
      <c r="A672" s="2127"/>
      <c r="B672" s="740" t="s">
        <v>120</v>
      </c>
      <c r="C672" s="131" t="s">
        <v>419</v>
      </c>
      <c r="D672" s="74" t="s">
        <v>463</v>
      </c>
      <c r="E672" s="742">
        <v>600</v>
      </c>
      <c r="F672" s="743">
        <v>590</v>
      </c>
      <c r="G672" s="152"/>
    </row>
    <row r="673" spans="1:8" s="664" customFormat="1" ht="42.75" x14ac:dyDescent="0.25">
      <c r="A673" s="2127"/>
      <c r="B673" s="85" t="s">
        <v>773</v>
      </c>
      <c r="C673" s="762" t="s">
        <v>1376</v>
      </c>
      <c r="D673" s="74" t="s">
        <v>463</v>
      </c>
      <c r="E673" s="761">
        <f>E674</f>
        <v>190</v>
      </c>
      <c r="F673" s="761">
        <f>F674</f>
        <v>190</v>
      </c>
      <c r="G673" s="670"/>
      <c r="H673" s="665"/>
    </row>
    <row r="674" spans="1:8" ht="47.25" customHeight="1" x14ac:dyDescent="0.25">
      <c r="A674" s="2127"/>
      <c r="B674" s="740" t="s">
        <v>132</v>
      </c>
      <c r="C674" s="131" t="s">
        <v>421</v>
      </c>
      <c r="D674" s="74" t="s">
        <v>463</v>
      </c>
      <c r="E674" s="742">
        <v>190</v>
      </c>
      <c r="F674" s="743">
        <v>190</v>
      </c>
      <c r="G674" s="152"/>
    </row>
    <row r="675" spans="1:8" ht="45" x14ac:dyDescent="0.25">
      <c r="A675" s="2127"/>
      <c r="B675" s="740" t="s">
        <v>1377</v>
      </c>
      <c r="C675" s="131" t="s">
        <v>424</v>
      </c>
      <c r="D675" s="74" t="s">
        <v>463</v>
      </c>
      <c r="E675" s="742">
        <v>65</v>
      </c>
      <c r="F675" s="743">
        <v>65</v>
      </c>
      <c r="G675" s="152"/>
    </row>
    <row r="676" spans="1:8" ht="60.75" thickBot="1" x14ac:dyDescent="0.3">
      <c r="A676" s="2127"/>
      <c r="B676" s="740" t="s">
        <v>1378</v>
      </c>
      <c r="C676" s="131" t="s">
        <v>425</v>
      </c>
      <c r="D676" s="775" t="s">
        <v>463</v>
      </c>
      <c r="E676" s="572">
        <v>35</v>
      </c>
      <c r="F676" s="573">
        <v>35</v>
      </c>
      <c r="G676" s="152"/>
    </row>
    <row r="677" spans="1:8" s="664" customFormat="1" ht="90" x14ac:dyDescent="0.25">
      <c r="A677" s="2127"/>
      <c r="B677" s="35" t="s">
        <v>1379</v>
      </c>
      <c r="C677" s="571" t="s">
        <v>426</v>
      </c>
      <c r="D677" s="774" t="s">
        <v>463</v>
      </c>
      <c r="E677" s="572">
        <v>0</v>
      </c>
      <c r="F677" s="572">
        <v>0</v>
      </c>
      <c r="G677" s="670"/>
      <c r="H677" s="665"/>
    </row>
    <row r="678" spans="1:8" s="664" customFormat="1" ht="42.75" x14ac:dyDescent="0.25">
      <c r="A678" s="2127"/>
      <c r="B678" s="763" t="s">
        <v>1380</v>
      </c>
      <c r="C678" s="762" t="s">
        <v>1381</v>
      </c>
      <c r="D678" s="776" t="s">
        <v>463</v>
      </c>
      <c r="E678" s="764">
        <f>E679</f>
        <v>140</v>
      </c>
      <c r="F678" s="764">
        <f>F679</f>
        <v>140</v>
      </c>
      <c r="G678" s="670"/>
      <c r="H678" s="665"/>
    </row>
    <row r="679" spans="1:8" s="664" customFormat="1" ht="30" customHeight="1" x14ac:dyDescent="0.25">
      <c r="A679" s="2127"/>
      <c r="B679" s="180" t="s">
        <v>140</v>
      </c>
      <c r="C679" s="81" t="s">
        <v>1382</v>
      </c>
      <c r="D679" s="74" t="s">
        <v>463</v>
      </c>
      <c r="E679" s="572">
        <v>140</v>
      </c>
      <c r="F679" s="572">
        <v>140</v>
      </c>
      <c r="G679" s="670"/>
      <c r="H679" s="665"/>
    </row>
    <row r="680" spans="1:8" ht="31.5" customHeight="1" thickBot="1" x14ac:dyDescent="0.3">
      <c r="A680" s="2127"/>
      <c r="B680" s="1992" t="s">
        <v>427</v>
      </c>
      <c r="C680" s="1993"/>
      <c r="D680" s="1993"/>
      <c r="E680" s="1993"/>
      <c r="F680" s="1994"/>
    </row>
    <row r="681" spans="1:8" ht="81.75" customHeight="1" x14ac:dyDescent="0.25">
      <c r="A681" s="2127"/>
      <c r="B681" s="858" t="s">
        <v>531</v>
      </c>
      <c r="C681" s="858" t="s">
        <v>1179</v>
      </c>
      <c r="D681" s="826" t="s">
        <v>548</v>
      </c>
      <c r="E681" s="842" t="s">
        <v>569</v>
      </c>
      <c r="F681" s="1973" t="s">
        <v>568</v>
      </c>
    </row>
    <row r="682" spans="1:8" ht="15.75" customHeight="1" x14ac:dyDescent="0.25">
      <c r="A682" s="2127"/>
      <c r="B682" s="837">
        <v>1</v>
      </c>
      <c r="C682" s="837">
        <v>2</v>
      </c>
      <c r="D682" s="837">
        <v>3</v>
      </c>
      <c r="E682" s="837">
        <v>4</v>
      </c>
      <c r="F682" s="837">
        <v>5</v>
      </c>
    </row>
    <row r="683" spans="1:8" s="664" customFormat="1" ht="19.5" customHeight="1" x14ac:dyDescent="0.25">
      <c r="A683" s="2127"/>
      <c r="B683" s="1181" t="s">
        <v>184</v>
      </c>
      <c r="C683" s="1995"/>
      <c r="D683" s="825" t="s">
        <v>626</v>
      </c>
      <c r="E683" s="783">
        <f>E684+E685+E686</f>
        <v>10534.83</v>
      </c>
      <c r="F683" s="783">
        <f>F684+F685+F686</f>
        <v>10275.33</v>
      </c>
      <c r="G683" s="586"/>
      <c r="H683" s="665"/>
    </row>
    <row r="684" spans="1:8" ht="14.45" customHeight="1" x14ac:dyDescent="0.25">
      <c r="A684" s="2127"/>
      <c r="B684" s="1996"/>
      <c r="C684" s="1997"/>
      <c r="D684" s="672" t="s">
        <v>461</v>
      </c>
      <c r="E684" s="1998">
        <v>0</v>
      </c>
      <c r="F684" s="1999">
        <v>0</v>
      </c>
    </row>
    <row r="685" spans="1:8" x14ac:dyDescent="0.25">
      <c r="A685" s="2127"/>
      <c r="B685" s="1996"/>
      <c r="C685" s="1997"/>
      <c r="D685" s="672" t="s">
        <v>462</v>
      </c>
      <c r="E685" s="1998">
        <v>0</v>
      </c>
      <c r="F685" s="1999">
        <v>0</v>
      </c>
    </row>
    <row r="686" spans="1:8" x14ac:dyDescent="0.25">
      <c r="A686" s="2127"/>
      <c r="B686" s="2000"/>
      <c r="C686" s="2001"/>
      <c r="D686" s="672" t="s">
        <v>463</v>
      </c>
      <c r="E686" s="1998">
        <f>E687+E691</f>
        <v>10534.83</v>
      </c>
      <c r="F686" s="1998">
        <f>F687+F691</f>
        <v>10275.33</v>
      </c>
    </row>
    <row r="687" spans="1:8" ht="50.25" customHeight="1" x14ac:dyDescent="0.25">
      <c r="A687" s="2127"/>
      <c r="B687" s="807">
        <v>1</v>
      </c>
      <c r="C687" s="837" t="s">
        <v>431</v>
      </c>
      <c r="D687" s="672" t="s">
        <v>463</v>
      </c>
      <c r="E687" s="781">
        <f>E688+E690</f>
        <v>9450</v>
      </c>
      <c r="F687" s="781">
        <f>F688+F690</f>
        <v>9241.9</v>
      </c>
    </row>
    <row r="688" spans="1:8" ht="51.75" customHeight="1" x14ac:dyDescent="0.25">
      <c r="A688" s="2127"/>
      <c r="B688" s="859" t="s">
        <v>212</v>
      </c>
      <c r="C688" s="81" t="s">
        <v>1191</v>
      </c>
      <c r="D688" s="205" t="s">
        <v>1385</v>
      </c>
      <c r="E688" s="2002">
        <v>8450</v>
      </c>
      <c r="F688" s="2002">
        <v>8450</v>
      </c>
    </row>
    <row r="689" spans="1:8" s="664" customFormat="1" ht="79.5" customHeight="1" x14ac:dyDescent="0.25">
      <c r="A689" s="2127"/>
      <c r="B689" s="859" t="s">
        <v>292</v>
      </c>
      <c r="C689" s="2003" t="s">
        <v>1387</v>
      </c>
      <c r="D689" s="1924" t="s">
        <v>1385</v>
      </c>
      <c r="E689" s="2002">
        <v>8450</v>
      </c>
      <c r="F689" s="2002">
        <v>8450</v>
      </c>
      <c r="G689" s="586"/>
      <c r="H689" s="665"/>
    </row>
    <row r="690" spans="1:8" ht="30" x14ac:dyDescent="0.25">
      <c r="A690" s="2127"/>
      <c r="B690" s="859" t="s">
        <v>215</v>
      </c>
      <c r="C690" s="790" t="s">
        <v>1386</v>
      </c>
      <c r="D690" s="205" t="s">
        <v>1385</v>
      </c>
      <c r="E690" s="2002">
        <v>1000</v>
      </c>
      <c r="F690" s="2002">
        <v>791.9</v>
      </c>
    </row>
    <row r="691" spans="1:8" s="290" customFormat="1" ht="40.5" customHeight="1" x14ac:dyDescent="0.25">
      <c r="A691" s="2127"/>
      <c r="B691" s="807">
        <v>2</v>
      </c>
      <c r="C691" s="72" t="s">
        <v>428</v>
      </c>
      <c r="D691" s="1831" t="s">
        <v>1385</v>
      </c>
      <c r="E691" s="2004">
        <f>E692+E693</f>
        <v>1084.83</v>
      </c>
      <c r="F691" s="2005">
        <f>F692+F693</f>
        <v>1033.43</v>
      </c>
      <c r="G691" s="289"/>
      <c r="H691" s="7"/>
    </row>
    <row r="692" spans="1:8" ht="37.5" customHeight="1" x14ac:dyDescent="0.25">
      <c r="A692" s="2127"/>
      <c r="B692" s="2006" t="s">
        <v>222</v>
      </c>
      <c r="C692" s="2007" t="s">
        <v>1193</v>
      </c>
      <c r="D692" s="667" t="s">
        <v>16</v>
      </c>
      <c r="E692" s="782">
        <v>1000</v>
      </c>
      <c r="F692" s="782">
        <v>1000</v>
      </c>
    </row>
    <row r="693" spans="1:8" ht="209.25" customHeight="1" x14ac:dyDescent="0.25">
      <c r="A693" s="2127"/>
      <c r="B693" s="1908" t="s">
        <v>573</v>
      </c>
      <c r="C693" s="403" t="s">
        <v>1194</v>
      </c>
      <c r="D693" s="667" t="s">
        <v>16</v>
      </c>
      <c r="E693" s="782">
        <v>84.83</v>
      </c>
      <c r="F693" s="782">
        <v>33.43</v>
      </c>
    </row>
    <row r="694" spans="1:8" ht="49.5" customHeight="1" thickBot="1" x14ac:dyDescent="0.3">
      <c r="A694" s="2127"/>
      <c r="B694" s="1522" t="s">
        <v>433</v>
      </c>
      <c r="C694" s="2008"/>
      <c r="D694" s="2008"/>
      <c r="E694" s="2008"/>
      <c r="F694" s="2009"/>
    </row>
    <row r="695" spans="1:8" ht="81.75" customHeight="1" x14ac:dyDescent="0.25">
      <c r="A695" s="2127"/>
      <c r="B695" s="2010"/>
      <c r="C695" s="2011" t="s">
        <v>1179</v>
      </c>
      <c r="D695" s="864" t="s">
        <v>548</v>
      </c>
      <c r="E695" s="833" t="s">
        <v>569</v>
      </c>
      <c r="F695" s="865" t="s">
        <v>568</v>
      </c>
    </row>
    <row r="696" spans="1:8" ht="19.5" customHeight="1" x14ac:dyDescent="0.25">
      <c r="A696" s="2127"/>
      <c r="B696" s="663">
        <v>1</v>
      </c>
      <c r="C696" s="663">
        <v>2</v>
      </c>
      <c r="D696" s="663">
        <v>3</v>
      </c>
      <c r="E696" s="663">
        <v>4</v>
      </c>
      <c r="F696" s="663">
        <v>5</v>
      </c>
    </row>
    <row r="697" spans="1:8" ht="27.75" customHeight="1" x14ac:dyDescent="0.25">
      <c r="A697" s="2127"/>
      <c r="B697" s="2012" t="s">
        <v>184</v>
      </c>
      <c r="C697" s="1116"/>
      <c r="D697" s="2013" t="s">
        <v>626</v>
      </c>
      <c r="E697" s="102">
        <f>E698+E699+E700</f>
        <v>7180</v>
      </c>
      <c r="F697" s="102">
        <f>F698+F699+F700</f>
        <v>6000.88</v>
      </c>
    </row>
    <row r="698" spans="1:8" x14ac:dyDescent="0.25">
      <c r="A698" s="2127"/>
      <c r="B698" s="2014"/>
      <c r="C698" s="1118"/>
      <c r="D698" s="2015" t="s">
        <v>461</v>
      </c>
      <c r="E698" s="165">
        <v>0</v>
      </c>
      <c r="F698" s="148">
        <v>0</v>
      </c>
    </row>
    <row r="699" spans="1:8" ht="13.9" customHeight="1" x14ac:dyDescent="0.25">
      <c r="A699" s="2127"/>
      <c r="B699" s="2016"/>
      <c r="C699" s="1120"/>
      <c r="D699" s="854" t="s">
        <v>462</v>
      </c>
      <c r="E699" s="225">
        <v>0</v>
      </c>
      <c r="F699" s="2017">
        <v>0</v>
      </c>
    </row>
    <row r="700" spans="1:8" ht="21" customHeight="1" x14ac:dyDescent="0.25">
      <c r="A700" s="2127"/>
      <c r="B700" s="828"/>
      <c r="C700" s="239" t="s">
        <v>1389</v>
      </c>
      <c r="D700" s="854" t="s">
        <v>1388</v>
      </c>
      <c r="E700" s="225">
        <f>E704+E708+E712</f>
        <v>7180</v>
      </c>
      <c r="F700" s="225">
        <f>F704+F708+F712</f>
        <v>6000.88</v>
      </c>
    </row>
    <row r="701" spans="1:8" x14ac:dyDescent="0.25">
      <c r="A701" s="2127"/>
      <c r="B701" s="957" t="s">
        <v>534</v>
      </c>
      <c r="C701" s="2018" t="s">
        <v>528</v>
      </c>
      <c r="D701" s="2013" t="s">
        <v>626</v>
      </c>
      <c r="E701" s="225">
        <f>E702+E703+E704</f>
        <v>5300</v>
      </c>
      <c r="F701" s="225">
        <f>F702+F703+F704</f>
        <v>4142.22</v>
      </c>
    </row>
    <row r="702" spans="1:8" x14ac:dyDescent="0.25">
      <c r="A702" s="2127"/>
      <c r="B702" s="1413"/>
      <c r="C702" s="1026"/>
      <c r="D702" s="1715" t="s">
        <v>461</v>
      </c>
      <c r="E702" s="2019">
        <v>0</v>
      </c>
      <c r="F702" s="2020">
        <v>0</v>
      </c>
    </row>
    <row r="703" spans="1:8" ht="13.9" customHeight="1" x14ac:dyDescent="0.25">
      <c r="A703" s="2127"/>
      <c r="B703" s="1413"/>
      <c r="C703" s="1026"/>
      <c r="D703" s="74" t="s">
        <v>462</v>
      </c>
      <c r="E703" s="2019">
        <v>0</v>
      </c>
      <c r="F703" s="2020">
        <v>0</v>
      </c>
    </row>
    <row r="704" spans="1:8" ht="15" customHeight="1" x14ac:dyDescent="0.25">
      <c r="A704" s="2127"/>
      <c r="B704" s="1414"/>
      <c r="C704" s="1577"/>
      <c r="D704" s="74" t="s">
        <v>1388</v>
      </c>
      <c r="E704" s="2019">
        <v>5300</v>
      </c>
      <c r="F704" s="2020">
        <v>4142.22</v>
      </c>
    </row>
    <row r="705" spans="1:8" x14ac:dyDescent="0.25">
      <c r="A705" s="2127"/>
      <c r="B705" s="1085" t="s">
        <v>82</v>
      </c>
      <c r="C705" s="2018" t="s">
        <v>529</v>
      </c>
      <c r="D705" s="2013" t="s">
        <v>626</v>
      </c>
      <c r="E705" s="225">
        <f>E706+E707+E708</f>
        <v>1780</v>
      </c>
      <c r="F705" s="225">
        <f>F706+F707+F708</f>
        <v>1773.43</v>
      </c>
    </row>
    <row r="706" spans="1:8" x14ac:dyDescent="0.25">
      <c r="A706" s="2127"/>
      <c r="B706" s="1413"/>
      <c r="C706" s="2021"/>
      <c r="D706" s="1715" t="s">
        <v>461</v>
      </c>
      <c r="E706" s="2019">
        <v>0</v>
      </c>
      <c r="F706" s="2020">
        <v>0</v>
      </c>
    </row>
    <row r="707" spans="1:8" x14ac:dyDescent="0.25">
      <c r="A707" s="2127"/>
      <c r="B707" s="1413"/>
      <c r="C707" s="2021"/>
      <c r="D707" s="74" t="s">
        <v>462</v>
      </c>
      <c r="E707" s="2019">
        <v>0</v>
      </c>
      <c r="F707" s="2020">
        <v>0</v>
      </c>
    </row>
    <row r="708" spans="1:8" x14ac:dyDescent="0.25">
      <c r="A708" s="2127"/>
      <c r="B708" s="1414"/>
      <c r="C708" s="2022"/>
      <c r="D708" s="74" t="s">
        <v>1388</v>
      </c>
      <c r="E708" s="2019">
        <v>1780</v>
      </c>
      <c r="F708" s="2020">
        <v>1773.43</v>
      </c>
    </row>
    <row r="709" spans="1:8" x14ac:dyDescent="0.25">
      <c r="A709" s="2127"/>
      <c r="B709" s="957" t="s">
        <v>117</v>
      </c>
      <c r="C709" s="2018" t="s">
        <v>1189</v>
      </c>
      <c r="D709" s="2013" t="s">
        <v>626</v>
      </c>
      <c r="E709" s="225">
        <f>E710+E711+E712</f>
        <v>100</v>
      </c>
      <c r="F709" s="225">
        <f>F710+F711+F712</f>
        <v>85.23</v>
      </c>
    </row>
    <row r="710" spans="1:8" x14ac:dyDescent="0.25">
      <c r="A710" s="2127"/>
      <c r="B710" s="1413"/>
      <c r="C710" s="2021"/>
      <c r="D710" s="1715" t="s">
        <v>461</v>
      </c>
      <c r="E710" s="2023">
        <v>0</v>
      </c>
      <c r="F710" s="2023">
        <v>0</v>
      </c>
    </row>
    <row r="711" spans="1:8" s="664" customFormat="1" x14ac:dyDescent="0.25">
      <c r="A711" s="2127"/>
      <c r="B711" s="1413"/>
      <c r="C711" s="2021"/>
      <c r="D711" s="74" t="s">
        <v>462</v>
      </c>
      <c r="E711" s="2019">
        <v>0</v>
      </c>
      <c r="F711" s="2019">
        <v>0</v>
      </c>
      <c r="G711" s="586"/>
      <c r="H711" s="665"/>
    </row>
    <row r="712" spans="1:8" s="664" customFormat="1" ht="15.75" thickBot="1" x14ac:dyDescent="0.3">
      <c r="A712" s="2127"/>
      <c r="B712" s="2024"/>
      <c r="C712" s="2022"/>
      <c r="D712" s="74" t="s">
        <v>1388</v>
      </c>
      <c r="E712" s="2019">
        <v>100</v>
      </c>
      <c r="F712" s="2019">
        <v>85.23</v>
      </c>
      <c r="G712" s="586"/>
      <c r="H712" s="665"/>
    </row>
    <row r="713" spans="1:8" ht="54" customHeight="1" thickBot="1" x14ac:dyDescent="0.3">
      <c r="A713" s="2127"/>
      <c r="B713" s="1522" t="s">
        <v>1390</v>
      </c>
      <c r="C713" s="1248"/>
      <c r="D713" s="1248"/>
      <c r="E713" s="1248"/>
      <c r="F713" s="2025"/>
    </row>
    <row r="714" spans="1:8" ht="59.25" customHeight="1" x14ac:dyDescent="0.25">
      <c r="A714" s="2127"/>
      <c r="B714" s="2010"/>
      <c r="C714" s="2011" t="s">
        <v>1179</v>
      </c>
      <c r="D714" s="858" t="s">
        <v>548</v>
      </c>
      <c r="E714" s="830" t="s">
        <v>569</v>
      </c>
      <c r="F714" s="858" t="s">
        <v>568</v>
      </c>
    </row>
    <row r="715" spans="1:8" ht="19.5" customHeight="1" x14ac:dyDescent="0.25">
      <c r="A715" s="2127"/>
      <c r="B715" s="2026">
        <v>1</v>
      </c>
      <c r="C715" s="2027">
        <v>2</v>
      </c>
      <c r="D715" s="663">
        <v>3</v>
      </c>
      <c r="E715" s="2027">
        <v>4</v>
      </c>
      <c r="F715" s="663">
        <v>5</v>
      </c>
    </row>
    <row r="716" spans="1:8" ht="13.5" customHeight="1" x14ac:dyDescent="0.25">
      <c r="A716" s="2127"/>
      <c r="B716" s="2012" t="s">
        <v>184</v>
      </c>
      <c r="C716" s="2028"/>
      <c r="D716" s="663" t="s">
        <v>626</v>
      </c>
      <c r="E716" s="787">
        <f>E717+E718+E719</f>
        <v>30.35</v>
      </c>
      <c r="F716" s="787">
        <f>F717+F718+F719</f>
        <v>0</v>
      </c>
    </row>
    <row r="717" spans="1:8" s="664" customFormat="1" ht="14.25" customHeight="1" x14ac:dyDescent="0.25">
      <c r="A717" s="2127"/>
      <c r="B717" s="2029"/>
      <c r="C717" s="2030"/>
      <c r="D717" s="663" t="s">
        <v>461</v>
      </c>
      <c r="E717" s="787">
        <v>0</v>
      </c>
      <c r="F717" s="787">
        <v>0</v>
      </c>
      <c r="G717" s="586"/>
      <c r="H717" s="665"/>
    </row>
    <row r="718" spans="1:8" s="664" customFormat="1" ht="12.75" customHeight="1" x14ac:dyDescent="0.25">
      <c r="A718" s="2127"/>
      <c r="B718" s="2029"/>
      <c r="C718" s="2030"/>
      <c r="D718" s="663" t="s">
        <v>462</v>
      </c>
      <c r="E718" s="787">
        <v>0</v>
      </c>
      <c r="F718" s="787">
        <v>0</v>
      </c>
      <c r="G718" s="586"/>
      <c r="H718" s="665"/>
    </row>
    <row r="719" spans="1:8" s="664" customFormat="1" ht="13.5" customHeight="1" x14ac:dyDescent="0.25">
      <c r="A719" s="2127"/>
      <c r="B719" s="2031"/>
      <c r="C719" s="2032"/>
      <c r="D719" s="663" t="s">
        <v>463</v>
      </c>
      <c r="E719" s="787">
        <f>E723</f>
        <v>30.35</v>
      </c>
      <c r="F719" s="787">
        <f>F723</f>
        <v>0</v>
      </c>
      <c r="G719" s="586"/>
      <c r="H719" s="665"/>
    </row>
    <row r="720" spans="1:8" s="664" customFormat="1" ht="15.75" customHeight="1" x14ac:dyDescent="0.25">
      <c r="A720" s="2127"/>
      <c r="B720" s="1170" t="s">
        <v>534</v>
      </c>
      <c r="C720" s="1865" t="s">
        <v>813</v>
      </c>
      <c r="D720" s="663" t="s">
        <v>626</v>
      </c>
      <c r="E720" s="787">
        <f>E721+E722+E723</f>
        <v>30.35</v>
      </c>
      <c r="F720" s="787">
        <f>F721+F722+F723</f>
        <v>0</v>
      </c>
      <c r="G720" s="586"/>
      <c r="H720" s="665"/>
    </row>
    <row r="721" spans="1:8" s="664" customFormat="1" ht="15.75" customHeight="1" x14ac:dyDescent="0.25">
      <c r="A721" s="2127"/>
      <c r="B721" s="1929"/>
      <c r="C721" s="1865"/>
      <c r="D721" s="668" t="s">
        <v>461</v>
      </c>
      <c r="E721" s="786">
        <v>0</v>
      </c>
      <c r="F721" s="786">
        <v>0</v>
      </c>
      <c r="G721" s="586"/>
      <c r="H721" s="665"/>
    </row>
    <row r="722" spans="1:8" s="664" customFormat="1" ht="23.25" customHeight="1" x14ac:dyDescent="0.25">
      <c r="A722" s="2127"/>
      <c r="B722" s="1929"/>
      <c r="C722" s="1865"/>
      <c r="D722" s="668" t="s">
        <v>462</v>
      </c>
      <c r="E722" s="786">
        <v>0</v>
      </c>
      <c r="F722" s="786">
        <v>0</v>
      </c>
      <c r="G722" s="586"/>
      <c r="H722" s="665"/>
    </row>
    <row r="723" spans="1:8" s="664" customFormat="1" ht="14.25" customHeight="1" x14ac:dyDescent="0.25">
      <c r="A723" s="2127"/>
      <c r="B723" s="1929"/>
      <c r="C723" s="1865"/>
      <c r="D723" s="668" t="s">
        <v>463</v>
      </c>
      <c r="E723" s="786">
        <f>E727+E731</f>
        <v>30.35</v>
      </c>
      <c r="F723" s="786">
        <v>0</v>
      </c>
      <c r="G723" s="586"/>
      <c r="H723" s="665"/>
    </row>
    <row r="724" spans="1:8" s="664" customFormat="1" ht="14.25" customHeight="1" x14ac:dyDescent="0.25">
      <c r="A724" s="2127"/>
      <c r="B724" s="1171" t="s">
        <v>212</v>
      </c>
      <c r="C724" s="1865" t="s">
        <v>1391</v>
      </c>
      <c r="D724" s="663" t="s">
        <v>626</v>
      </c>
      <c r="E724" s="787">
        <f>E725+E726+E727</f>
        <v>8</v>
      </c>
      <c r="F724" s="787">
        <f>F725+F726+F727</f>
        <v>0</v>
      </c>
      <c r="G724" s="586"/>
      <c r="H724" s="665"/>
    </row>
    <row r="725" spans="1:8" s="664" customFormat="1" ht="14.25" customHeight="1" x14ac:dyDescent="0.25">
      <c r="A725" s="2127"/>
      <c r="B725" s="2033"/>
      <c r="C725" s="1865"/>
      <c r="D725" s="668" t="s">
        <v>461</v>
      </c>
      <c r="E725" s="786">
        <v>0</v>
      </c>
      <c r="F725" s="786">
        <v>0</v>
      </c>
      <c r="G725" s="586"/>
      <c r="H725" s="665"/>
    </row>
    <row r="726" spans="1:8" s="664" customFormat="1" ht="14.25" customHeight="1" x14ac:dyDescent="0.25">
      <c r="A726" s="2127"/>
      <c r="B726" s="2033"/>
      <c r="C726" s="1865"/>
      <c r="D726" s="668" t="s">
        <v>462</v>
      </c>
      <c r="E726" s="786">
        <v>0</v>
      </c>
      <c r="F726" s="786">
        <v>0</v>
      </c>
      <c r="G726" s="586"/>
      <c r="H726" s="665"/>
    </row>
    <row r="727" spans="1:8" s="664" customFormat="1" ht="14.25" customHeight="1" x14ac:dyDescent="0.25">
      <c r="A727" s="2127"/>
      <c r="B727" s="2033"/>
      <c r="C727" s="1865"/>
      <c r="D727" s="668" t="s">
        <v>463</v>
      </c>
      <c r="E727" s="786">
        <v>8</v>
      </c>
      <c r="F727" s="786">
        <v>0</v>
      </c>
      <c r="G727" s="586"/>
      <c r="H727" s="665"/>
    </row>
    <row r="728" spans="1:8" s="664" customFormat="1" ht="14.25" customHeight="1" x14ac:dyDescent="0.25">
      <c r="A728" s="2127"/>
      <c r="B728" s="1171" t="s">
        <v>215</v>
      </c>
      <c r="C728" s="1865" t="s">
        <v>1392</v>
      </c>
      <c r="D728" s="663" t="s">
        <v>626</v>
      </c>
      <c r="E728" s="787">
        <f>E730+E729+E731</f>
        <v>22.35</v>
      </c>
      <c r="F728" s="787">
        <f>F730+F729+F731</f>
        <v>0</v>
      </c>
      <c r="G728" s="586"/>
      <c r="H728" s="665"/>
    </row>
    <row r="729" spans="1:8" s="664" customFormat="1" ht="14.25" customHeight="1" x14ac:dyDescent="0.25">
      <c r="A729" s="2127"/>
      <c r="B729" s="2033"/>
      <c r="C729" s="1865"/>
      <c r="D729" s="668" t="s">
        <v>461</v>
      </c>
      <c r="E729" s="786">
        <v>0</v>
      </c>
      <c r="F729" s="786">
        <v>0</v>
      </c>
      <c r="G729" s="586"/>
      <c r="H729" s="665"/>
    </row>
    <row r="730" spans="1:8" s="664" customFormat="1" ht="14.25" customHeight="1" x14ac:dyDescent="0.25">
      <c r="A730" s="2127"/>
      <c r="B730" s="2033"/>
      <c r="C730" s="1865"/>
      <c r="D730" s="668" t="s">
        <v>462</v>
      </c>
      <c r="E730" s="786">
        <v>0</v>
      </c>
      <c r="F730" s="786">
        <v>0</v>
      </c>
      <c r="G730" s="586"/>
      <c r="H730" s="665"/>
    </row>
    <row r="731" spans="1:8" s="664" customFormat="1" ht="14.25" customHeight="1" x14ac:dyDescent="0.25">
      <c r="A731" s="2127"/>
      <c r="B731" s="2033"/>
      <c r="C731" s="1865"/>
      <c r="D731" s="668" t="s">
        <v>463</v>
      </c>
      <c r="E731" s="786">
        <v>22.35</v>
      </c>
      <c r="F731" s="786">
        <v>0</v>
      </c>
      <c r="G731" s="586"/>
      <c r="H731" s="665"/>
    </row>
    <row r="732" spans="1:8" ht="52.5" customHeight="1" thickBot="1" x14ac:dyDescent="0.3">
      <c r="A732" s="2127"/>
      <c r="B732" s="1522" t="s">
        <v>1393</v>
      </c>
      <c r="C732" s="2008"/>
      <c r="D732" s="2008"/>
      <c r="E732" s="2008"/>
      <c r="F732" s="2009"/>
    </row>
    <row r="733" spans="1:8" ht="16.5" thickBot="1" x14ac:dyDescent="0.3">
      <c r="A733" s="2127"/>
      <c r="B733" s="2034">
        <v>1</v>
      </c>
      <c r="C733" s="391">
        <v>2</v>
      </c>
      <c r="D733" s="2035">
        <v>3</v>
      </c>
      <c r="E733" s="2035">
        <v>4</v>
      </c>
      <c r="F733" s="2036">
        <v>5</v>
      </c>
    </row>
    <row r="734" spans="1:8" ht="21.75" customHeight="1" x14ac:dyDescent="0.25">
      <c r="A734" s="2127"/>
      <c r="B734" s="2037" t="s">
        <v>184</v>
      </c>
      <c r="C734" s="2038"/>
      <c r="D734" s="672" t="s">
        <v>626</v>
      </c>
      <c r="E734" s="164">
        <f>E735+E736+E737</f>
        <v>2560.61</v>
      </c>
      <c r="F734" s="164">
        <f>F735+F736+F737</f>
        <v>1758.74</v>
      </c>
    </row>
    <row r="735" spans="1:8" x14ac:dyDescent="0.25">
      <c r="A735" s="2127"/>
      <c r="B735" s="2039"/>
      <c r="C735" s="2038"/>
      <c r="D735" s="672" t="s">
        <v>461</v>
      </c>
      <c r="E735" s="164">
        <v>0</v>
      </c>
      <c r="F735" s="164">
        <v>0</v>
      </c>
    </row>
    <row r="736" spans="1:8" x14ac:dyDescent="0.25">
      <c r="A736" s="2127"/>
      <c r="B736" s="2039"/>
      <c r="C736" s="2038"/>
      <c r="D736" s="672" t="s">
        <v>462</v>
      </c>
      <c r="E736" s="164">
        <v>0</v>
      </c>
      <c r="F736" s="164">
        <v>0</v>
      </c>
    </row>
    <row r="737" spans="1:8" x14ac:dyDescent="0.25">
      <c r="A737" s="2127"/>
      <c r="B737" s="2039"/>
      <c r="C737" s="2038"/>
      <c r="D737" s="672" t="s">
        <v>16</v>
      </c>
      <c r="E737" s="164">
        <f>E738</f>
        <v>2560.61</v>
      </c>
      <c r="F737" s="164">
        <f>F738</f>
        <v>1758.74</v>
      </c>
    </row>
    <row r="738" spans="1:8" ht="71.25" x14ac:dyDescent="0.25">
      <c r="A738" s="2127"/>
      <c r="B738" s="295" t="s">
        <v>430</v>
      </c>
      <c r="C738" s="837" t="s">
        <v>1398</v>
      </c>
      <c r="D738" s="667" t="s">
        <v>16</v>
      </c>
      <c r="E738" s="164">
        <f>E739+E752</f>
        <v>2560.61</v>
      </c>
      <c r="F738" s="164">
        <f>F739+F752</f>
        <v>1758.74</v>
      </c>
    </row>
    <row r="739" spans="1:8" ht="42.75" x14ac:dyDescent="0.25">
      <c r="A739" s="2127"/>
      <c r="B739" s="295" t="s">
        <v>212</v>
      </c>
      <c r="C739" s="239" t="s">
        <v>440</v>
      </c>
      <c r="D739" s="672" t="s">
        <v>16</v>
      </c>
      <c r="E739" s="164">
        <f>E740+E745+E746+E748</f>
        <v>1239.8200000000002</v>
      </c>
      <c r="F739" s="164">
        <f>F740+F745+F746+F748</f>
        <v>1239.79</v>
      </c>
    </row>
    <row r="740" spans="1:8" ht="50.25" customHeight="1" x14ac:dyDescent="0.25">
      <c r="A740" s="2127"/>
      <c r="B740" s="859" t="s">
        <v>549</v>
      </c>
      <c r="C740" s="2040" t="s">
        <v>869</v>
      </c>
      <c r="D740" s="667"/>
      <c r="E740" s="673">
        <v>543.99</v>
      </c>
      <c r="F740" s="673">
        <f>F741+F742+F743+F744</f>
        <v>543.96</v>
      </c>
    </row>
    <row r="741" spans="1:8" s="664" customFormat="1" ht="39.75" customHeight="1" x14ac:dyDescent="0.25">
      <c r="A741" s="2127"/>
      <c r="B741" s="859"/>
      <c r="C741" s="2040" t="s">
        <v>1399</v>
      </c>
      <c r="D741" s="667"/>
      <c r="E741" s="673"/>
      <c r="F741" s="673">
        <v>303.94</v>
      </c>
      <c r="G741" s="586"/>
      <c r="H741" s="665"/>
    </row>
    <row r="742" spans="1:8" s="664" customFormat="1" ht="31.5" customHeight="1" x14ac:dyDescent="0.25">
      <c r="A742" s="2127"/>
      <c r="B742" s="859"/>
      <c r="C742" s="2040" t="s">
        <v>1400</v>
      </c>
      <c r="D742" s="667"/>
      <c r="E742" s="673"/>
      <c r="F742" s="673">
        <v>131</v>
      </c>
      <c r="G742" s="586"/>
      <c r="H742" s="665"/>
    </row>
    <row r="743" spans="1:8" s="664" customFormat="1" ht="32.25" customHeight="1" x14ac:dyDescent="0.25">
      <c r="A743" s="2127"/>
      <c r="B743" s="859"/>
      <c r="C743" s="2040" t="s">
        <v>1197</v>
      </c>
      <c r="D743" s="667"/>
      <c r="E743" s="673"/>
      <c r="F743" s="673">
        <v>49.02</v>
      </c>
      <c r="G743" s="586"/>
      <c r="H743" s="665"/>
    </row>
    <row r="744" spans="1:8" s="664" customFormat="1" ht="17.25" customHeight="1" x14ac:dyDescent="0.25">
      <c r="A744" s="2127"/>
      <c r="B744" s="859"/>
      <c r="C744" s="2040" t="s">
        <v>1401</v>
      </c>
      <c r="D744" s="667"/>
      <c r="E744" s="673"/>
      <c r="F744" s="673">
        <v>60</v>
      </c>
      <c r="G744" s="586"/>
      <c r="H744" s="665"/>
    </row>
    <row r="745" spans="1:8" ht="94.5" x14ac:dyDescent="0.25">
      <c r="A745" s="2127"/>
      <c r="B745" s="859" t="s">
        <v>550</v>
      </c>
      <c r="C745" s="2041" t="s">
        <v>870</v>
      </c>
      <c r="D745" s="667"/>
      <c r="E745" s="673">
        <v>596.95000000000005</v>
      </c>
      <c r="F745" s="673">
        <v>596.95000000000005</v>
      </c>
    </row>
    <row r="746" spans="1:8" ht="31.5" x14ac:dyDescent="0.25">
      <c r="A746" s="2127"/>
      <c r="B746" s="859" t="s">
        <v>551</v>
      </c>
      <c r="C746" s="2040" t="s">
        <v>152</v>
      </c>
      <c r="D746" s="667" t="s">
        <v>16</v>
      </c>
      <c r="E746" s="673">
        <v>78.88</v>
      </c>
      <c r="F746" s="673">
        <v>78.88</v>
      </c>
    </row>
    <row r="747" spans="1:8" ht="63" x14ac:dyDescent="0.25">
      <c r="A747" s="2127"/>
      <c r="B747" s="859" t="s">
        <v>832</v>
      </c>
      <c r="C747" s="2042" t="s">
        <v>871</v>
      </c>
      <c r="D747" s="667" t="s">
        <v>16</v>
      </c>
      <c r="E747" s="673">
        <v>0</v>
      </c>
      <c r="F747" s="673">
        <v>0</v>
      </c>
    </row>
    <row r="748" spans="1:8" ht="94.5" x14ac:dyDescent="0.25">
      <c r="A748" s="2127"/>
      <c r="B748" s="859" t="s">
        <v>833</v>
      </c>
      <c r="C748" s="2040" t="s">
        <v>1402</v>
      </c>
      <c r="D748" s="667" t="s">
        <v>16</v>
      </c>
      <c r="E748" s="673">
        <v>20</v>
      </c>
      <c r="F748" s="673">
        <v>20</v>
      </c>
    </row>
    <row r="749" spans="1:8" s="664" customFormat="1" ht="15.75" x14ac:dyDescent="0.25">
      <c r="A749" s="2127"/>
      <c r="B749" s="859" t="s">
        <v>1201</v>
      </c>
      <c r="C749" s="2040" t="s">
        <v>1403</v>
      </c>
      <c r="D749" s="667" t="s">
        <v>16</v>
      </c>
      <c r="E749" s="673"/>
      <c r="F749" s="673">
        <v>20</v>
      </c>
      <c r="G749" s="586"/>
      <c r="H749" s="665"/>
    </row>
    <row r="750" spans="1:8" ht="126" x14ac:dyDescent="0.25">
      <c r="A750" s="2127"/>
      <c r="B750" s="853" t="s">
        <v>1203</v>
      </c>
      <c r="C750" s="2040" t="s">
        <v>1204</v>
      </c>
      <c r="D750" s="667" t="s">
        <v>16</v>
      </c>
      <c r="E750" s="673">
        <v>0</v>
      </c>
      <c r="F750" s="673">
        <v>0</v>
      </c>
    </row>
    <row r="751" spans="1:8" s="370" customFormat="1" ht="57" customHeight="1" x14ac:dyDescent="0.25">
      <c r="A751" s="2127"/>
      <c r="B751" s="853" t="s">
        <v>215</v>
      </c>
      <c r="C751" s="2040" t="s">
        <v>442</v>
      </c>
      <c r="D751" s="2043" t="s">
        <v>16</v>
      </c>
      <c r="E751" s="1527">
        <v>0</v>
      </c>
      <c r="F751" s="1527">
        <v>0</v>
      </c>
      <c r="H751" s="371"/>
    </row>
    <row r="752" spans="1:8" ht="42.75" x14ac:dyDescent="0.25">
      <c r="A752" s="2127"/>
      <c r="B752" s="2044" t="s">
        <v>363</v>
      </c>
      <c r="C752" s="1524" t="s">
        <v>153</v>
      </c>
      <c r="D752" s="672" t="s">
        <v>16</v>
      </c>
      <c r="E752" s="164">
        <f>E755+E759+E757</f>
        <v>1320.79</v>
      </c>
      <c r="F752" s="164">
        <f>F755+F759+F757</f>
        <v>518.95000000000005</v>
      </c>
    </row>
    <row r="753" spans="1:8" ht="30" x14ac:dyDescent="0.25">
      <c r="A753" s="2127"/>
      <c r="B753" s="2045" t="s">
        <v>222</v>
      </c>
      <c r="C753" s="1528" t="s">
        <v>1404</v>
      </c>
      <c r="D753" s="667" t="s">
        <v>16</v>
      </c>
      <c r="E753" s="673">
        <v>0</v>
      </c>
      <c r="F753" s="673">
        <v>0</v>
      </c>
    </row>
    <row r="754" spans="1:8" ht="30" x14ac:dyDescent="0.25">
      <c r="A754" s="2127"/>
      <c r="B754" s="2045" t="s">
        <v>225</v>
      </c>
      <c r="C754" s="1528" t="s">
        <v>443</v>
      </c>
      <c r="D754" s="667" t="s">
        <v>16</v>
      </c>
      <c r="E754" s="164">
        <v>0</v>
      </c>
      <c r="F754" s="164">
        <v>0</v>
      </c>
    </row>
    <row r="755" spans="1:8" s="664" customFormat="1" ht="30" x14ac:dyDescent="0.25">
      <c r="A755" s="2127"/>
      <c r="B755" s="2045" t="s">
        <v>227</v>
      </c>
      <c r="C755" s="1528" t="s">
        <v>1405</v>
      </c>
      <c r="D755" s="667" t="s">
        <v>16</v>
      </c>
      <c r="E755" s="164">
        <v>619.21</v>
      </c>
      <c r="F755" s="164">
        <f>F756</f>
        <v>498</v>
      </c>
      <c r="G755" s="586"/>
      <c r="H755" s="665"/>
    </row>
    <row r="756" spans="1:8" s="664" customFormat="1" ht="30" x14ac:dyDescent="0.25">
      <c r="A756" s="2127"/>
      <c r="B756" s="2045" t="s">
        <v>104</v>
      </c>
      <c r="C756" s="1528" t="s">
        <v>1406</v>
      </c>
      <c r="D756" s="667"/>
      <c r="E756" s="673"/>
      <c r="F756" s="673">
        <v>498</v>
      </c>
      <c r="G756" s="586"/>
      <c r="H756" s="665"/>
    </row>
    <row r="757" spans="1:8" ht="30" x14ac:dyDescent="0.25">
      <c r="A757" s="2127"/>
      <c r="B757" s="2045" t="s">
        <v>247</v>
      </c>
      <c r="C757" s="667" t="s">
        <v>444</v>
      </c>
      <c r="D757" s="667" t="s">
        <v>16</v>
      </c>
      <c r="E757" s="673">
        <v>134</v>
      </c>
      <c r="F757" s="673">
        <f>F758</f>
        <v>20.95</v>
      </c>
    </row>
    <row r="758" spans="1:8" ht="30" x14ac:dyDescent="0.25">
      <c r="A758" s="2127"/>
      <c r="B758" s="2045" t="s">
        <v>110</v>
      </c>
      <c r="C758" s="1528" t="s">
        <v>1407</v>
      </c>
      <c r="D758" s="667"/>
      <c r="E758" s="673">
        <v>0</v>
      </c>
      <c r="F758" s="673">
        <v>20.95</v>
      </c>
    </row>
    <row r="759" spans="1:8" ht="29.25" thickBot="1" x14ac:dyDescent="0.3">
      <c r="A759" s="2127"/>
      <c r="B759" s="2045" t="s">
        <v>250</v>
      </c>
      <c r="C759" s="672" t="s">
        <v>445</v>
      </c>
      <c r="D759" s="667" t="s">
        <v>16</v>
      </c>
      <c r="E759" s="164">
        <v>567.58000000000004</v>
      </c>
      <c r="F759" s="164">
        <v>0</v>
      </c>
    </row>
    <row r="760" spans="1:8" ht="33.75" customHeight="1" thickBot="1" x14ac:dyDescent="0.3">
      <c r="A760" s="2127"/>
      <c r="B760" s="1378" t="s">
        <v>1533</v>
      </c>
      <c r="C760" s="2046"/>
      <c r="D760" s="2046"/>
      <c r="E760" s="2046"/>
      <c r="F760" s="2047"/>
    </row>
    <row r="761" spans="1:8" ht="14.45" customHeight="1" x14ac:dyDescent="0.25">
      <c r="A761" s="2127"/>
      <c r="B761" s="2048"/>
      <c r="C761" s="2049" t="s">
        <v>1179</v>
      </c>
      <c r="D761" s="1128" t="s">
        <v>548</v>
      </c>
      <c r="E761" s="985" t="s">
        <v>569</v>
      </c>
      <c r="F761" s="1130" t="s">
        <v>568</v>
      </c>
    </row>
    <row r="762" spans="1:8" ht="49.5" customHeight="1" x14ac:dyDescent="0.25">
      <c r="A762" s="2127"/>
      <c r="B762" s="2050"/>
      <c r="C762" s="1414"/>
      <c r="D762" s="1151"/>
      <c r="E762" s="918"/>
      <c r="F762" s="1153"/>
    </row>
    <row r="763" spans="1:8" ht="13.9" customHeight="1" x14ac:dyDescent="0.25">
      <c r="A763" s="2127"/>
      <c r="B763" s="2051" t="s">
        <v>184</v>
      </c>
      <c r="C763" s="1896"/>
      <c r="D763" s="672" t="s">
        <v>626</v>
      </c>
      <c r="E763" s="2052">
        <f>E765+0+E766</f>
        <v>28671.5</v>
      </c>
      <c r="F763" s="2053">
        <f>F765+0+F766</f>
        <v>26536.829999999998</v>
      </c>
      <c r="G763" s="802"/>
      <c r="H763" s="802"/>
    </row>
    <row r="764" spans="1:8" x14ac:dyDescent="0.25">
      <c r="A764" s="2127"/>
      <c r="B764" s="1259"/>
      <c r="C764" s="1260"/>
      <c r="D764" s="672" t="s">
        <v>461</v>
      </c>
      <c r="E764" s="796">
        <v>0</v>
      </c>
      <c r="F764" s="675">
        <v>0</v>
      </c>
      <c r="G764" s="800"/>
      <c r="H764" s="801"/>
    </row>
    <row r="765" spans="1:8" x14ac:dyDescent="0.25">
      <c r="A765" s="2127"/>
      <c r="B765" s="1259"/>
      <c r="C765" s="1260"/>
      <c r="D765" s="672" t="s">
        <v>462</v>
      </c>
      <c r="E765" s="796">
        <v>0</v>
      </c>
      <c r="F765" s="675">
        <v>0</v>
      </c>
    </row>
    <row r="766" spans="1:8" x14ac:dyDescent="0.25">
      <c r="A766" s="2127"/>
      <c r="B766" s="2054"/>
      <c r="C766" s="1899"/>
      <c r="D766" s="672" t="s">
        <v>16</v>
      </c>
      <c r="E766" s="796">
        <f>E778+E774+E770</f>
        <v>28671.5</v>
      </c>
      <c r="F766" s="675">
        <f>F778+F774+F770</f>
        <v>26536.829999999998</v>
      </c>
    </row>
    <row r="767" spans="1:8" ht="13.9" customHeight="1" x14ac:dyDescent="0.25">
      <c r="A767" s="2127"/>
      <c r="B767" s="1063">
        <v>1</v>
      </c>
      <c r="C767" s="1057" t="s">
        <v>857</v>
      </c>
      <c r="D767" s="672" t="s">
        <v>626</v>
      </c>
      <c r="E767" s="2052">
        <v>17773.939999999999</v>
      </c>
      <c r="F767" s="2053">
        <v>16953.689999999999</v>
      </c>
      <c r="G767" s="798"/>
      <c r="H767" s="798"/>
    </row>
    <row r="768" spans="1:8" ht="12" customHeight="1" x14ac:dyDescent="0.25">
      <c r="A768" s="2127"/>
      <c r="B768" s="906"/>
      <c r="C768" s="1320"/>
      <c r="D768" s="667" t="s">
        <v>461</v>
      </c>
      <c r="E768" s="2055">
        <v>0</v>
      </c>
      <c r="F768" s="2056">
        <f>F773+F777</f>
        <v>0</v>
      </c>
      <c r="G768" s="799"/>
      <c r="H768" s="798"/>
    </row>
    <row r="769" spans="1:8" x14ac:dyDescent="0.25">
      <c r="A769" s="2127"/>
      <c r="B769" s="906"/>
      <c r="C769" s="1320"/>
      <c r="D769" s="667" t="s">
        <v>462</v>
      </c>
      <c r="E769" s="2055">
        <v>0</v>
      </c>
      <c r="F769" s="2056">
        <v>0</v>
      </c>
      <c r="G769" s="798"/>
      <c r="H769" s="798"/>
    </row>
    <row r="770" spans="1:8" x14ac:dyDescent="0.25">
      <c r="A770" s="2127"/>
      <c r="B770" s="907"/>
      <c r="C770" s="1415"/>
      <c r="D770" s="667" t="s">
        <v>16</v>
      </c>
      <c r="E770" s="2057">
        <v>5907.2</v>
      </c>
      <c r="F770" s="2056">
        <v>5546.62</v>
      </c>
      <c r="G770" s="798"/>
      <c r="H770" s="798"/>
    </row>
    <row r="771" spans="1:8" ht="13.9" customHeight="1" x14ac:dyDescent="0.25">
      <c r="A771" s="2127"/>
      <c r="B771" s="1063" t="s">
        <v>212</v>
      </c>
      <c r="C771" s="1133" t="s">
        <v>242</v>
      </c>
      <c r="D771" s="672" t="s">
        <v>626</v>
      </c>
      <c r="E771" s="796">
        <f>SUM(E772:E774)</f>
        <v>17748.71</v>
      </c>
      <c r="F771" s="675">
        <f>SUM(F772:F774)</f>
        <v>16739.71</v>
      </c>
      <c r="G771" s="800"/>
      <c r="H771" s="801"/>
    </row>
    <row r="772" spans="1:8" ht="17.25" customHeight="1" x14ac:dyDescent="0.25">
      <c r="A772" s="2127"/>
      <c r="B772" s="906"/>
      <c r="C772" s="1320"/>
      <c r="D772" s="667" t="s">
        <v>461</v>
      </c>
      <c r="E772" s="797">
        <v>0</v>
      </c>
      <c r="F772" s="687">
        <v>0</v>
      </c>
      <c r="G772" s="800"/>
      <c r="H772" s="801"/>
    </row>
    <row r="773" spans="1:8" x14ac:dyDescent="0.25">
      <c r="A773" s="2127"/>
      <c r="B773" s="906"/>
      <c r="C773" s="1320"/>
      <c r="D773" s="667" t="s">
        <v>462</v>
      </c>
      <c r="E773" s="797">
        <v>0</v>
      </c>
      <c r="F773" s="687">
        <v>0</v>
      </c>
      <c r="G773" s="800"/>
      <c r="H773" s="801"/>
    </row>
    <row r="774" spans="1:8" x14ac:dyDescent="0.25">
      <c r="A774" s="2127"/>
      <c r="B774" s="907"/>
      <c r="C774" s="1415"/>
      <c r="D774" s="667" t="s">
        <v>16</v>
      </c>
      <c r="E774" s="2057">
        <v>17748.71</v>
      </c>
      <c r="F774" s="2056">
        <v>16739.71</v>
      </c>
      <c r="G774" s="798"/>
      <c r="H774" s="798"/>
    </row>
    <row r="775" spans="1:8" x14ac:dyDescent="0.25">
      <c r="A775" s="2127"/>
      <c r="B775" s="1182" t="s">
        <v>215</v>
      </c>
      <c r="C775" s="1063" t="s">
        <v>571</v>
      </c>
      <c r="D775" s="672" t="s">
        <v>626</v>
      </c>
      <c r="E775" s="796">
        <f>SUM(E776:E778)</f>
        <v>5015.59</v>
      </c>
      <c r="F775" s="675">
        <f>SUM(F776:F778)</f>
        <v>4250.5</v>
      </c>
    </row>
    <row r="776" spans="1:8" x14ac:dyDescent="0.25">
      <c r="A776" s="2127"/>
      <c r="B776" s="906"/>
      <c r="C776" s="906"/>
      <c r="D776" s="667" t="s">
        <v>461</v>
      </c>
      <c r="E776" s="797">
        <v>0</v>
      </c>
      <c r="F776" s="687">
        <v>0</v>
      </c>
    </row>
    <row r="777" spans="1:8" x14ac:dyDescent="0.25">
      <c r="A777" s="2127"/>
      <c r="B777" s="906"/>
      <c r="C777" s="906"/>
      <c r="D777" s="667" t="s">
        <v>462</v>
      </c>
      <c r="E777" s="797">
        <v>0</v>
      </c>
      <c r="F777" s="687">
        <v>0</v>
      </c>
    </row>
    <row r="778" spans="1:8" x14ac:dyDescent="0.25">
      <c r="A778" s="2127"/>
      <c r="B778" s="907"/>
      <c r="C778" s="907"/>
      <c r="D778" s="667" t="s">
        <v>16</v>
      </c>
      <c r="E778" s="797">
        <v>5015.59</v>
      </c>
      <c r="F778" s="687">
        <v>4250.5</v>
      </c>
    </row>
    <row r="779" spans="1:8" ht="38.25" customHeight="1" thickBot="1" x14ac:dyDescent="0.3">
      <c r="A779" s="2127"/>
      <c r="B779" s="2058" t="s">
        <v>1532</v>
      </c>
      <c r="C779" s="2059"/>
      <c r="D779" s="2059"/>
      <c r="E779" s="2059"/>
      <c r="F779" s="2060"/>
    </row>
    <row r="780" spans="1:8" ht="77.25" customHeight="1" x14ac:dyDescent="0.25">
      <c r="A780" s="2127"/>
      <c r="B780" s="2010"/>
      <c r="C780" s="2011" t="s">
        <v>1179</v>
      </c>
      <c r="D780" s="858" t="s">
        <v>548</v>
      </c>
      <c r="E780" s="830" t="s">
        <v>1076</v>
      </c>
      <c r="F780" s="863" t="s">
        <v>568</v>
      </c>
    </row>
    <row r="781" spans="1:8" ht="42" customHeight="1" x14ac:dyDescent="0.25">
      <c r="A781" s="2127"/>
      <c r="B781" s="2012" t="s">
        <v>184</v>
      </c>
      <c r="C781" s="2028"/>
      <c r="D781" s="79" t="s">
        <v>18</v>
      </c>
      <c r="E781" s="784">
        <f>E782+E783+E784+E785</f>
        <v>59678.990000000005</v>
      </c>
      <c r="F781" s="784">
        <f>F782+F783+F784+F785</f>
        <v>58322.75</v>
      </c>
    </row>
    <row r="782" spans="1:8" ht="57" customHeight="1" x14ac:dyDescent="0.25">
      <c r="A782" s="2127"/>
      <c r="B782" s="2029"/>
      <c r="C782" s="2030"/>
      <c r="D782" s="79" t="s">
        <v>19</v>
      </c>
      <c r="E782" s="785">
        <f>E817+E829</f>
        <v>18872.400000000001</v>
      </c>
      <c r="F782" s="785">
        <f>F817+F829</f>
        <v>18736.09</v>
      </c>
    </row>
    <row r="783" spans="1:8" ht="57" customHeight="1" x14ac:dyDescent="0.25">
      <c r="A783" s="2127"/>
      <c r="B783" s="2029"/>
      <c r="C783" s="2030"/>
      <c r="D783" s="79" t="s">
        <v>20</v>
      </c>
      <c r="E783" s="785">
        <f>E818+E830</f>
        <v>8308.2000000000007</v>
      </c>
      <c r="F783" s="785">
        <f>F818+F830</f>
        <v>8211.06</v>
      </c>
    </row>
    <row r="784" spans="1:8" ht="28.5" customHeight="1" x14ac:dyDescent="0.25">
      <c r="A784" s="2127"/>
      <c r="B784" s="2029"/>
      <c r="C784" s="2030"/>
      <c r="D784" s="79" t="s">
        <v>21</v>
      </c>
      <c r="E784" s="785">
        <f>E790+E794+E798+E804+E811+E819+E827+E831+E840+E803</f>
        <v>32498.39</v>
      </c>
      <c r="F784" s="785">
        <f>F790+F794+F798+F804+F811+F819+F827+F831+F840+F803</f>
        <v>31375.599999999999</v>
      </c>
    </row>
    <row r="785" spans="1:8" ht="28.5" customHeight="1" x14ac:dyDescent="0.25">
      <c r="A785" s="2127"/>
      <c r="B785" s="2031"/>
      <c r="C785" s="2032"/>
      <c r="D785" s="79" t="s">
        <v>464</v>
      </c>
      <c r="E785" s="784">
        <v>0</v>
      </c>
      <c r="F785" s="784">
        <v>0</v>
      </c>
    </row>
    <row r="786" spans="1:8" ht="45.75" customHeight="1" x14ac:dyDescent="0.25">
      <c r="A786" s="2127"/>
      <c r="B786" s="320" t="s">
        <v>534</v>
      </c>
      <c r="C786" s="239" t="s">
        <v>801</v>
      </c>
      <c r="D786" s="831" t="s">
        <v>626</v>
      </c>
      <c r="E786" s="779">
        <f>E787+E791+E795</f>
        <v>8846.35</v>
      </c>
      <c r="F786" s="779">
        <f>F787+F791+F795</f>
        <v>8400.619999999999</v>
      </c>
    </row>
    <row r="787" spans="1:8" ht="17.25" customHeight="1" x14ac:dyDescent="0.25">
      <c r="A787" s="2127"/>
      <c r="B787" s="1182" t="s">
        <v>212</v>
      </c>
      <c r="C787" s="2018" t="s">
        <v>1</v>
      </c>
      <c r="D787" s="2061" t="s">
        <v>626</v>
      </c>
      <c r="E787" s="1548">
        <f>E788+E789+E790</f>
        <v>1030</v>
      </c>
      <c r="F787" s="1548">
        <f>F788+F789+F790</f>
        <v>1021.89</v>
      </c>
    </row>
    <row r="788" spans="1:8" s="497" customFormat="1" ht="23.25" customHeight="1" x14ac:dyDescent="0.25">
      <c r="A788" s="2127"/>
      <c r="B788" s="1820"/>
      <c r="C788" s="2062"/>
      <c r="D788" s="2063" t="s">
        <v>523</v>
      </c>
      <c r="E788" s="494">
        <v>0</v>
      </c>
      <c r="F788" s="494">
        <v>0</v>
      </c>
      <c r="G788" s="498"/>
      <c r="H788" s="499"/>
    </row>
    <row r="789" spans="1:8" s="497" customFormat="1" ht="48.75" customHeight="1" x14ac:dyDescent="0.25">
      <c r="A789" s="2127"/>
      <c r="B789" s="1820"/>
      <c r="C789" s="2062"/>
      <c r="D789" s="831" t="s">
        <v>20</v>
      </c>
      <c r="E789" s="494">
        <v>0</v>
      </c>
      <c r="F789" s="494">
        <v>0</v>
      </c>
      <c r="G789" s="498"/>
      <c r="H789" s="499"/>
    </row>
    <row r="790" spans="1:8" s="497" customFormat="1" x14ac:dyDescent="0.25">
      <c r="A790" s="2127"/>
      <c r="B790" s="1822"/>
      <c r="C790" s="2064"/>
      <c r="D790" s="2063" t="s">
        <v>1077</v>
      </c>
      <c r="E790" s="494">
        <v>1030</v>
      </c>
      <c r="F790" s="494">
        <v>1021.89</v>
      </c>
      <c r="G790" s="498"/>
      <c r="H790" s="499"/>
    </row>
    <row r="791" spans="1:8" ht="18.75" customHeight="1" x14ac:dyDescent="0.25">
      <c r="A791" s="2127"/>
      <c r="B791" s="1182" t="s">
        <v>215</v>
      </c>
      <c r="C791" s="2018" t="s">
        <v>3</v>
      </c>
      <c r="D791" s="2061" t="s">
        <v>626</v>
      </c>
      <c r="E791" s="1548">
        <f>E792+E793+E794</f>
        <v>2525.36</v>
      </c>
      <c r="F791" s="1548">
        <f>F792+F793+F794</f>
        <v>2125.36</v>
      </c>
    </row>
    <row r="792" spans="1:8" s="497" customFormat="1" ht="25.5" customHeight="1" x14ac:dyDescent="0.25">
      <c r="A792" s="2127"/>
      <c r="B792" s="1820"/>
      <c r="C792" s="2062"/>
      <c r="D792" s="2063" t="s">
        <v>523</v>
      </c>
      <c r="E792" s="494">
        <v>0</v>
      </c>
      <c r="F792" s="494">
        <v>0</v>
      </c>
      <c r="G792" s="498"/>
      <c r="H792" s="499"/>
    </row>
    <row r="793" spans="1:8" s="497" customFormat="1" ht="50.25" customHeight="1" x14ac:dyDescent="0.25">
      <c r="A793" s="2127"/>
      <c r="B793" s="1820"/>
      <c r="C793" s="2062"/>
      <c r="D793" s="831" t="s">
        <v>20</v>
      </c>
      <c r="E793" s="494">
        <v>0</v>
      </c>
      <c r="F793" s="494">
        <v>0</v>
      </c>
      <c r="G793" s="498"/>
      <c r="H793" s="499"/>
    </row>
    <row r="794" spans="1:8" ht="22.5" customHeight="1" x14ac:dyDescent="0.25">
      <c r="A794" s="2127"/>
      <c r="B794" s="1822"/>
      <c r="C794" s="2064"/>
      <c r="D794" s="2063" t="s">
        <v>1077</v>
      </c>
      <c r="E794" s="2065">
        <v>2525.36</v>
      </c>
      <c r="F794" s="2065">
        <v>2125.36</v>
      </c>
    </row>
    <row r="795" spans="1:8" ht="15.75" customHeight="1" thickBot="1" x14ac:dyDescent="0.3">
      <c r="A795" s="2127"/>
      <c r="B795" s="1182" t="s">
        <v>217</v>
      </c>
      <c r="C795" s="2066" t="s">
        <v>1078</v>
      </c>
      <c r="D795" s="2067" t="s">
        <v>626</v>
      </c>
      <c r="E795" s="2068">
        <f>E796+E797+E798</f>
        <v>5290.99</v>
      </c>
      <c r="F795" s="2068">
        <f>F796+F797+F798</f>
        <v>5253.37</v>
      </c>
    </row>
    <row r="796" spans="1:8" ht="15.75" thickBot="1" x14ac:dyDescent="0.3">
      <c r="A796" s="2127"/>
      <c r="B796" s="1820"/>
      <c r="C796" s="2069"/>
      <c r="D796" s="2070" t="s">
        <v>523</v>
      </c>
      <c r="E796" s="2071">
        <v>0</v>
      </c>
      <c r="F796" s="2071">
        <v>0</v>
      </c>
    </row>
    <row r="797" spans="1:8" ht="45.75" customHeight="1" thickBot="1" x14ac:dyDescent="0.3">
      <c r="A797" s="2127"/>
      <c r="B797" s="1820"/>
      <c r="C797" s="2069"/>
      <c r="D797" s="2072" t="s">
        <v>20</v>
      </c>
      <c r="E797" s="2071">
        <v>0</v>
      </c>
      <c r="F797" s="2071">
        <v>0</v>
      </c>
    </row>
    <row r="798" spans="1:8" x14ac:dyDescent="0.25">
      <c r="A798" s="2127"/>
      <c r="B798" s="1822"/>
      <c r="C798" s="2073"/>
      <c r="D798" s="2074" t="s">
        <v>1077</v>
      </c>
      <c r="E798" s="2075">
        <v>5290.99</v>
      </c>
      <c r="F798" s="2075">
        <v>5253.37</v>
      </c>
    </row>
    <row r="799" spans="1:8" x14ac:dyDescent="0.25">
      <c r="A799" s="2127"/>
      <c r="B799" s="320" t="s">
        <v>363</v>
      </c>
      <c r="C799" s="2076" t="s">
        <v>1079</v>
      </c>
      <c r="D799" s="2061" t="s">
        <v>626</v>
      </c>
      <c r="E799" s="2077"/>
      <c r="F799" s="2077"/>
    </row>
    <row r="800" spans="1:8" ht="15" customHeight="1" x14ac:dyDescent="0.25">
      <c r="A800" s="2127"/>
      <c r="B800" s="1182" t="s">
        <v>222</v>
      </c>
      <c r="C800" s="2078" t="s">
        <v>1080</v>
      </c>
      <c r="D800" s="2061" t="s">
        <v>626</v>
      </c>
      <c r="E800" s="2065">
        <f>E801+E802+E803</f>
        <v>4542.74</v>
      </c>
      <c r="F800" s="2065">
        <f>F801+F802+F803</f>
        <v>4542.74</v>
      </c>
    </row>
    <row r="801" spans="1:6" ht="13.9" customHeight="1" x14ac:dyDescent="0.25">
      <c r="A801" s="2127"/>
      <c r="B801" s="1820"/>
      <c r="C801" s="2079"/>
      <c r="D801" s="2063" t="s">
        <v>523</v>
      </c>
      <c r="E801" s="2080">
        <v>0</v>
      </c>
      <c r="F801" s="2080">
        <v>0</v>
      </c>
    </row>
    <row r="802" spans="1:6" ht="13.9" customHeight="1" x14ac:dyDescent="0.25">
      <c r="A802" s="2127"/>
      <c r="B802" s="1820"/>
      <c r="C802" s="2079"/>
      <c r="D802" s="831" t="s">
        <v>20</v>
      </c>
      <c r="E802" s="2080">
        <v>0</v>
      </c>
      <c r="F802" s="2080">
        <v>0</v>
      </c>
    </row>
    <row r="803" spans="1:6" ht="13.9" customHeight="1" x14ac:dyDescent="0.25">
      <c r="A803" s="2127"/>
      <c r="B803" s="1822"/>
      <c r="C803" s="2081"/>
      <c r="D803" s="2063" t="s">
        <v>1077</v>
      </c>
      <c r="E803" s="2080">
        <v>4542.74</v>
      </c>
      <c r="F803" s="2080">
        <v>4542.74</v>
      </c>
    </row>
    <row r="804" spans="1:6" ht="15" customHeight="1" x14ac:dyDescent="0.25">
      <c r="A804" s="2127"/>
      <c r="B804" s="1182" t="s">
        <v>225</v>
      </c>
      <c r="C804" s="2082" t="s">
        <v>1081</v>
      </c>
      <c r="D804" s="2061" t="s">
        <v>626</v>
      </c>
      <c r="E804" s="2083">
        <f>E805+E806+E807</f>
        <v>340.19</v>
      </c>
      <c r="F804" s="2083">
        <f>F805+F806+F807</f>
        <v>0</v>
      </c>
    </row>
    <row r="805" spans="1:6" ht="15.75" thickBot="1" x14ac:dyDescent="0.3">
      <c r="A805" s="2127"/>
      <c r="B805" s="1820"/>
      <c r="C805" s="2084"/>
      <c r="D805" s="2063" t="s">
        <v>523</v>
      </c>
      <c r="E805" s="2071">
        <v>0</v>
      </c>
      <c r="F805" s="2071">
        <v>0</v>
      </c>
    </row>
    <row r="806" spans="1:6" ht="45.75" customHeight="1" thickBot="1" x14ac:dyDescent="0.3">
      <c r="A806" s="2127"/>
      <c r="B806" s="1820"/>
      <c r="C806" s="2084"/>
      <c r="D806" s="831" t="s">
        <v>20</v>
      </c>
      <c r="E806" s="2071">
        <v>0</v>
      </c>
      <c r="F806" s="2071">
        <v>0</v>
      </c>
    </row>
    <row r="807" spans="1:6" ht="15.75" thickBot="1" x14ac:dyDescent="0.3">
      <c r="A807" s="2127"/>
      <c r="B807" s="1822"/>
      <c r="C807" s="2085"/>
      <c r="D807" s="2063" t="s">
        <v>1077</v>
      </c>
      <c r="E807" s="2071">
        <v>340.19</v>
      </c>
      <c r="F807" s="2071">
        <v>0</v>
      </c>
    </row>
    <row r="808" spans="1:6" ht="15.75" customHeight="1" thickBot="1" x14ac:dyDescent="0.3">
      <c r="A808" s="2127"/>
      <c r="B808" s="1182" t="s">
        <v>227</v>
      </c>
      <c r="C808" s="2082" t="s">
        <v>1082</v>
      </c>
      <c r="D808" s="2086" t="s">
        <v>626</v>
      </c>
      <c r="E808" s="2071">
        <f>E809+E810+E811</f>
        <v>14012.64</v>
      </c>
      <c r="F808" s="2071">
        <f>F809+F810+F811</f>
        <v>13801.49</v>
      </c>
    </row>
    <row r="809" spans="1:6" ht="15.75" thickBot="1" x14ac:dyDescent="0.3">
      <c r="A809" s="2127"/>
      <c r="B809" s="1820"/>
      <c r="C809" s="2084"/>
      <c r="D809" s="2063" t="s">
        <v>523</v>
      </c>
      <c r="E809" s="2071">
        <v>0</v>
      </c>
      <c r="F809" s="2071">
        <v>0</v>
      </c>
    </row>
    <row r="810" spans="1:6" ht="45.75" customHeight="1" thickBot="1" x14ac:dyDescent="0.3">
      <c r="A810" s="2127"/>
      <c r="B810" s="1820"/>
      <c r="C810" s="2084"/>
      <c r="D810" s="831" t="s">
        <v>20</v>
      </c>
      <c r="E810" s="2071">
        <v>0</v>
      </c>
      <c r="F810" s="2071">
        <v>0</v>
      </c>
    </row>
    <row r="811" spans="1:6" ht="15.75" thickBot="1" x14ac:dyDescent="0.3">
      <c r="A811" s="2127"/>
      <c r="B811" s="1822"/>
      <c r="C811" s="2087"/>
      <c r="D811" s="2063" t="s">
        <v>1077</v>
      </c>
      <c r="E811" s="2071">
        <v>14012.64</v>
      </c>
      <c r="F811" s="2071">
        <v>13801.49</v>
      </c>
    </row>
    <row r="812" spans="1:6" ht="15.75" customHeight="1" thickBot="1" x14ac:dyDescent="0.3">
      <c r="A812" s="2127"/>
      <c r="B812" s="1038" t="s">
        <v>262</v>
      </c>
      <c r="C812" s="2088" t="s">
        <v>1083</v>
      </c>
      <c r="D812" s="1796" t="s">
        <v>18</v>
      </c>
      <c r="E812" s="2089">
        <f>E813+E814+E815</f>
        <v>21910.3</v>
      </c>
      <c r="F812" s="2089">
        <f>F813+F814+F815</f>
        <v>21910.3</v>
      </c>
    </row>
    <row r="813" spans="1:6" ht="48" customHeight="1" thickBot="1" x14ac:dyDescent="0.3">
      <c r="A813" s="2127"/>
      <c r="B813" s="2090"/>
      <c r="C813" s="2091"/>
      <c r="D813" s="2092" t="s">
        <v>19</v>
      </c>
      <c r="E813" s="2093">
        <f t="shared" ref="E813:F815" si="13">E817</f>
        <v>15795.15</v>
      </c>
      <c r="F813" s="2093">
        <f t="shared" si="13"/>
        <v>15795.15</v>
      </c>
    </row>
    <row r="814" spans="1:6" ht="45.75" customHeight="1" thickBot="1" x14ac:dyDescent="0.3">
      <c r="A814" s="2127"/>
      <c r="B814" s="2090"/>
      <c r="C814" s="2091"/>
      <c r="D814" s="2092" t="s">
        <v>20</v>
      </c>
      <c r="E814" s="2093">
        <f t="shared" si="13"/>
        <v>6115.15</v>
      </c>
      <c r="F814" s="2093">
        <f t="shared" si="13"/>
        <v>6115.15</v>
      </c>
    </row>
    <row r="815" spans="1:6" ht="39" customHeight="1" x14ac:dyDescent="0.25">
      <c r="A815" s="2127"/>
      <c r="B815" s="1039"/>
      <c r="C815" s="2094"/>
      <c r="D815" s="2095" t="s">
        <v>21</v>
      </c>
      <c r="E815" s="2096">
        <f t="shared" si="13"/>
        <v>0</v>
      </c>
      <c r="F815" s="2096">
        <f t="shared" si="13"/>
        <v>0</v>
      </c>
    </row>
    <row r="816" spans="1:6" ht="15" customHeight="1" x14ac:dyDescent="0.25">
      <c r="A816" s="2127"/>
      <c r="B816" s="2097" t="s">
        <v>583</v>
      </c>
      <c r="C816" s="1416" t="s">
        <v>1084</v>
      </c>
      <c r="D816" s="1796" t="s">
        <v>626</v>
      </c>
      <c r="E816" s="2077">
        <f>E817+E818+E819</f>
        <v>21910.3</v>
      </c>
      <c r="F816" s="2077">
        <f>F817+F818+F819</f>
        <v>21910.3</v>
      </c>
    </row>
    <row r="817" spans="1:6" x14ac:dyDescent="0.25">
      <c r="A817" s="2127"/>
      <c r="B817" s="2098"/>
      <c r="C817" s="1417"/>
      <c r="D817" s="256" t="s">
        <v>523</v>
      </c>
      <c r="E817" s="2065">
        <v>15795.15</v>
      </c>
      <c r="F817" s="2099">
        <v>15795.15</v>
      </c>
    </row>
    <row r="818" spans="1:6" x14ac:dyDescent="0.25">
      <c r="A818" s="2127"/>
      <c r="B818" s="2098"/>
      <c r="C818" s="1417"/>
      <c r="D818" s="256" t="s">
        <v>524</v>
      </c>
      <c r="E818" s="2065">
        <v>6115.15</v>
      </c>
      <c r="F818" s="2099">
        <v>6115.15</v>
      </c>
    </row>
    <row r="819" spans="1:6" ht="30" customHeight="1" x14ac:dyDescent="0.25">
      <c r="A819" s="2127"/>
      <c r="B819" s="2100"/>
      <c r="C819" s="1418"/>
      <c r="D819" s="256" t="s">
        <v>21</v>
      </c>
      <c r="E819" s="2065">
        <v>0</v>
      </c>
      <c r="F819" s="2065"/>
    </row>
    <row r="820" spans="1:6" ht="15" customHeight="1" x14ac:dyDescent="0.25">
      <c r="A820" s="2127"/>
      <c r="B820" s="2101">
        <v>4</v>
      </c>
      <c r="C820" s="1566" t="s">
        <v>807</v>
      </c>
      <c r="D820" s="256" t="s">
        <v>626</v>
      </c>
      <c r="E820" s="2077">
        <f>E821+E822+E823</f>
        <v>418.6</v>
      </c>
      <c r="F820" s="2077">
        <f>F821+F822+F823</f>
        <v>418.6</v>
      </c>
    </row>
    <row r="821" spans="1:6" x14ac:dyDescent="0.25">
      <c r="A821" s="2127"/>
      <c r="B821" s="2102"/>
      <c r="C821" s="1570"/>
      <c r="D821" s="256" t="s">
        <v>523</v>
      </c>
      <c r="E821" s="2065">
        <v>0</v>
      </c>
      <c r="F821" s="2065">
        <v>0</v>
      </c>
    </row>
    <row r="822" spans="1:6" x14ac:dyDescent="0.25">
      <c r="A822" s="2127"/>
      <c r="B822" s="2102"/>
      <c r="C822" s="1570"/>
      <c r="D822" s="256" t="s">
        <v>524</v>
      </c>
      <c r="E822" s="2065">
        <v>0</v>
      </c>
      <c r="F822" s="2065">
        <v>0</v>
      </c>
    </row>
    <row r="823" spans="1:6" ht="13.9" customHeight="1" x14ac:dyDescent="0.25">
      <c r="A823" s="2127"/>
      <c r="B823" s="2103"/>
      <c r="C823" s="1574"/>
      <c r="D823" s="256" t="s">
        <v>21</v>
      </c>
      <c r="E823" s="2065">
        <v>418.6</v>
      </c>
      <c r="F823" s="2065">
        <v>418.6</v>
      </c>
    </row>
    <row r="824" spans="1:6" ht="15" customHeight="1" x14ac:dyDescent="0.25">
      <c r="A824" s="2127"/>
      <c r="B824" s="2097" t="s">
        <v>593</v>
      </c>
      <c r="C824" s="1416" t="s">
        <v>808</v>
      </c>
      <c r="D824" s="256" t="s">
        <v>626</v>
      </c>
      <c r="E824" s="2065">
        <f>E825+E826+E827</f>
        <v>418.6</v>
      </c>
      <c r="F824" s="2065">
        <f>F825+F826+F827</f>
        <v>418.6</v>
      </c>
    </row>
    <row r="825" spans="1:6" x14ac:dyDescent="0.25">
      <c r="A825" s="2127"/>
      <c r="B825" s="2098"/>
      <c r="C825" s="1417"/>
      <c r="D825" s="256" t="s">
        <v>523</v>
      </c>
      <c r="E825" s="2065">
        <v>0</v>
      </c>
      <c r="F825" s="2065">
        <v>0</v>
      </c>
    </row>
    <row r="826" spans="1:6" x14ac:dyDescent="0.25">
      <c r="A826" s="2127"/>
      <c r="B826" s="2098"/>
      <c r="C826" s="1417"/>
      <c r="D826" s="256" t="s">
        <v>524</v>
      </c>
      <c r="E826" s="2065">
        <v>0</v>
      </c>
      <c r="F826" s="2065">
        <v>0</v>
      </c>
    </row>
    <row r="827" spans="1:6" ht="13.9" customHeight="1" x14ac:dyDescent="0.25">
      <c r="A827" s="2127"/>
      <c r="B827" s="2100"/>
      <c r="C827" s="1418"/>
      <c r="D827" s="256" t="s">
        <v>21</v>
      </c>
      <c r="E827" s="2065">
        <v>418.6</v>
      </c>
      <c r="F827" s="2065">
        <v>418.6</v>
      </c>
    </row>
    <row r="828" spans="1:6" ht="15" customHeight="1" x14ac:dyDescent="0.25">
      <c r="A828" s="2127"/>
      <c r="B828" s="2101" t="s">
        <v>200</v>
      </c>
      <c r="C828" s="1566" t="s">
        <v>809</v>
      </c>
      <c r="D828" s="256" t="s">
        <v>626</v>
      </c>
      <c r="E828" s="2077">
        <f>E829+E830+E831</f>
        <v>8108.17</v>
      </c>
      <c r="F828" s="2077">
        <f>F829+F830+F831</f>
        <v>7749</v>
      </c>
    </row>
    <row r="829" spans="1:6" x14ac:dyDescent="0.25">
      <c r="A829" s="2127"/>
      <c r="B829" s="2102"/>
      <c r="C829" s="1570"/>
      <c r="D829" s="256" t="s">
        <v>523</v>
      </c>
      <c r="E829" s="502">
        <v>3077.25</v>
      </c>
      <c r="F829" s="2099">
        <v>2940.94</v>
      </c>
    </row>
    <row r="830" spans="1:6" x14ac:dyDescent="0.25">
      <c r="A830" s="2127"/>
      <c r="B830" s="2102"/>
      <c r="C830" s="1570"/>
      <c r="D830" s="256" t="s">
        <v>524</v>
      </c>
      <c r="E830" s="502">
        <v>2193.0500000000002</v>
      </c>
      <c r="F830" s="2099">
        <v>2095.91</v>
      </c>
    </row>
    <row r="831" spans="1:6" ht="30" customHeight="1" x14ac:dyDescent="0.25">
      <c r="A831" s="2127"/>
      <c r="B831" s="2103"/>
      <c r="C831" s="1574"/>
      <c r="D831" s="256" t="s">
        <v>21</v>
      </c>
      <c r="E831" s="502">
        <v>2837.87</v>
      </c>
      <c r="F831" s="2065">
        <v>2712.15</v>
      </c>
    </row>
    <row r="832" spans="1:6" ht="13.9" customHeight="1" x14ac:dyDescent="0.25">
      <c r="A832" s="2127"/>
      <c r="B832" s="2097" t="s">
        <v>810</v>
      </c>
      <c r="C832" s="1416" t="s">
        <v>811</v>
      </c>
      <c r="D832" s="1796" t="s">
        <v>626</v>
      </c>
      <c r="E832" s="2077">
        <v>8108.17</v>
      </c>
      <c r="F832" s="2077">
        <v>7749</v>
      </c>
    </row>
    <row r="833" spans="1:8" x14ac:dyDescent="0.25">
      <c r="A833" s="2127"/>
      <c r="B833" s="2098"/>
      <c r="C833" s="1417"/>
      <c r="D833" s="256" t="s">
        <v>523</v>
      </c>
      <c r="E833" s="502">
        <v>3077.25</v>
      </c>
      <c r="F833" s="2099">
        <v>2940.94</v>
      </c>
    </row>
    <row r="834" spans="1:8" x14ac:dyDescent="0.25">
      <c r="A834" s="2127"/>
      <c r="B834" s="2098"/>
      <c r="C834" s="1417"/>
      <c r="D834" s="256" t="s">
        <v>524</v>
      </c>
      <c r="E834" s="502">
        <v>2193.0500000000002</v>
      </c>
      <c r="F834" s="2099">
        <v>2095.91</v>
      </c>
    </row>
    <row r="835" spans="1:8" ht="30" customHeight="1" x14ac:dyDescent="0.25">
      <c r="A835" s="2127"/>
      <c r="B835" s="2100"/>
      <c r="C835" s="1418"/>
      <c r="D835" s="256" t="s">
        <v>21</v>
      </c>
      <c r="E835" s="502">
        <v>2837.87</v>
      </c>
      <c r="F835" s="2065">
        <v>2712.15</v>
      </c>
    </row>
    <row r="836" spans="1:8" ht="15" customHeight="1" x14ac:dyDescent="0.25">
      <c r="A836" s="2127"/>
      <c r="B836" s="1568" t="s">
        <v>867</v>
      </c>
      <c r="C836" s="1566" t="s">
        <v>812</v>
      </c>
      <c r="D836" s="256" t="s">
        <v>626</v>
      </c>
      <c r="E836" s="2077">
        <f>E837+E838+E839</f>
        <v>1500</v>
      </c>
      <c r="F836" s="2077">
        <f>F837+F838+F839</f>
        <v>1500</v>
      </c>
    </row>
    <row r="837" spans="1:8" x14ac:dyDescent="0.25">
      <c r="A837" s="2127"/>
      <c r="B837" s="1571"/>
      <c r="C837" s="1570"/>
      <c r="D837" s="256" t="s">
        <v>523</v>
      </c>
      <c r="E837" s="2065">
        <v>0</v>
      </c>
      <c r="F837" s="2065">
        <v>0</v>
      </c>
    </row>
    <row r="838" spans="1:8" x14ac:dyDescent="0.25">
      <c r="A838" s="2127"/>
      <c r="B838" s="1571"/>
      <c r="C838" s="1570"/>
      <c r="D838" s="256" t="s">
        <v>524</v>
      </c>
      <c r="E838" s="2065">
        <v>0</v>
      </c>
      <c r="F838" s="2065">
        <v>0</v>
      </c>
    </row>
    <row r="839" spans="1:8" ht="30" customHeight="1" x14ac:dyDescent="0.25">
      <c r="A839" s="2127"/>
      <c r="B839" s="1575"/>
      <c r="C839" s="1574"/>
      <c r="D839" s="256" t="s">
        <v>21</v>
      </c>
      <c r="E839" s="2065">
        <v>1500</v>
      </c>
      <c r="F839" s="2065">
        <v>1500</v>
      </c>
    </row>
    <row r="840" spans="1:8" ht="45" x14ac:dyDescent="0.25">
      <c r="A840" s="2127"/>
      <c r="B840" s="2104" t="s">
        <v>282</v>
      </c>
      <c r="C840" s="1826" t="s">
        <v>1085</v>
      </c>
      <c r="D840" s="256" t="s">
        <v>21</v>
      </c>
      <c r="E840" s="2105">
        <v>1500</v>
      </c>
      <c r="F840" s="2106">
        <v>1500</v>
      </c>
    </row>
    <row r="841" spans="1:8" ht="15.75" customHeight="1" thickBot="1" x14ac:dyDescent="0.3">
      <c r="A841" s="2127"/>
      <c r="B841" s="2107" t="s">
        <v>1086</v>
      </c>
      <c r="C841" s="1976"/>
      <c r="D841" s="1976"/>
      <c r="E841" s="1976"/>
      <c r="F841" s="1976"/>
    </row>
    <row r="842" spans="1:8" ht="79.5" customHeight="1" x14ac:dyDescent="0.25">
      <c r="A842" s="2127"/>
      <c r="B842" s="2010"/>
      <c r="C842" s="2011" t="s">
        <v>1179</v>
      </c>
      <c r="D842" s="827" t="s">
        <v>548</v>
      </c>
      <c r="E842" s="834" t="s">
        <v>569</v>
      </c>
      <c r="F842" s="2108" t="s">
        <v>568</v>
      </c>
    </row>
    <row r="843" spans="1:8" ht="37.5" customHeight="1" x14ac:dyDescent="0.25">
      <c r="A843" s="2127"/>
      <c r="B843" s="1939"/>
      <c r="C843" s="2142" t="s">
        <v>184</v>
      </c>
      <c r="D843" s="2109" t="s">
        <v>626</v>
      </c>
      <c r="E843" s="2110">
        <f>E844+E845+E846</f>
        <v>457</v>
      </c>
      <c r="F843" s="2110">
        <f>F844+F845+F846</f>
        <v>457</v>
      </c>
    </row>
    <row r="844" spans="1:8" s="664" customFormat="1" ht="31.5" customHeight="1" x14ac:dyDescent="0.25">
      <c r="A844" s="2127"/>
      <c r="B844" s="1082"/>
      <c r="C844" s="959"/>
      <c r="D844" s="2109" t="s">
        <v>461</v>
      </c>
      <c r="E844" s="2110">
        <v>0</v>
      </c>
      <c r="F844" s="2110">
        <v>0</v>
      </c>
      <c r="G844" s="586"/>
      <c r="H844" s="665"/>
    </row>
    <row r="845" spans="1:8" s="664" customFormat="1" ht="26.25" customHeight="1" x14ac:dyDescent="0.25">
      <c r="A845" s="2127"/>
      <c r="B845" s="1082"/>
      <c r="C845" s="959"/>
      <c r="D845" s="2109" t="s">
        <v>462</v>
      </c>
      <c r="E845" s="2110">
        <v>0</v>
      </c>
      <c r="F845" s="2110">
        <v>0</v>
      </c>
      <c r="G845" s="586"/>
      <c r="H845" s="665"/>
    </row>
    <row r="846" spans="1:8" s="664" customFormat="1" ht="24.75" customHeight="1" x14ac:dyDescent="0.25">
      <c r="A846" s="2127"/>
      <c r="B846" s="1052"/>
      <c r="C846" s="955"/>
      <c r="D846" s="2109" t="s">
        <v>16</v>
      </c>
      <c r="E846" s="2110">
        <f>E849+E863+E868</f>
        <v>457</v>
      </c>
      <c r="F846" s="2110">
        <f>F849+F863+F868</f>
        <v>457</v>
      </c>
      <c r="G846" s="586"/>
      <c r="H846" s="665"/>
    </row>
    <row r="847" spans="1:8" ht="41.25" customHeight="1" x14ac:dyDescent="0.25">
      <c r="A847" s="2127"/>
      <c r="B847" s="2128">
        <v>1</v>
      </c>
      <c r="C847" s="2130" t="s">
        <v>883</v>
      </c>
      <c r="D847" s="2109" t="s">
        <v>461</v>
      </c>
      <c r="E847" s="2110">
        <v>0</v>
      </c>
      <c r="F847" s="672">
        <v>0</v>
      </c>
    </row>
    <row r="848" spans="1:8" ht="39.75" customHeight="1" x14ac:dyDescent="0.25">
      <c r="A848" s="2127"/>
      <c r="B848" s="959"/>
      <c r="C848" s="959"/>
      <c r="D848" s="2109" t="s">
        <v>462</v>
      </c>
      <c r="E848" s="2110">
        <v>0</v>
      </c>
      <c r="F848" s="672">
        <v>0</v>
      </c>
    </row>
    <row r="849" spans="1:8" x14ac:dyDescent="0.25">
      <c r="A849" s="2127"/>
      <c r="B849" s="955"/>
      <c r="C849" s="955"/>
      <c r="D849" s="2109" t="s">
        <v>16</v>
      </c>
      <c r="E849" s="2110">
        <f>E851+E853+E855+E857+E859</f>
        <v>129.49</v>
      </c>
      <c r="F849" s="2110">
        <f>F851+F853+F855+F857+F859</f>
        <v>129.49</v>
      </c>
    </row>
    <row r="850" spans="1:8" x14ac:dyDescent="0.25">
      <c r="A850" s="2127"/>
      <c r="B850" s="2129" t="s">
        <v>533</v>
      </c>
      <c r="C850" s="908" t="s">
        <v>884</v>
      </c>
      <c r="D850" s="1398" t="s">
        <v>626</v>
      </c>
      <c r="E850" s="2111">
        <f>E851</f>
        <v>89.49</v>
      </c>
      <c r="F850" s="2111">
        <f>F851</f>
        <v>89.49</v>
      </c>
    </row>
    <row r="851" spans="1:8" ht="24.75" customHeight="1" x14ac:dyDescent="0.25">
      <c r="A851" s="2127"/>
      <c r="B851" s="1092"/>
      <c r="C851" s="1052"/>
      <c r="D851" s="1398" t="s">
        <v>16</v>
      </c>
      <c r="E851" s="2111">
        <v>89.49</v>
      </c>
      <c r="F851" s="2111">
        <v>89.49</v>
      </c>
    </row>
    <row r="852" spans="1:8" x14ac:dyDescent="0.25">
      <c r="A852" s="2127"/>
      <c r="B852" s="2129" t="s">
        <v>535</v>
      </c>
      <c r="C852" s="1063" t="s">
        <v>1530</v>
      </c>
      <c r="D852" s="672" t="s">
        <v>626</v>
      </c>
      <c r="E852" s="2110">
        <f>E853</f>
        <v>15</v>
      </c>
      <c r="F852" s="2110">
        <f>F853</f>
        <v>15</v>
      </c>
    </row>
    <row r="853" spans="1:8" x14ac:dyDescent="0.25">
      <c r="A853" s="2127"/>
      <c r="B853" s="1092"/>
      <c r="C853" s="2131"/>
      <c r="D853" s="667" t="s">
        <v>525</v>
      </c>
      <c r="E853" s="2111">
        <v>15</v>
      </c>
      <c r="F853" s="2111">
        <v>15</v>
      </c>
    </row>
    <row r="854" spans="1:8" ht="15" customHeight="1" x14ac:dyDescent="0.25">
      <c r="A854" s="2127"/>
      <c r="B854" s="2129" t="s">
        <v>536</v>
      </c>
      <c r="C854" s="908" t="str">
        <f>'Форма 7'!$B$604</f>
        <v xml:space="preserve">Проведение профилактических мероприятий антитабачной и антиалкогольной направленности, неинфекционных заболеваний, заболеваний полости рта и заболеваний репродуктивной системы у мужчин  </v>
      </c>
      <c r="D854" s="672" t="s">
        <v>887</v>
      </c>
      <c r="E854" s="2111">
        <f>E855</f>
        <v>20</v>
      </c>
      <c r="F854" s="2111">
        <f>F855</f>
        <v>20</v>
      </c>
    </row>
    <row r="855" spans="1:8" ht="47.25" customHeight="1" x14ac:dyDescent="0.25">
      <c r="A855" s="2127"/>
      <c r="B855" s="1092"/>
      <c r="C855" s="2132"/>
      <c r="D855" s="667" t="s">
        <v>525</v>
      </c>
      <c r="E855" s="2111">
        <v>20</v>
      </c>
      <c r="F855" s="2111">
        <v>20</v>
      </c>
    </row>
    <row r="856" spans="1:8" x14ac:dyDescent="0.25">
      <c r="A856" s="2127"/>
      <c r="B856" s="1934" t="s">
        <v>537</v>
      </c>
      <c r="C856" s="2129" t="str">
        <f>'Форма 7'!$B$605</f>
        <v xml:space="preserve">Размещение публикаций по профилактике здорового образа жизни в средствах массовой информации </v>
      </c>
      <c r="D856" s="672" t="s">
        <v>626</v>
      </c>
      <c r="E856" s="2110">
        <f>E857</f>
        <v>5</v>
      </c>
      <c r="F856" s="2110">
        <f>F857</f>
        <v>5</v>
      </c>
    </row>
    <row r="857" spans="1:8" x14ac:dyDescent="0.25">
      <c r="A857" s="2127"/>
      <c r="B857" s="2133"/>
      <c r="C857" s="904"/>
      <c r="D857" s="667" t="s">
        <v>525</v>
      </c>
      <c r="E857" s="2111">
        <v>5</v>
      </c>
      <c r="F857" s="2111">
        <v>5</v>
      </c>
    </row>
    <row r="858" spans="1:8" ht="31.5" customHeight="1" x14ac:dyDescent="0.25">
      <c r="A858" s="2127"/>
      <c r="B858" s="1934" t="s">
        <v>52</v>
      </c>
      <c r="C858" s="908" t="str">
        <f>'Форма 7'!$B$606</f>
        <v>Проведение лекций, бесед, классных часов опросов среди детей, подростков и их родителей о пагубном влиянии вредных привычек с привлечением врачей педиатров, психиатров, наркологов, психологов, сотрудников полиции</v>
      </c>
      <c r="D858" s="861" t="s">
        <v>626</v>
      </c>
      <c r="E858" s="2136">
        <f>E859</f>
        <v>0</v>
      </c>
      <c r="F858" s="2136">
        <f>F859</f>
        <v>0</v>
      </c>
    </row>
    <row r="859" spans="1:8" s="664" customFormat="1" ht="50.25" customHeight="1" x14ac:dyDescent="0.25">
      <c r="A859" s="2134"/>
      <c r="B859" s="2133"/>
      <c r="C859" s="2132"/>
      <c r="D859" s="862" t="s">
        <v>525</v>
      </c>
      <c r="E859" s="2135">
        <v>0</v>
      </c>
      <c r="F859" s="2135">
        <v>0</v>
      </c>
      <c r="G859" s="586"/>
      <c r="H859" s="665"/>
    </row>
    <row r="860" spans="1:8" x14ac:dyDescent="0.25">
      <c r="B860" s="1189" t="s">
        <v>82</v>
      </c>
      <c r="C860" s="1189" t="str">
        <f>'Форма 7'!$B$607</f>
        <v>Создание условий для физической активности населения</v>
      </c>
      <c r="D860" s="2109" t="s">
        <v>626</v>
      </c>
      <c r="E860" s="2141">
        <f>E861+E862+E863</f>
        <v>213.26</v>
      </c>
      <c r="F860" s="2141">
        <f>F861+F862+F863</f>
        <v>213.26</v>
      </c>
    </row>
    <row r="861" spans="1:8" x14ac:dyDescent="0.25">
      <c r="B861" s="1105"/>
      <c r="C861" s="1105"/>
      <c r="D861" s="2109" t="s">
        <v>461</v>
      </c>
      <c r="E861" s="2141">
        <v>0</v>
      </c>
      <c r="F861" s="2141">
        <v>0</v>
      </c>
    </row>
    <row r="862" spans="1:8" x14ac:dyDescent="0.25">
      <c r="B862" s="1105"/>
      <c r="C862" s="1105"/>
      <c r="D862" s="2109" t="s">
        <v>462</v>
      </c>
      <c r="E862" s="2141">
        <v>0</v>
      </c>
      <c r="F862" s="2141">
        <v>0</v>
      </c>
    </row>
    <row r="863" spans="1:8" x14ac:dyDescent="0.25">
      <c r="B863" s="1123"/>
      <c r="C863" s="1123"/>
      <c r="D863" s="2109" t="s">
        <v>16</v>
      </c>
      <c r="E863" s="2141">
        <f>E865+E867</f>
        <v>213.26</v>
      </c>
      <c r="F863" s="2141">
        <f>F865+F867</f>
        <v>213.26</v>
      </c>
    </row>
    <row r="864" spans="1:8" x14ac:dyDescent="0.25">
      <c r="B864" s="1190" t="s">
        <v>222</v>
      </c>
      <c r="C864" s="1189" t="str">
        <f>'Форма 7'!$B$608</f>
        <v>проведение оздоровительных мероприятий</v>
      </c>
      <c r="D864" s="672" t="s">
        <v>626</v>
      </c>
      <c r="E864" s="2137">
        <f>E865</f>
        <v>5</v>
      </c>
      <c r="F864" s="2137">
        <f>F865</f>
        <v>5</v>
      </c>
    </row>
    <row r="865" spans="2:6" x14ac:dyDescent="0.25">
      <c r="B865" s="2138"/>
      <c r="C865" s="1105"/>
      <c r="D865" s="667" t="s">
        <v>525</v>
      </c>
      <c r="E865" s="2137">
        <v>5</v>
      </c>
      <c r="F865" s="2137">
        <v>5</v>
      </c>
    </row>
    <row r="866" spans="2:6" x14ac:dyDescent="0.25">
      <c r="B866" s="1190" t="s">
        <v>225</v>
      </c>
      <c r="C866" s="1189" t="s">
        <v>1531</v>
      </c>
      <c r="D866" s="672" t="s">
        <v>626</v>
      </c>
      <c r="E866" s="2137">
        <f>E867</f>
        <v>208.26</v>
      </c>
      <c r="F866" s="2137">
        <f>F867</f>
        <v>208.26</v>
      </c>
    </row>
    <row r="867" spans="2:6" x14ac:dyDescent="0.25">
      <c r="B867" s="2138"/>
      <c r="C867" s="1105"/>
      <c r="D867" s="667" t="s">
        <v>525</v>
      </c>
      <c r="E867" s="2137">
        <v>208.26</v>
      </c>
      <c r="F867" s="2137">
        <v>208.26</v>
      </c>
    </row>
    <row r="868" spans="2:6" x14ac:dyDescent="0.25">
      <c r="B868" s="1189" t="str">
        <f>'Форма 7'!A610</f>
        <v>3.</v>
      </c>
      <c r="C868" s="1189" t="str">
        <f>'Форма 7'!B610</f>
        <v>Мониторинг заболеваемости населения Чугуевского муниципального округа</v>
      </c>
      <c r="D868" s="2109" t="s">
        <v>626</v>
      </c>
      <c r="E868" s="2141">
        <f>E869+E870+E871</f>
        <v>114.25</v>
      </c>
      <c r="F868" s="2141">
        <f>F869+F870+F871</f>
        <v>114.25</v>
      </c>
    </row>
    <row r="869" spans="2:6" x14ac:dyDescent="0.25">
      <c r="B869" s="1105"/>
      <c r="C869" s="1105"/>
      <c r="D869" s="2109" t="s">
        <v>461</v>
      </c>
      <c r="E869" s="2141">
        <v>0</v>
      </c>
      <c r="F869" s="2141">
        <v>0</v>
      </c>
    </row>
    <row r="870" spans="2:6" x14ac:dyDescent="0.25">
      <c r="B870" s="1105"/>
      <c r="C870" s="1105"/>
      <c r="D870" s="2109" t="s">
        <v>462</v>
      </c>
      <c r="E870" s="2141">
        <v>0</v>
      </c>
      <c r="F870" s="2141">
        <v>0</v>
      </c>
    </row>
    <row r="871" spans="2:6" x14ac:dyDescent="0.25">
      <c r="B871" s="1105"/>
      <c r="C871" s="1105"/>
      <c r="D871" s="2109" t="s">
        <v>16</v>
      </c>
      <c r="E871" s="2141">
        <f>E875+E873</f>
        <v>114.25</v>
      </c>
      <c r="F871" s="2141">
        <f>F875+F873</f>
        <v>114.25</v>
      </c>
    </row>
    <row r="872" spans="2:6" x14ac:dyDescent="0.25">
      <c r="B872" s="2139" t="s">
        <v>583</v>
      </c>
      <c r="C872" s="2139" t="s">
        <v>1176</v>
      </c>
      <c r="D872" s="672" t="s">
        <v>626</v>
      </c>
      <c r="E872" s="2137">
        <f>E873</f>
        <v>0</v>
      </c>
      <c r="F872" s="2137">
        <f>F873</f>
        <v>0</v>
      </c>
    </row>
    <row r="873" spans="2:6" x14ac:dyDescent="0.25">
      <c r="B873" s="955"/>
      <c r="C873" s="955"/>
      <c r="D873" s="667" t="s">
        <v>525</v>
      </c>
      <c r="E873" s="2137">
        <v>0</v>
      </c>
      <c r="F873" s="2137">
        <v>0</v>
      </c>
    </row>
    <row r="874" spans="2:6" x14ac:dyDescent="0.25">
      <c r="B874" s="2140" t="s">
        <v>773</v>
      </c>
      <c r="C874" s="2139" t="s">
        <v>1177</v>
      </c>
      <c r="D874" s="672" t="s">
        <v>626</v>
      </c>
      <c r="E874" s="2137">
        <f>E875</f>
        <v>114.25</v>
      </c>
      <c r="F874" s="2137">
        <f>F875</f>
        <v>114.25</v>
      </c>
    </row>
    <row r="875" spans="2:6" x14ac:dyDescent="0.25">
      <c r="B875" s="959"/>
      <c r="C875" s="955"/>
      <c r="D875" s="667" t="s">
        <v>525</v>
      </c>
      <c r="E875" s="2137">
        <v>114.25</v>
      </c>
      <c r="F875" s="2137">
        <v>114.25</v>
      </c>
    </row>
  </sheetData>
  <autoFilter ref="B5:F127" xr:uid="{00000000-0009-0000-0000-000002000000}"/>
  <mergeCells count="324">
    <mergeCell ref="C872:C873"/>
    <mergeCell ref="B872:B873"/>
    <mergeCell ref="C874:C875"/>
    <mergeCell ref="B874:B875"/>
    <mergeCell ref="C843:C846"/>
    <mergeCell ref="B843:B846"/>
    <mergeCell ref="C860:C863"/>
    <mergeCell ref="B860:B863"/>
    <mergeCell ref="C864:C865"/>
    <mergeCell ref="B864:B865"/>
    <mergeCell ref="C866:C867"/>
    <mergeCell ref="B866:B867"/>
    <mergeCell ref="C868:C871"/>
    <mergeCell ref="B868:B871"/>
    <mergeCell ref="A1:A858"/>
    <mergeCell ref="B847:B849"/>
    <mergeCell ref="B850:B851"/>
    <mergeCell ref="C850:C851"/>
    <mergeCell ref="C847:C849"/>
    <mergeCell ref="B852:B853"/>
    <mergeCell ref="C852:C853"/>
    <mergeCell ref="C854:C855"/>
    <mergeCell ref="B854:B855"/>
    <mergeCell ref="B856:B857"/>
    <mergeCell ref="C856:C857"/>
    <mergeCell ref="B858:B859"/>
    <mergeCell ref="C858:C859"/>
    <mergeCell ref="B775:B778"/>
    <mergeCell ref="B836:B839"/>
    <mergeCell ref="C836:C839"/>
    <mergeCell ref="B808:B811"/>
    <mergeCell ref="D608:D610"/>
    <mergeCell ref="E608:E610"/>
    <mergeCell ref="F608:F610"/>
    <mergeCell ref="B608:B610"/>
    <mergeCell ref="B841:F841"/>
    <mergeCell ref="B781:C785"/>
    <mergeCell ref="C720:C723"/>
    <mergeCell ref="B720:B723"/>
    <mergeCell ref="B716:C719"/>
    <mergeCell ref="C724:C727"/>
    <mergeCell ref="C728:C731"/>
    <mergeCell ref="B724:B727"/>
    <mergeCell ref="B728:B731"/>
    <mergeCell ref="B732:F732"/>
    <mergeCell ref="B734:C737"/>
    <mergeCell ref="B760:F760"/>
    <mergeCell ref="B763:C766"/>
    <mergeCell ref="C761:C762"/>
    <mergeCell ref="B761:B762"/>
    <mergeCell ref="C767:C770"/>
    <mergeCell ref="C771:C774"/>
    <mergeCell ref="C775:C778"/>
    <mergeCell ref="B767:B770"/>
    <mergeCell ref="B771:B774"/>
    <mergeCell ref="B408:B411"/>
    <mergeCell ref="B396:B399"/>
    <mergeCell ref="B400:B403"/>
    <mergeCell ref="B404:B407"/>
    <mergeCell ref="C448:C451"/>
    <mergeCell ref="C452:C455"/>
    <mergeCell ref="C456:C459"/>
    <mergeCell ref="C460:C463"/>
    <mergeCell ref="C493:C496"/>
    <mergeCell ref="B683:C686"/>
    <mergeCell ref="B694:F694"/>
    <mergeCell ref="B697:C699"/>
    <mergeCell ref="C701:C704"/>
    <mergeCell ref="C505:C508"/>
    <mergeCell ref="B505:B508"/>
    <mergeCell ref="C509:C512"/>
    <mergeCell ref="B509:B512"/>
    <mergeCell ref="C513:C516"/>
    <mergeCell ref="B513:B516"/>
    <mergeCell ref="C517:C520"/>
    <mergeCell ref="C356:C358"/>
    <mergeCell ref="B356:B358"/>
    <mergeCell ref="B310:B313"/>
    <mergeCell ref="C310:C313"/>
    <mergeCell ref="B318:B321"/>
    <mergeCell ref="B337:B340"/>
    <mergeCell ref="C342:C344"/>
    <mergeCell ref="B342:B344"/>
    <mergeCell ref="B345:B347"/>
    <mergeCell ref="C353:C355"/>
    <mergeCell ref="B353:B355"/>
    <mergeCell ref="C345:C347"/>
    <mergeCell ref="C337:C340"/>
    <mergeCell ref="C318:C321"/>
    <mergeCell ref="C151:C154"/>
    <mergeCell ref="C209:C211"/>
    <mergeCell ref="B209:B211"/>
    <mergeCell ref="D218:D220"/>
    <mergeCell ref="B218:B220"/>
    <mergeCell ref="C243:C245"/>
    <mergeCell ref="B243:B245"/>
    <mergeCell ref="C246:C248"/>
    <mergeCell ref="B176:B178"/>
    <mergeCell ref="C176:C178"/>
    <mergeCell ref="C198:C200"/>
    <mergeCell ref="B174:F174"/>
    <mergeCell ref="B183:B185"/>
    <mergeCell ref="C190:C192"/>
    <mergeCell ref="B198:B200"/>
    <mergeCell ref="C292:C295"/>
    <mergeCell ref="C297:C299"/>
    <mergeCell ref="B297:B299"/>
    <mergeCell ref="C301:C304"/>
    <mergeCell ref="B301:B304"/>
    <mergeCell ref="D761:D762"/>
    <mergeCell ref="E761:E762"/>
    <mergeCell ref="F761:F762"/>
    <mergeCell ref="C705:C708"/>
    <mergeCell ref="C709:C712"/>
    <mergeCell ref="B701:B704"/>
    <mergeCell ref="B705:B708"/>
    <mergeCell ref="B709:B712"/>
    <mergeCell ref="B713:F713"/>
    <mergeCell ref="D467:D468"/>
    <mergeCell ref="E467:E468"/>
    <mergeCell ref="F467:F468"/>
    <mergeCell ref="C469:C472"/>
    <mergeCell ref="C473:C476"/>
    <mergeCell ref="C477:C480"/>
    <mergeCell ref="C481:C484"/>
    <mergeCell ref="C485:C488"/>
    <mergeCell ref="C489:C492"/>
    <mergeCell ref="C497:C500"/>
    <mergeCell ref="B288:C291"/>
    <mergeCell ref="B372:B375"/>
    <mergeCell ref="B384:B387"/>
    <mergeCell ref="B388:B391"/>
    <mergeCell ref="B376:B379"/>
    <mergeCell ref="B481:B484"/>
    <mergeCell ref="B477:B480"/>
    <mergeCell ref="B460:B463"/>
    <mergeCell ref="B469:B472"/>
    <mergeCell ref="B473:B476"/>
    <mergeCell ref="B440:B443"/>
    <mergeCell ref="B444:B447"/>
    <mergeCell ref="B456:B459"/>
    <mergeCell ref="B452:B455"/>
    <mergeCell ref="B448:B451"/>
    <mergeCell ref="B380:B383"/>
    <mergeCell ref="B436:B439"/>
    <mergeCell ref="B464:B468"/>
    <mergeCell ref="C306:C309"/>
    <mergeCell ref="B306:B309"/>
    <mergeCell ref="B292:B295"/>
    <mergeCell ref="C436:C439"/>
    <mergeCell ref="C440:C443"/>
    <mergeCell ref="C444:C447"/>
    <mergeCell ref="B285:F285"/>
    <mergeCell ref="B259:B260"/>
    <mergeCell ref="C259:C260"/>
    <mergeCell ref="D259:D260"/>
    <mergeCell ref="E259:E260"/>
    <mergeCell ref="F259:F260"/>
    <mergeCell ref="C267:C271"/>
    <mergeCell ref="B267:B271"/>
    <mergeCell ref="C276:C278"/>
    <mergeCell ref="B276:B278"/>
    <mergeCell ref="D277:D278"/>
    <mergeCell ref="E277:E278"/>
    <mergeCell ref="F277:F278"/>
    <mergeCell ref="B282:B283"/>
    <mergeCell ref="C282:C283"/>
    <mergeCell ref="C47:C50"/>
    <mergeCell ref="B47:B50"/>
    <mergeCell ref="B86:B87"/>
    <mergeCell ref="B84:B85"/>
    <mergeCell ref="B155:B158"/>
    <mergeCell ref="C168:C170"/>
    <mergeCell ref="B160:B162"/>
    <mergeCell ref="C160:C162"/>
    <mergeCell ref="B164:B166"/>
    <mergeCell ref="C164:C166"/>
    <mergeCell ref="C86:C87"/>
    <mergeCell ref="C84:C85"/>
    <mergeCell ref="B143:B146"/>
    <mergeCell ref="B139:B142"/>
    <mergeCell ref="B168:B170"/>
    <mergeCell ref="B133:F133"/>
    <mergeCell ref="C135:C138"/>
    <mergeCell ref="B135:B138"/>
    <mergeCell ref="C139:C142"/>
    <mergeCell ref="C143:C146"/>
    <mergeCell ref="C147:C150"/>
    <mergeCell ref="B147:B150"/>
    <mergeCell ref="C155:C158"/>
    <mergeCell ref="B151:B154"/>
    <mergeCell ref="F1:G1"/>
    <mergeCell ref="B3:B4"/>
    <mergeCell ref="C3:C4"/>
    <mergeCell ref="D3:D4"/>
    <mergeCell ref="F3:F4"/>
    <mergeCell ref="E3:E4"/>
    <mergeCell ref="C2:F2"/>
    <mergeCell ref="C44:C46"/>
    <mergeCell ref="B5:F5"/>
    <mergeCell ref="B7:B10"/>
    <mergeCell ref="C7:C10"/>
    <mergeCell ref="B11:B14"/>
    <mergeCell ref="C11:C14"/>
    <mergeCell ref="B44:B46"/>
    <mergeCell ref="C96:C98"/>
    <mergeCell ref="B96:B98"/>
    <mergeCell ref="C102:C104"/>
    <mergeCell ref="B102:B104"/>
    <mergeCell ref="C183:C185"/>
    <mergeCell ref="B190:B192"/>
    <mergeCell ref="B432:B435"/>
    <mergeCell ref="B412:B415"/>
    <mergeCell ref="B428:B431"/>
    <mergeCell ref="B424:B427"/>
    <mergeCell ref="B416:B419"/>
    <mergeCell ref="B392:B395"/>
    <mergeCell ref="B420:B423"/>
    <mergeCell ref="C432:C435"/>
    <mergeCell ref="B255:B257"/>
    <mergeCell ref="B249:B251"/>
    <mergeCell ref="B252:B254"/>
    <mergeCell ref="B246:B248"/>
    <mergeCell ref="C249:C251"/>
    <mergeCell ref="C252:C254"/>
    <mergeCell ref="C255:C257"/>
    <mergeCell ref="B261:C266"/>
    <mergeCell ref="B368:B371"/>
    <mergeCell ref="B258:F258"/>
    <mergeCell ref="C808:C811"/>
    <mergeCell ref="B812:B815"/>
    <mergeCell ref="C812:C815"/>
    <mergeCell ref="B816:B819"/>
    <mergeCell ref="C816:C819"/>
    <mergeCell ref="B820:B823"/>
    <mergeCell ref="C820:C823"/>
    <mergeCell ref="B485:B488"/>
    <mergeCell ref="B489:B492"/>
    <mergeCell ref="B497:B500"/>
    <mergeCell ref="B493:B496"/>
    <mergeCell ref="B501:B504"/>
    <mergeCell ref="C791:C794"/>
    <mergeCell ref="B791:B794"/>
    <mergeCell ref="B795:B798"/>
    <mergeCell ref="C795:C798"/>
    <mergeCell ref="C800:C803"/>
    <mergeCell ref="B800:B803"/>
    <mergeCell ref="B804:B807"/>
    <mergeCell ref="C804:C807"/>
    <mergeCell ref="B779:F779"/>
    <mergeCell ref="C787:C790"/>
    <mergeCell ref="B787:B790"/>
    <mergeCell ref="C501:C504"/>
    <mergeCell ref="B828:B831"/>
    <mergeCell ref="C828:C831"/>
    <mergeCell ref="B832:B835"/>
    <mergeCell ref="C832:C835"/>
    <mergeCell ref="B824:B827"/>
    <mergeCell ref="C824:C827"/>
    <mergeCell ref="B361:F361"/>
    <mergeCell ref="B364:C367"/>
    <mergeCell ref="C368:C371"/>
    <mergeCell ref="C372:C375"/>
    <mergeCell ref="C376:C379"/>
    <mergeCell ref="C380:C383"/>
    <mergeCell ref="C384:C387"/>
    <mergeCell ref="C388:C391"/>
    <mergeCell ref="C392:C395"/>
    <mergeCell ref="C396:C399"/>
    <mergeCell ref="C400:C403"/>
    <mergeCell ref="C404:C407"/>
    <mergeCell ref="C408:C411"/>
    <mergeCell ref="C412:C415"/>
    <mergeCell ref="C416:C419"/>
    <mergeCell ref="C420:C423"/>
    <mergeCell ref="C424:C427"/>
    <mergeCell ref="C428:C431"/>
    <mergeCell ref="B517:B520"/>
    <mergeCell ref="C521:C524"/>
    <mergeCell ref="B521:B524"/>
    <mergeCell ref="C525:C528"/>
    <mergeCell ref="B525:B528"/>
    <mergeCell ref="C529:C532"/>
    <mergeCell ref="B529:B532"/>
    <mergeCell ref="C533:C536"/>
    <mergeCell ref="B533:B536"/>
    <mergeCell ref="C537:C540"/>
    <mergeCell ref="B537:B540"/>
    <mergeCell ref="B680:F680"/>
    <mergeCell ref="B564:C564"/>
    <mergeCell ref="C545:C548"/>
    <mergeCell ref="B545:B548"/>
    <mergeCell ref="C549:C552"/>
    <mergeCell ref="B549:B552"/>
    <mergeCell ref="C553:C556"/>
    <mergeCell ref="B553:B556"/>
    <mergeCell ref="B557:B560"/>
    <mergeCell ref="C557:C560"/>
    <mergeCell ref="B561:F561"/>
    <mergeCell ref="C631:C635"/>
    <mergeCell ref="B631:B635"/>
    <mergeCell ref="B571:F571"/>
    <mergeCell ref="B574:C574"/>
    <mergeCell ref="B577:F577"/>
    <mergeCell ref="B584:B587"/>
    <mergeCell ref="B600:F600"/>
    <mergeCell ref="C608:C610"/>
    <mergeCell ref="C588:C591"/>
    <mergeCell ref="B588:B591"/>
    <mergeCell ref="C592:C595"/>
    <mergeCell ref="C654:C657"/>
    <mergeCell ref="B654:B657"/>
    <mergeCell ref="B596:B599"/>
    <mergeCell ref="B603:C607"/>
    <mergeCell ref="B592:B595"/>
    <mergeCell ref="C596:C599"/>
    <mergeCell ref="B580:C583"/>
    <mergeCell ref="C584:C587"/>
    <mergeCell ref="C541:C544"/>
    <mergeCell ref="B541:B544"/>
    <mergeCell ref="C626:C630"/>
    <mergeCell ref="B626:B630"/>
    <mergeCell ref="C621:C625"/>
    <mergeCell ref="B621:B625"/>
  </mergeCells>
  <phoneticPr fontId="0" type="noConversion"/>
  <pageMargins left="0.23622047244094491" right="0.23622047244094491" top="0.74803149606299213" bottom="0.74803149606299213" header="0.31496062992125984" footer="0.31496062992125984"/>
  <pageSetup paperSize="9" scale="8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G122"/>
  <sheetViews>
    <sheetView view="pageBreakPreview" topLeftCell="A10" zoomScale="60" zoomScaleNormal="100" workbookViewId="0">
      <selection activeCell="F28" sqref="F28"/>
    </sheetView>
  </sheetViews>
  <sheetFormatPr defaultColWidth="9.140625" defaultRowHeight="15" x14ac:dyDescent="0.25"/>
  <cols>
    <col min="1" max="1" width="6" style="3" customWidth="1"/>
    <col min="2" max="2" width="55.28515625" style="3" customWidth="1"/>
    <col min="3" max="3" width="16.7109375" style="3" customWidth="1"/>
    <col min="4" max="4" width="22.28515625" style="3" customWidth="1"/>
    <col min="5" max="5" width="30.7109375" style="3" customWidth="1"/>
    <col min="6" max="6" width="25.42578125" style="3" customWidth="1"/>
    <col min="7" max="7" width="53.5703125" style="3" customWidth="1"/>
    <col min="8" max="16384" width="9.140625" style="3"/>
  </cols>
  <sheetData>
    <row r="1" spans="1:7" s="2" customFormat="1" x14ac:dyDescent="0.25">
      <c r="C1" s="1203" t="s">
        <v>713</v>
      </c>
      <c r="D1" s="1204"/>
      <c r="E1" s="1204"/>
      <c r="F1" s="1204"/>
      <c r="G1" s="1204"/>
    </row>
    <row r="2" spans="1:7" s="2" customFormat="1" ht="72" customHeight="1" x14ac:dyDescent="0.25">
      <c r="A2" s="1205" t="s">
        <v>1357</v>
      </c>
      <c r="B2" s="1206"/>
      <c r="C2" s="1206"/>
      <c r="D2" s="1206"/>
      <c r="E2" s="1206"/>
      <c r="F2" s="1206"/>
      <c r="G2" s="1206"/>
    </row>
    <row r="3" spans="1:7" s="2" customFormat="1" ht="33" customHeight="1" x14ac:dyDescent="0.25">
      <c r="A3" s="1207" t="s">
        <v>722</v>
      </c>
      <c r="B3" s="1208"/>
      <c r="C3" s="1208"/>
      <c r="D3" s="1208"/>
      <c r="E3" s="1208"/>
      <c r="F3" s="1208"/>
      <c r="G3" s="1208"/>
    </row>
    <row r="4" spans="1:7" s="2" customFormat="1" ht="32.25" customHeight="1" x14ac:dyDescent="0.25">
      <c r="A4" s="1212" t="s">
        <v>531</v>
      </c>
      <c r="B4" s="1214" t="s">
        <v>714</v>
      </c>
      <c r="C4" s="1209" t="s">
        <v>715</v>
      </c>
      <c r="D4" s="1216"/>
      <c r="E4" s="1209" t="s">
        <v>716</v>
      </c>
      <c r="F4" s="1210"/>
      <c r="G4" s="1211"/>
    </row>
    <row r="5" spans="1:7" s="2" customFormat="1" ht="59.25" customHeight="1" x14ac:dyDescent="0.25">
      <c r="A5" s="1213"/>
      <c r="B5" s="1215"/>
      <c r="C5" s="166" t="s">
        <v>711</v>
      </c>
      <c r="D5" s="166" t="s">
        <v>712</v>
      </c>
      <c r="E5" s="413" t="s">
        <v>717</v>
      </c>
      <c r="F5" s="413" t="s">
        <v>718</v>
      </c>
      <c r="G5" s="413" t="s">
        <v>719</v>
      </c>
    </row>
    <row r="6" spans="1:7" s="2" customFormat="1" ht="126" customHeight="1" x14ac:dyDescent="0.25">
      <c r="A6" s="414" t="s">
        <v>534</v>
      </c>
      <c r="B6" s="415" t="s">
        <v>720</v>
      </c>
      <c r="C6" s="416">
        <v>940</v>
      </c>
      <c r="D6" s="416">
        <v>728</v>
      </c>
      <c r="E6" s="417">
        <v>456859633</v>
      </c>
      <c r="F6" s="417">
        <v>471003106.69</v>
      </c>
      <c r="G6" s="417">
        <v>177130121.47999999</v>
      </c>
    </row>
    <row r="7" spans="1:7" s="2" customFormat="1" ht="148.5" customHeight="1" x14ac:dyDescent="0.25">
      <c r="A7" s="414" t="s">
        <v>82</v>
      </c>
      <c r="B7" s="415" t="s">
        <v>721</v>
      </c>
      <c r="C7" s="418">
        <v>2903</v>
      </c>
      <c r="D7" s="416">
        <v>2629</v>
      </c>
      <c r="E7" s="417">
        <v>180006895</v>
      </c>
      <c r="F7" s="417">
        <v>180006895</v>
      </c>
      <c r="G7" s="417">
        <v>464869366.85000002</v>
      </c>
    </row>
    <row r="8" spans="1:7" s="2" customFormat="1" ht="66.75" customHeight="1" x14ac:dyDescent="0.25">
      <c r="A8" s="414" t="s">
        <v>117</v>
      </c>
      <c r="B8" s="415" t="s">
        <v>723</v>
      </c>
      <c r="C8" s="418">
        <v>1187</v>
      </c>
      <c r="D8" s="416">
        <v>1170</v>
      </c>
      <c r="E8" s="417">
        <v>39666900</v>
      </c>
      <c r="F8" s="417">
        <v>40384688.380000003</v>
      </c>
      <c r="G8" s="417">
        <v>40382159.640000001</v>
      </c>
    </row>
    <row r="9" spans="1:7" s="2" customFormat="1" ht="40.5" customHeight="1" x14ac:dyDescent="0.3">
      <c r="A9" s="1200" t="s">
        <v>903</v>
      </c>
      <c r="B9" s="1201"/>
      <c r="C9" s="1201"/>
      <c r="D9" s="1201"/>
      <c r="E9" s="1201"/>
      <c r="F9" s="1201"/>
      <c r="G9" s="1202"/>
    </row>
    <row r="10" spans="1:7" s="2" customFormat="1" ht="93.75" x14ac:dyDescent="0.3">
      <c r="A10" s="419">
        <v>1</v>
      </c>
      <c r="B10" s="420" t="s">
        <v>798</v>
      </c>
      <c r="C10" s="713" t="s">
        <v>1354</v>
      </c>
      <c r="D10" s="713" t="s">
        <v>1354</v>
      </c>
      <c r="E10" s="1217">
        <v>2717858.22</v>
      </c>
      <c r="F10" s="1217">
        <v>3450804.02</v>
      </c>
      <c r="G10" s="1217">
        <v>3450804.02</v>
      </c>
    </row>
    <row r="11" spans="1:7" s="2" customFormat="1" ht="112.5" x14ac:dyDescent="0.3">
      <c r="A11" s="419">
        <v>2</v>
      </c>
      <c r="B11" s="420" t="s">
        <v>799</v>
      </c>
      <c r="C11" s="713" t="s">
        <v>1355</v>
      </c>
      <c r="D11" s="713" t="s">
        <v>1356</v>
      </c>
      <c r="E11" s="1218"/>
      <c r="F11" s="1218"/>
      <c r="G11" s="1218"/>
    </row>
    <row r="12" spans="1:7" s="2" customFormat="1" ht="19.5" x14ac:dyDescent="0.35">
      <c r="A12" s="1191" t="s">
        <v>902</v>
      </c>
      <c r="B12" s="1192"/>
      <c r="C12" s="1192"/>
      <c r="D12" s="1192"/>
      <c r="E12" s="1192"/>
      <c r="F12" s="1192"/>
      <c r="G12" s="1193"/>
    </row>
    <row r="13" spans="1:7" s="2" customFormat="1" ht="75" x14ac:dyDescent="0.25">
      <c r="A13" s="421">
        <v>1</v>
      </c>
      <c r="B13" s="421" t="s">
        <v>899</v>
      </c>
      <c r="C13" s="421">
        <v>162040</v>
      </c>
      <c r="D13" s="421">
        <v>173125</v>
      </c>
      <c r="E13" s="421">
        <v>13710.4</v>
      </c>
      <c r="F13" s="421">
        <v>15717.64</v>
      </c>
      <c r="G13" s="421">
        <v>15695.66</v>
      </c>
    </row>
    <row r="14" spans="1:7" s="2" customFormat="1" ht="56.25" x14ac:dyDescent="0.25">
      <c r="A14" s="421">
        <v>2</v>
      </c>
      <c r="B14" s="421" t="s">
        <v>900</v>
      </c>
      <c r="C14" s="421">
        <v>172320</v>
      </c>
      <c r="D14" s="421">
        <v>185751</v>
      </c>
      <c r="E14" s="421">
        <v>35241.65</v>
      </c>
      <c r="F14" s="421">
        <v>38565.089999999997</v>
      </c>
      <c r="G14" s="421">
        <v>38381.53</v>
      </c>
    </row>
    <row r="15" spans="1:7" s="2" customFormat="1" ht="56.25" x14ac:dyDescent="0.25">
      <c r="A15" s="421">
        <v>3</v>
      </c>
      <c r="B15" s="421" t="s">
        <v>901</v>
      </c>
      <c r="C15" s="421" t="s">
        <v>734</v>
      </c>
      <c r="D15" s="421" t="s">
        <v>734</v>
      </c>
      <c r="E15" s="421">
        <v>28706.84</v>
      </c>
      <c r="F15" s="421">
        <v>29033.62</v>
      </c>
      <c r="G15" s="421">
        <v>28996.74</v>
      </c>
    </row>
    <row r="16" spans="1:7" s="2" customFormat="1" ht="37.5" customHeight="1" x14ac:dyDescent="0.25">
      <c r="A16" s="2143"/>
      <c r="B16" s="2144" t="s">
        <v>1534</v>
      </c>
      <c r="C16" s="2145"/>
      <c r="D16" s="2145"/>
      <c r="E16" s="2145"/>
      <c r="F16" s="2145"/>
      <c r="G16" s="2146"/>
    </row>
    <row r="17" spans="1:7" s="2" customFormat="1" ht="54.75" customHeight="1" x14ac:dyDescent="0.25">
      <c r="A17" s="421"/>
      <c r="B17" s="421" t="s">
        <v>1534</v>
      </c>
      <c r="C17" s="2147">
        <v>457</v>
      </c>
      <c r="D17" s="2147">
        <v>457</v>
      </c>
      <c r="E17" s="2147">
        <v>457</v>
      </c>
      <c r="F17" s="2147">
        <v>457</v>
      </c>
      <c r="G17" s="2147">
        <v>457</v>
      </c>
    </row>
    <row r="18" spans="1:7" s="2" customFormat="1" ht="81.75" customHeight="1" x14ac:dyDescent="0.35">
      <c r="A18" s="1194"/>
      <c r="B18" s="1195"/>
      <c r="C18" s="1195"/>
      <c r="D18" s="1195"/>
      <c r="E18" s="1195"/>
      <c r="F18" s="1195"/>
      <c r="G18" s="1196"/>
    </row>
    <row r="19" spans="1:7" s="2" customFormat="1" ht="68.25" customHeight="1" x14ac:dyDescent="0.25">
      <c r="A19" s="1197" t="s">
        <v>912</v>
      </c>
      <c r="B19" s="1198"/>
      <c r="C19" s="1198"/>
      <c r="D19" s="1198"/>
      <c r="E19" s="1198"/>
      <c r="F19" s="1198"/>
      <c r="G19" s="1199"/>
    </row>
    <row r="20" spans="1:7" x14ac:dyDescent="0.25">
      <c r="B20" s="10"/>
    </row>
    <row r="21" spans="1:7" x14ac:dyDescent="0.25">
      <c r="B21" s="10"/>
    </row>
    <row r="22" spans="1:7" x14ac:dyDescent="0.25">
      <c r="B22" s="10"/>
    </row>
    <row r="23" spans="1:7" x14ac:dyDescent="0.25">
      <c r="B23" s="10"/>
    </row>
    <row r="24" spans="1:7" x14ac:dyDescent="0.25">
      <c r="B24" s="10"/>
    </row>
    <row r="25" spans="1:7" x14ac:dyDescent="0.25">
      <c r="B25" s="10"/>
    </row>
    <row r="26" spans="1:7" x14ac:dyDescent="0.25">
      <c r="B26" s="10"/>
    </row>
    <row r="27" spans="1:7" x14ac:dyDescent="0.25">
      <c r="B27" s="10"/>
    </row>
    <row r="28" spans="1:7" x14ac:dyDescent="0.25">
      <c r="B28" s="10"/>
    </row>
    <row r="29" spans="1:7" x14ac:dyDescent="0.25">
      <c r="B29" s="10"/>
    </row>
    <row r="30" spans="1:7" x14ac:dyDescent="0.25">
      <c r="B30" s="10"/>
    </row>
    <row r="31" spans="1:7" x14ac:dyDescent="0.25">
      <c r="B31" s="10"/>
    </row>
    <row r="32" spans="1:7" x14ac:dyDescent="0.25">
      <c r="B32" s="10"/>
    </row>
    <row r="33" spans="2:2" x14ac:dyDescent="0.25">
      <c r="B33" s="10"/>
    </row>
    <row r="34" spans="2:2" x14ac:dyDescent="0.25">
      <c r="B34" s="10"/>
    </row>
    <row r="35" spans="2:2" x14ac:dyDescent="0.25">
      <c r="B35" s="10"/>
    </row>
    <row r="36" spans="2:2" x14ac:dyDescent="0.25">
      <c r="B36" s="10"/>
    </row>
    <row r="37" spans="2:2" x14ac:dyDescent="0.25">
      <c r="B37" s="10"/>
    </row>
    <row r="38" spans="2:2" x14ac:dyDescent="0.25">
      <c r="B38" s="10"/>
    </row>
    <row r="39" spans="2:2" x14ac:dyDescent="0.25">
      <c r="B39" s="10"/>
    </row>
    <row r="40" spans="2:2" x14ac:dyDescent="0.25">
      <c r="B40" s="10"/>
    </row>
    <row r="41" spans="2:2" x14ac:dyDescent="0.25">
      <c r="B41" s="10"/>
    </row>
    <row r="42" spans="2:2" x14ac:dyDescent="0.25">
      <c r="B42" s="10"/>
    </row>
    <row r="43" spans="2:2" x14ac:dyDescent="0.25">
      <c r="B43" s="10"/>
    </row>
    <row r="44" spans="2:2" x14ac:dyDescent="0.25">
      <c r="B44" s="10"/>
    </row>
    <row r="45" spans="2:2" x14ac:dyDescent="0.25">
      <c r="B45" s="10"/>
    </row>
    <row r="46" spans="2:2" x14ac:dyDescent="0.25">
      <c r="B46" s="10"/>
    </row>
    <row r="47" spans="2:2" x14ac:dyDescent="0.25">
      <c r="B47" s="10"/>
    </row>
    <row r="48" spans="2:2" x14ac:dyDescent="0.25">
      <c r="B48" s="10"/>
    </row>
    <row r="49" spans="2:2" x14ac:dyDescent="0.25">
      <c r="B49" s="10"/>
    </row>
    <row r="50" spans="2:2" x14ac:dyDescent="0.25">
      <c r="B50" s="10"/>
    </row>
    <row r="51" spans="2:2" x14ac:dyDescent="0.25">
      <c r="B51" s="10"/>
    </row>
    <row r="52" spans="2:2" x14ac:dyDescent="0.25">
      <c r="B52" s="10"/>
    </row>
    <row r="53" spans="2:2" x14ac:dyDescent="0.25">
      <c r="B53" s="10"/>
    </row>
    <row r="54" spans="2:2" x14ac:dyDescent="0.25">
      <c r="B54" s="10"/>
    </row>
    <row r="55" spans="2:2" x14ac:dyDescent="0.25">
      <c r="B55" s="10"/>
    </row>
    <row r="56" spans="2:2" x14ac:dyDescent="0.25">
      <c r="B56" s="10"/>
    </row>
    <row r="57" spans="2:2" x14ac:dyDescent="0.25">
      <c r="B57" s="10"/>
    </row>
    <row r="58" spans="2:2" x14ac:dyDescent="0.25">
      <c r="B58" s="10"/>
    </row>
    <row r="59" spans="2:2" x14ac:dyDescent="0.25">
      <c r="B59" s="10"/>
    </row>
    <row r="60" spans="2:2" x14ac:dyDescent="0.25">
      <c r="B60" s="10"/>
    </row>
    <row r="61" spans="2:2" x14ac:dyDescent="0.25">
      <c r="B61" s="10"/>
    </row>
    <row r="62" spans="2:2" x14ac:dyDescent="0.25">
      <c r="B62" s="10"/>
    </row>
    <row r="63" spans="2:2" x14ac:dyDescent="0.25">
      <c r="B63" s="10"/>
    </row>
    <row r="64" spans="2:2" x14ac:dyDescent="0.25">
      <c r="B64" s="10"/>
    </row>
    <row r="65" spans="2:2" x14ac:dyDescent="0.25">
      <c r="B65" s="10"/>
    </row>
    <row r="66" spans="2:2" x14ac:dyDescent="0.25">
      <c r="B66" s="10"/>
    </row>
    <row r="67" spans="2:2" x14ac:dyDescent="0.25">
      <c r="B67" s="10"/>
    </row>
    <row r="68" spans="2:2" x14ac:dyDescent="0.25">
      <c r="B68" s="10"/>
    </row>
    <row r="69" spans="2:2" x14ac:dyDescent="0.25">
      <c r="B69" s="10"/>
    </row>
    <row r="70" spans="2:2" x14ac:dyDescent="0.25">
      <c r="B70" s="10"/>
    </row>
    <row r="71" spans="2:2" x14ac:dyDescent="0.25">
      <c r="B71" s="10"/>
    </row>
    <row r="72" spans="2:2" x14ac:dyDescent="0.25">
      <c r="B72" s="10"/>
    </row>
    <row r="73" spans="2:2" x14ac:dyDescent="0.25">
      <c r="B73" s="10"/>
    </row>
    <row r="74" spans="2:2" x14ac:dyDescent="0.25">
      <c r="B74" s="10"/>
    </row>
    <row r="75" spans="2:2" x14ac:dyDescent="0.25">
      <c r="B75" s="10"/>
    </row>
    <row r="76" spans="2:2" x14ac:dyDescent="0.25">
      <c r="B76" s="10"/>
    </row>
    <row r="77" spans="2:2" x14ac:dyDescent="0.25">
      <c r="B77" s="10"/>
    </row>
    <row r="78" spans="2:2" x14ac:dyDescent="0.25">
      <c r="B78" s="10"/>
    </row>
    <row r="79" spans="2:2" x14ac:dyDescent="0.25">
      <c r="B79" s="10"/>
    </row>
    <row r="80" spans="2:2" x14ac:dyDescent="0.25">
      <c r="B80" s="10"/>
    </row>
    <row r="81" spans="2:2" x14ac:dyDescent="0.25">
      <c r="B81" s="10"/>
    </row>
    <row r="82" spans="2:2" x14ac:dyDescent="0.25">
      <c r="B82" s="10"/>
    </row>
    <row r="83" spans="2:2" x14ac:dyDescent="0.25">
      <c r="B83" s="10"/>
    </row>
    <row r="84" spans="2:2" x14ac:dyDescent="0.25">
      <c r="B84" s="10"/>
    </row>
    <row r="85" spans="2:2" x14ac:dyDescent="0.25">
      <c r="B85" s="10"/>
    </row>
    <row r="86" spans="2:2" x14ac:dyDescent="0.25">
      <c r="B86" s="10"/>
    </row>
    <row r="87" spans="2:2" x14ac:dyDescent="0.25">
      <c r="B87" s="10"/>
    </row>
    <row r="88" spans="2:2" x14ac:dyDescent="0.25">
      <c r="B88" s="10"/>
    </row>
    <row r="89" spans="2:2" x14ac:dyDescent="0.25">
      <c r="B89" s="10"/>
    </row>
    <row r="90" spans="2:2" x14ac:dyDescent="0.25">
      <c r="B90" s="10"/>
    </row>
    <row r="91" spans="2:2" x14ac:dyDescent="0.25">
      <c r="B91" s="10"/>
    </row>
    <row r="92" spans="2:2" x14ac:dyDescent="0.25">
      <c r="B92" s="10"/>
    </row>
    <row r="93" spans="2:2" x14ac:dyDescent="0.25">
      <c r="B93" s="10"/>
    </row>
    <row r="94" spans="2:2" x14ac:dyDescent="0.25">
      <c r="B94" s="10"/>
    </row>
    <row r="95" spans="2:2" x14ac:dyDescent="0.25">
      <c r="B95" s="10"/>
    </row>
    <row r="96" spans="2:2" x14ac:dyDescent="0.25">
      <c r="B96" s="10"/>
    </row>
    <row r="97" spans="2:2" x14ac:dyDescent="0.25">
      <c r="B97" s="10"/>
    </row>
    <row r="98" spans="2:2" x14ac:dyDescent="0.25">
      <c r="B98" s="10"/>
    </row>
    <row r="99" spans="2:2" x14ac:dyDescent="0.25">
      <c r="B99" s="10"/>
    </row>
    <row r="100" spans="2:2" x14ac:dyDescent="0.25">
      <c r="B100" s="10"/>
    </row>
    <row r="101" spans="2:2" x14ac:dyDescent="0.25">
      <c r="B101" s="10"/>
    </row>
    <row r="102" spans="2:2" x14ac:dyDescent="0.25">
      <c r="B102" s="10"/>
    </row>
    <row r="103" spans="2:2" x14ac:dyDescent="0.25">
      <c r="B103" s="10"/>
    </row>
    <row r="104" spans="2:2" x14ac:dyDescent="0.25">
      <c r="B104" s="10"/>
    </row>
    <row r="105" spans="2:2" x14ac:dyDescent="0.25">
      <c r="B105" s="10"/>
    </row>
    <row r="106" spans="2:2" x14ac:dyDescent="0.25">
      <c r="B106" s="10"/>
    </row>
    <row r="107" spans="2:2" x14ac:dyDescent="0.25">
      <c r="B107" s="10"/>
    </row>
    <row r="108" spans="2:2" x14ac:dyDescent="0.25">
      <c r="B108" s="10"/>
    </row>
    <row r="109" spans="2:2" x14ac:dyDescent="0.25">
      <c r="B109" s="10"/>
    </row>
    <row r="110" spans="2:2" x14ac:dyDescent="0.25">
      <c r="B110" s="10"/>
    </row>
    <row r="111" spans="2:2" x14ac:dyDescent="0.25">
      <c r="B111" s="10"/>
    </row>
    <row r="112" spans="2:2" x14ac:dyDescent="0.25">
      <c r="B112" s="10"/>
    </row>
    <row r="113" spans="2:2" x14ac:dyDescent="0.25">
      <c r="B113" s="10"/>
    </row>
    <row r="114" spans="2:2" x14ac:dyDescent="0.25">
      <c r="B114" s="10"/>
    </row>
    <row r="115" spans="2:2" x14ac:dyDescent="0.25">
      <c r="B115" s="10"/>
    </row>
    <row r="116" spans="2:2" x14ac:dyDescent="0.25">
      <c r="B116" s="10"/>
    </row>
    <row r="117" spans="2:2" x14ac:dyDescent="0.25">
      <c r="B117" s="10"/>
    </row>
    <row r="118" spans="2:2" x14ac:dyDescent="0.25">
      <c r="B118" s="10"/>
    </row>
    <row r="119" spans="2:2" x14ac:dyDescent="0.25">
      <c r="B119" s="10"/>
    </row>
    <row r="120" spans="2:2" x14ac:dyDescent="0.25">
      <c r="B120" s="10"/>
    </row>
    <row r="121" spans="2:2" x14ac:dyDescent="0.25">
      <c r="B121" s="10"/>
    </row>
    <row r="122" spans="2:2" x14ac:dyDescent="0.25">
      <c r="B122" s="10"/>
    </row>
  </sheetData>
  <mergeCells count="15">
    <mergeCell ref="A12:G12"/>
    <mergeCell ref="A18:G18"/>
    <mergeCell ref="A19:G19"/>
    <mergeCell ref="A9:G9"/>
    <mergeCell ref="C1:G1"/>
    <mergeCell ref="A2:G2"/>
    <mergeCell ref="A3:G3"/>
    <mergeCell ref="E4:G4"/>
    <mergeCell ref="A4:A5"/>
    <mergeCell ref="B4:B5"/>
    <mergeCell ref="C4:D4"/>
    <mergeCell ref="E10:E11"/>
    <mergeCell ref="F10:F11"/>
    <mergeCell ref="G10:G11"/>
    <mergeCell ref="B16:G16"/>
  </mergeCells>
  <phoneticPr fontId="0" type="noConversion"/>
  <pageMargins left="0.7" right="0.7" top="0.75" bottom="0.75" header="0.3" footer="0.3"/>
  <pageSetup paperSize="9"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3"/>
  <sheetViews>
    <sheetView zoomScaleNormal="100" zoomScaleSheetLayoutView="100" workbookViewId="0">
      <selection activeCell="A2" sqref="A2:C2"/>
    </sheetView>
  </sheetViews>
  <sheetFormatPr defaultColWidth="9.140625" defaultRowHeight="15" x14ac:dyDescent="0.25"/>
  <cols>
    <col min="1" max="1" width="38.28515625" style="3" customWidth="1"/>
    <col min="2" max="2" width="26.42578125" style="3" customWidth="1"/>
    <col min="3" max="3" width="37.28515625" style="3" customWidth="1"/>
    <col min="4" max="16384" width="9.140625" style="3"/>
  </cols>
  <sheetData>
    <row r="1" spans="1:3" s="2" customFormat="1" ht="21" customHeight="1" x14ac:dyDescent="0.25">
      <c r="A1" s="6"/>
      <c r="B1" s="6"/>
      <c r="C1" s="11" t="s">
        <v>724</v>
      </c>
    </row>
    <row r="2" spans="1:3" s="2" customFormat="1" ht="130.5" customHeight="1" x14ac:dyDescent="0.25">
      <c r="A2" s="1219" t="s">
        <v>1498</v>
      </c>
      <c r="B2" s="1219"/>
      <c r="C2" s="1219"/>
    </row>
    <row r="3" spans="1:3" ht="21" x14ac:dyDescent="0.35">
      <c r="A3" s="378"/>
      <c r="B3" s="378"/>
      <c r="C3" s="378"/>
    </row>
  </sheetData>
  <mergeCells count="1">
    <mergeCell ref="A2:C2"/>
  </mergeCells>
  <phoneticPr fontId="0" type="noConversion"/>
  <pageMargins left="0.70866141732283472" right="0.70866141732283472" top="0.74803149606299213" bottom="0.74803149606299213" header="0.31496062992125984" footer="0.31496062992125984"/>
  <pageSetup paperSize="9" scale="85" fitToHeight="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78"/>
  <sheetViews>
    <sheetView workbookViewId="0">
      <selection activeCell="B4" sqref="B4:B6"/>
    </sheetView>
  </sheetViews>
  <sheetFormatPr defaultRowHeight="15" x14ac:dyDescent="0.25"/>
  <cols>
    <col min="1" max="1" width="37.7109375" customWidth="1"/>
    <col min="2" max="2" width="33.140625" customWidth="1"/>
    <col min="3" max="3" width="57.85546875" customWidth="1"/>
    <col min="4" max="4" width="18.28515625" customWidth="1"/>
    <col min="5" max="5" width="15.28515625" customWidth="1"/>
  </cols>
  <sheetData>
    <row r="1" spans="2:5" x14ac:dyDescent="0.25">
      <c r="B1" s="170"/>
      <c r="C1" s="170"/>
      <c r="D1" s="170"/>
      <c r="E1" s="170"/>
    </row>
    <row r="2" spans="2:5" ht="30" customHeight="1" x14ac:dyDescent="0.25">
      <c r="B2" s="171"/>
      <c r="C2" s="1221"/>
      <c r="D2" s="1221"/>
      <c r="E2" s="171"/>
    </row>
    <row r="3" spans="2:5" ht="30" customHeight="1" x14ac:dyDescent="0.25">
      <c r="B3" s="171"/>
      <c r="C3" s="171"/>
      <c r="D3" s="171"/>
      <c r="E3" s="171"/>
    </row>
    <row r="4" spans="2:5" ht="30" customHeight="1" x14ac:dyDescent="0.25">
      <c r="B4" s="1222"/>
      <c r="C4" s="1223"/>
      <c r="D4" s="172"/>
      <c r="E4" s="172"/>
    </row>
    <row r="5" spans="2:5" ht="30" customHeight="1" x14ac:dyDescent="0.25">
      <c r="B5" s="1222"/>
      <c r="C5" s="1223"/>
      <c r="D5" s="172"/>
      <c r="E5" s="172"/>
    </row>
    <row r="6" spans="2:5" ht="30" customHeight="1" x14ac:dyDescent="0.25">
      <c r="B6" s="1222"/>
      <c r="C6" s="1223"/>
      <c r="D6" s="172"/>
      <c r="E6" s="172"/>
    </row>
    <row r="7" spans="2:5" ht="30" customHeight="1" x14ac:dyDescent="0.25">
      <c r="B7" s="1224"/>
      <c r="C7" s="172"/>
      <c r="D7" s="172"/>
      <c r="E7" s="172"/>
    </row>
    <row r="8" spans="2:5" ht="30" customHeight="1" x14ac:dyDescent="0.25">
      <c r="B8" s="1224"/>
      <c r="C8" s="172"/>
      <c r="D8" s="172"/>
      <c r="E8" s="172"/>
    </row>
    <row r="9" spans="2:5" ht="30" customHeight="1" x14ac:dyDescent="0.25">
      <c r="B9" s="1224"/>
      <c r="C9" s="173"/>
      <c r="D9" s="173"/>
      <c r="E9" s="172"/>
    </row>
    <row r="10" spans="2:5" ht="30" customHeight="1" x14ac:dyDescent="0.25">
      <c r="B10" s="1224"/>
      <c r="C10" s="173"/>
      <c r="D10" s="173"/>
      <c r="E10" s="172"/>
    </row>
    <row r="11" spans="2:5" ht="30" customHeight="1" x14ac:dyDescent="0.25">
      <c r="B11" s="1225"/>
      <c r="C11" s="1223"/>
      <c r="D11" s="1223"/>
      <c r="E11" s="1223"/>
    </row>
    <row r="12" spans="2:5" ht="30" customHeight="1" x14ac:dyDescent="0.25">
      <c r="B12" s="1225"/>
      <c r="C12" s="1223"/>
      <c r="D12" s="1223"/>
      <c r="E12" s="1223"/>
    </row>
    <row r="13" spans="2:5" ht="30" customHeight="1" x14ac:dyDescent="0.25">
      <c r="B13" s="1225"/>
      <c r="C13" s="1223"/>
      <c r="D13" s="172"/>
      <c r="E13" s="1223"/>
    </row>
    <row r="14" spans="2:5" ht="30" customHeight="1" x14ac:dyDescent="0.25">
      <c r="B14" s="1225"/>
      <c r="C14" s="1223"/>
      <c r="D14" s="172"/>
      <c r="E14" s="1223"/>
    </row>
    <row r="15" spans="2:5" ht="30" customHeight="1" x14ac:dyDescent="0.25">
      <c r="B15" s="1225"/>
      <c r="C15" s="1223"/>
      <c r="D15" s="172"/>
      <c r="E15" s="1223"/>
    </row>
    <row r="16" spans="2:5" ht="30" customHeight="1" x14ac:dyDescent="0.25">
      <c r="B16" s="1225"/>
      <c r="C16" s="1223"/>
      <c r="D16" s="1223"/>
      <c r="E16" s="1223"/>
    </row>
    <row r="17" spans="2:5" ht="30" customHeight="1" x14ac:dyDescent="0.25">
      <c r="B17" s="1225"/>
      <c r="C17" s="1223"/>
      <c r="D17" s="1223"/>
      <c r="E17" s="1223"/>
    </row>
    <row r="18" spans="2:5" ht="30" customHeight="1" x14ac:dyDescent="0.25">
      <c r="B18" s="1222"/>
      <c r="C18" s="1223"/>
      <c r="D18" s="1223"/>
      <c r="E18" s="1223"/>
    </row>
    <row r="19" spans="2:5" ht="30" customHeight="1" x14ac:dyDescent="0.25">
      <c r="B19" s="1222"/>
      <c r="C19" s="1223"/>
      <c r="D19" s="1223"/>
      <c r="E19" s="1223"/>
    </row>
    <row r="20" spans="2:5" ht="30" customHeight="1" x14ac:dyDescent="0.25">
      <c r="B20" s="174"/>
      <c r="C20" s="172"/>
      <c r="D20" s="172"/>
      <c r="E20" s="172"/>
    </row>
    <row r="21" spans="2:5" ht="30" customHeight="1" x14ac:dyDescent="0.25">
      <c r="B21" s="174"/>
      <c r="C21" s="172"/>
      <c r="D21" s="172"/>
      <c r="E21" s="172"/>
    </row>
    <row r="22" spans="2:5" ht="30" customHeight="1" x14ac:dyDescent="0.25">
      <c r="B22" s="174"/>
      <c r="C22" s="172"/>
      <c r="D22" s="172"/>
      <c r="E22" s="172"/>
    </row>
    <row r="23" spans="2:5" ht="30" customHeight="1" x14ac:dyDescent="0.25">
      <c r="B23" s="175"/>
      <c r="C23" s="172"/>
      <c r="D23" s="172"/>
      <c r="E23" s="172"/>
    </row>
    <row r="24" spans="2:5" ht="30" customHeight="1" x14ac:dyDescent="0.25">
      <c r="B24" s="175"/>
      <c r="C24" s="172"/>
      <c r="D24" s="172"/>
      <c r="E24" s="172"/>
    </row>
    <row r="25" spans="2:5" ht="30" customHeight="1" x14ac:dyDescent="0.25">
      <c r="B25" s="1222"/>
      <c r="C25" s="172"/>
      <c r="D25" s="172"/>
      <c r="E25" s="172"/>
    </row>
    <row r="26" spans="2:5" ht="30" customHeight="1" x14ac:dyDescent="0.25">
      <c r="B26" s="1222"/>
      <c r="C26" s="172"/>
      <c r="D26" s="172"/>
      <c r="E26" s="172"/>
    </row>
    <row r="27" spans="2:5" ht="30" customHeight="1" x14ac:dyDescent="0.25">
      <c r="B27" s="175"/>
      <c r="C27" s="172"/>
      <c r="D27" s="172"/>
      <c r="E27" s="172"/>
    </row>
    <row r="28" spans="2:5" ht="30" customHeight="1" x14ac:dyDescent="0.25">
      <c r="B28" s="175"/>
      <c r="C28" s="172"/>
      <c r="D28" s="172"/>
      <c r="E28" s="172"/>
    </row>
    <row r="29" spans="2:5" ht="30" customHeight="1" x14ac:dyDescent="0.25">
      <c r="B29" s="175"/>
      <c r="C29" s="172"/>
      <c r="D29" s="172"/>
      <c r="E29" s="172"/>
    </row>
    <row r="30" spans="2:5" ht="30" customHeight="1" x14ac:dyDescent="0.25">
      <c r="B30" s="175"/>
      <c r="C30" s="172"/>
      <c r="D30" s="172"/>
      <c r="E30" s="172"/>
    </row>
    <row r="31" spans="2:5" ht="30" customHeight="1" x14ac:dyDescent="0.25">
      <c r="B31" s="1222"/>
      <c r="C31" s="172"/>
      <c r="D31" s="1223"/>
      <c r="E31" s="1223"/>
    </row>
    <row r="32" spans="2:5" ht="30" customHeight="1" x14ac:dyDescent="0.25">
      <c r="B32" s="1222"/>
      <c r="C32" s="172"/>
      <c r="D32" s="1223"/>
      <c r="E32" s="1223"/>
    </row>
    <row r="33" spans="1:9" ht="30" customHeight="1" x14ac:dyDescent="0.25">
      <c r="B33" s="1222"/>
      <c r="C33" s="172"/>
      <c r="D33" s="172"/>
      <c r="E33" s="172"/>
    </row>
    <row r="34" spans="1:9" ht="30" customHeight="1" x14ac:dyDescent="0.25">
      <c r="B34" s="1222"/>
      <c r="C34" s="172"/>
      <c r="D34" s="172"/>
      <c r="E34" s="172"/>
    </row>
    <row r="35" spans="1:9" ht="30" customHeight="1" x14ac:dyDescent="0.25">
      <c r="B35" s="1222"/>
      <c r="C35" s="1223"/>
      <c r="D35" s="1223"/>
      <c r="E35" s="1223"/>
    </row>
    <row r="36" spans="1:9" ht="30" customHeight="1" x14ac:dyDescent="0.25">
      <c r="B36" s="1222"/>
      <c r="C36" s="1223"/>
      <c r="D36" s="1223"/>
      <c r="E36" s="1223"/>
    </row>
    <row r="37" spans="1:9" ht="30" customHeight="1" x14ac:dyDescent="0.25">
      <c r="A37" s="422"/>
      <c r="B37" s="422"/>
      <c r="C37" s="423"/>
      <c r="D37" s="172"/>
      <c r="E37" s="172"/>
    </row>
    <row r="38" spans="1:9" ht="30" customHeight="1" x14ac:dyDescent="0.25">
      <c r="A38" s="1226"/>
      <c r="B38" s="1226"/>
      <c r="C38" s="1226"/>
      <c r="D38" s="172"/>
      <c r="E38" s="172"/>
    </row>
    <row r="39" spans="1:9" ht="51" customHeight="1" x14ac:dyDescent="0.25">
      <c r="A39" s="1227"/>
      <c r="B39" s="1227"/>
      <c r="C39" s="1227"/>
      <c r="D39" s="172"/>
      <c r="E39" s="173"/>
    </row>
    <row r="40" spans="1:9" ht="30" customHeight="1" x14ac:dyDescent="0.25">
      <c r="A40" s="424"/>
      <c r="B40" s="351"/>
      <c r="C40" s="351"/>
      <c r="D40" s="172"/>
      <c r="E40" s="173"/>
    </row>
    <row r="41" spans="1:9" ht="30" customHeight="1" x14ac:dyDescent="0.25">
      <c r="A41" s="425"/>
      <c r="B41" s="425"/>
      <c r="C41" s="425"/>
      <c r="D41" s="172"/>
      <c r="E41" s="173"/>
    </row>
    <row r="42" spans="1:9" ht="48.75" customHeight="1" x14ac:dyDescent="0.25">
      <c r="A42" s="426"/>
      <c r="B42" s="427"/>
      <c r="C42" s="428"/>
      <c r="D42" s="172"/>
      <c r="E42" s="173"/>
    </row>
    <row r="43" spans="1:9" ht="53.25" customHeight="1" x14ac:dyDescent="0.25">
      <c r="A43" s="1220"/>
      <c r="B43" s="1220"/>
      <c r="C43" s="1220"/>
      <c r="D43" s="172"/>
      <c r="E43" s="172"/>
      <c r="G43">
        <v>100</v>
      </c>
      <c r="H43">
        <v>105.15</v>
      </c>
      <c r="I43" s="806">
        <f>H43/G43</f>
        <v>1.0515000000000001</v>
      </c>
    </row>
    <row r="44" spans="1:9" ht="30" customHeight="1" x14ac:dyDescent="0.25">
      <c r="A44" s="523"/>
      <c r="B44" s="522"/>
      <c r="C44" s="522"/>
      <c r="D44" s="172"/>
      <c r="E44" s="172"/>
    </row>
    <row r="45" spans="1:9" ht="30" customHeight="1" x14ac:dyDescent="0.25">
      <c r="A45" s="249"/>
      <c r="B45" s="249"/>
      <c r="C45" s="249"/>
      <c r="D45" s="170"/>
      <c r="E45" s="170"/>
      <c r="G45" s="806"/>
    </row>
    <row r="46" spans="1:9" ht="30" customHeight="1" x14ac:dyDescent="0.25">
      <c r="A46" s="249"/>
      <c r="B46" s="249"/>
      <c r="C46" s="249"/>
      <c r="D46" s="170"/>
      <c r="E46" s="170"/>
    </row>
    <row r="47" spans="1:9" ht="145.5" customHeight="1" x14ac:dyDescent="0.25">
      <c r="A47" s="249"/>
      <c r="B47" s="249"/>
      <c r="C47" s="517"/>
    </row>
    <row r="48" spans="1:9" ht="30" customHeight="1" x14ac:dyDescent="0.25"/>
    <row r="49" ht="30" customHeight="1" x14ac:dyDescent="0.25"/>
    <row r="50" ht="30" customHeight="1" x14ac:dyDescent="0.25"/>
    <row r="51" ht="30" customHeight="1" x14ac:dyDescent="0.25"/>
    <row r="52" ht="30" customHeight="1" x14ac:dyDescent="0.25"/>
    <row r="53" ht="30" customHeight="1" x14ac:dyDescent="0.25"/>
    <row r="54" ht="30" customHeight="1" x14ac:dyDescent="0.25"/>
    <row r="55" ht="30" customHeight="1" x14ac:dyDescent="0.25"/>
    <row r="56" ht="30" customHeight="1" x14ac:dyDescent="0.25"/>
    <row r="57" ht="30" customHeight="1" x14ac:dyDescent="0.25"/>
    <row r="58" ht="30" customHeight="1" x14ac:dyDescent="0.25"/>
    <row r="59" ht="30" customHeight="1" x14ac:dyDescent="0.25"/>
    <row r="60" ht="30" customHeight="1" x14ac:dyDescent="0.25"/>
    <row r="61" ht="30" customHeight="1" x14ac:dyDescent="0.25"/>
    <row r="62" ht="30" customHeight="1" x14ac:dyDescent="0.25"/>
    <row r="63" ht="30" customHeight="1" x14ac:dyDescent="0.25"/>
    <row r="64" ht="30" customHeight="1" x14ac:dyDescent="0.25"/>
    <row r="65" ht="30" customHeight="1" x14ac:dyDescent="0.25"/>
    <row r="66" ht="30" customHeight="1" x14ac:dyDescent="0.25"/>
    <row r="67" ht="30" customHeight="1" x14ac:dyDescent="0.25"/>
    <row r="68" ht="30" customHeight="1" x14ac:dyDescent="0.25"/>
    <row r="69" ht="30" customHeight="1" x14ac:dyDescent="0.25"/>
    <row r="70" ht="30" customHeight="1" x14ac:dyDescent="0.25"/>
    <row r="71" ht="30" customHeight="1" x14ac:dyDescent="0.25"/>
    <row r="72" ht="30" customHeight="1" x14ac:dyDescent="0.25"/>
    <row r="73" ht="30" customHeight="1" x14ac:dyDescent="0.25"/>
    <row r="74" ht="30" customHeight="1" x14ac:dyDescent="0.25"/>
    <row r="75" ht="30" customHeight="1" x14ac:dyDescent="0.25"/>
    <row r="76" ht="30" customHeight="1" x14ac:dyDescent="0.25"/>
    <row r="77" ht="30" customHeight="1" x14ac:dyDescent="0.25"/>
    <row r="78" ht="30" customHeight="1" x14ac:dyDescent="0.25"/>
    <row r="79" ht="30" customHeight="1" x14ac:dyDescent="0.25"/>
    <row r="80" ht="30" customHeight="1" x14ac:dyDescent="0.25"/>
    <row r="81" ht="30" customHeight="1" x14ac:dyDescent="0.25"/>
    <row r="82" ht="30" customHeight="1" x14ac:dyDescent="0.25"/>
    <row r="83" ht="30" customHeight="1" x14ac:dyDescent="0.25"/>
    <row r="84" ht="30" customHeight="1" x14ac:dyDescent="0.25"/>
    <row r="85" ht="30" customHeight="1" x14ac:dyDescent="0.25"/>
    <row r="86" ht="30" customHeight="1" x14ac:dyDescent="0.25"/>
    <row r="87" ht="30" customHeight="1" x14ac:dyDescent="0.25"/>
    <row r="88" ht="30" customHeight="1" x14ac:dyDescent="0.25"/>
    <row r="89" ht="30" customHeight="1" x14ac:dyDescent="0.25"/>
    <row r="90" ht="30" customHeight="1" x14ac:dyDescent="0.25"/>
    <row r="91" ht="30" customHeight="1" x14ac:dyDescent="0.25"/>
    <row r="92" ht="30" customHeight="1" x14ac:dyDescent="0.25"/>
    <row r="93" ht="30" customHeight="1" x14ac:dyDescent="0.25"/>
    <row r="94" ht="30" customHeight="1" x14ac:dyDescent="0.25"/>
    <row r="95" ht="30" customHeight="1" x14ac:dyDescent="0.25"/>
    <row r="96" ht="30" customHeight="1" x14ac:dyDescent="0.25"/>
    <row r="97" ht="30" customHeight="1" x14ac:dyDescent="0.25"/>
    <row r="98" ht="30" customHeight="1" x14ac:dyDescent="0.25"/>
    <row r="99" ht="30" customHeight="1" x14ac:dyDescent="0.25"/>
    <row r="100" ht="30" customHeight="1" x14ac:dyDescent="0.25"/>
    <row r="101" ht="30" customHeight="1" x14ac:dyDescent="0.25"/>
    <row r="102" ht="30" customHeight="1" x14ac:dyDescent="0.25"/>
    <row r="103" ht="30" customHeight="1" x14ac:dyDescent="0.25"/>
    <row r="104" ht="30" customHeight="1" x14ac:dyDescent="0.25"/>
    <row r="105" ht="30" customHeight="1" x14ac:dyDescent="0.25"/>
    <row r="106" ht="30" customHeight="1" x14ac:dyDescent="0.25"/>
    <row r="107" ht="30" customHeight="1" x14ac:dyDescent="0.25"/>
    <row r="108" ht="30" customHeight="1" x14ac:dyDescent="0.25"/>
    <row r="109" ht="30" customHeight="1" x14ac:dyDescent="0.25"/>
    <row r="110" ht="30" customHeight="1" x14ac:dyDescent="0.25"/>
    <row r="111" ht="30" customHeight="1" x14ac:dyDescent="0.25"/>
    <row r="112" ht="30" customHeight="1" x14ac:dyDescent="0.25"/>
    <row r="113" ht="30" customHeight="1" x14ac:dyDescent="0.25"/>
    <row r="114" ht="30" customHeight="1" x14ac:dyDescent="0.25"/>
    <row r="115" ht="30" customHeight="1" x14ac:dyDescent="0.25"/>
    <row r="116" ht="30" customHeight="1" x14ac:dyDescent="0.25"/>
    <row r="117" ht="30" customHeight="1" x14ac:dyDescent="0.25"/>
    <row r="118" ht="30" customHeight="1" x14ac:dyDescent="0.25"/>
    <row r="119" ht="30" customHeight="1" x14ac:dyDescent="0.25"/>
    <row r="120" ht="30" customHeight="1" x14ac:dyDescent="0.25"/>
    <row r="121" ht="30" customHeight="1" x14ac:dyDescent="0.25"/>
    <row r="122" ht="30" customHeight="1" x14ac:dyDescent="0.25"/>
    <row r="123" ht="30" customHeight="1" x14ac:dyDescent="0.25"/>
    <row r="124" ht="30" customHeight="1" x14ac:dyDescent="0.25"/>
    <row r="125" ht="30" customHeight="1" x14ac:dyDescent="0.25"/>
    <row r="126" ht="30" customHeight="1" x14ac:dyDescent="0.25"/>
    <row r="127" ht="30" customHeight="1" x14ac:dyDescent="0.25"/>
    <row r="128" ht="30" customHeight="1" x14ac:dyDescent="0.25"/>
    <row r="129" ht="30" customHeight="1" x14ac:dyDescent="0.25"/>
    <row r="130" ht="30" customHeight="1" x14ac:dyDescent="0.25"/>
    <row r="131" ht="30" customHeight="1" x14ac:dyDescent="0.25"/>
    <row r="132" ht="30" customHeight="1" x14ac:dyDescent="0.25"/>
    <row r="133" ht="30" customHeight="1" x14ac:dyDescent="0.25"/>
    <row r="134" ht="30" customHeight="1" x14ac:dyDescent="0.25"/>
    <row r="135" ht="30" customHeight="1" x14ac:dyDescent="0.25"/>
    <row r="136" ht="30" customHeight="1" x14ac:dyDescent="0.25"/>
    <row r="137" ht="30" customHeight="1" x14ac:dyDescent="0.25"/>
    <row r="138" ht="30" customHeight="1" x14ac:dyDescent="0.25"/>
    <row r="139" ht="30" customHeight="1" x14ac:dyDescent="0.25"/>
    <row r="140" ht="30" customHeight="1" x14ac:dyDescent="0.25"/>
    <row r="141" ht="30" customHeight="1" x14ac:dyDescent="0.25"/>
    <row r="142" ht="30" customHeight="1" x14ac:dyDescent="0.25"/>
    <row r="143" ht="30" customHeight="1" x14ac:dyDescent="0.25"/>
    <row r="144"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52" ht="30" customHeight="1" x14ac:dyDescent="0.25"/>
    <row r="153" ht="30" customHeight="1" x14ac:dyDescent="0.25"/>
    <row r="154" ht="30" customHeight="1" x14ac:dyDescent="0.25"/>
    <row r="155" ht="30" customHeight="1" x14ac:dyDescent="0.25"/>
    <row r="156" ht="30" customHeight="1" x14ac:dyDescent="0.25"/>
    <row r="157" ht="30" customHeight="1" x14ac:dyDescent="0.25"/>
    <row r="158" ht="30" customHeight="1" x14ac:dyDescent="0.25"/>
    <row r="159" ht="30" customHeight="1" x14ac:dyDescent="0.25"/>
    <row r="160" ht="30" customHeight="1" x14ac:dyDescent="0.25"/>
    <row r="161" ht="30" customHeight="1" x14ac:dyDescent="0.25"/>
    <row r="162" ht="30" customHeight="1" x14ac:dyDescent="0.25"/>
    <row r="163" ht="30" customHeight="1" x14ac:dyDescent="0.25"/>
    <row r="164" ht="30" customHeight="1" x14ac:dyDescent="0.25"/>
    <row r="165" ht="30" customHeight="1" x14ac:dyDescent="0.25"/>
    <row r="166" ht="30" customHeight="1" x14ac:dyDescent="0.25"/>
    <row r="167" ht="30" customHeight="1" x14ac:dyDescent="0.25"/>
    <row r="168" ht="30" customHeight="1" x14ac:dyDescent="0.25"/>
    <row r="169" ht="30" customHeight="1" x14ac:dyDescent="0.25"/>
    <row r="170" ht="30" customHeight="1" x14ac:dyDescent="0.25"/>
    <row r="171" ht="30" customHeight="1" x14ac:dyDescent="0.25"/>
    <row r="172" ht="30" customHeight="1" x14ac:dyDescent="0.25"/>
    <row r="173" ht="30" customHeight="1" x14ac:dyDescent="0.25"/>
    <row r="174" ht="30" customHeight="1" x14ac:dyDescent="0.25"/>
    <row r="175" ht="30" customHeight="1" x14ac:dyDescent="0.25"/>
    <row r="176" ht="30" customHeight="1" x14ac:dyDescent="0.25"/>
    <row r="177" ht="30" customHeight="1" x14ac:dyDescent="0.25"/>
    <row r="178" ht="30" customHeight="1" x14ac:dyDescent="0.25"/>
  </sheetData>
  <mergeCells count="31">
    <mergeCell ref="E35:E36"/>
    <mergeCell ref="B33:B34"/>
    <mergeCell ref="B35:B36"/>
    <mergeCell ref="C35:C36"/>
    <mergeCell ref="D35:D36"/>
    <mergeCell ref="E31:E32"/>
    <mergeCell ref="E11:E12"/>
    <mergeCell ref="B13:B15"/>
    <mergeCell ref="C13:C15"/>
    <mergeCell ref="E13:E15"/>
    <mergeCell ref="B16:B17"/>
    <mergeCell ref="C16:C17"/>
    <mergeCell ref="D16:D17"/>
    <mergeCell ref="E16:E17"/>
    <mergeCell ref="B18:B19"/>
    <mergeCell ref="C18:C19"/>
    <mergeCell ref="D18:D19"/>
    <mergeCell ref="E18:E19"/>
    <mergeCell ref="B25:B26"/>
    <mergeCell ref="A43:C43"/>
    <mergeCell ref="C2:D2"/>
    <mergeCell ref="B4:B6"/>
    <mergeCell ref="C4:C6"/>
    <mergeCell ref="B7:B10"/>
    <mergeCell ref="B11:B12"/>
    <mergeCell ref="C11:C12"/>
    <mergeCell ref="D11:D12"/>
    <mergeCell ref="B31:B32"/>
    <mergeCell ref="D31:D32"/>
    <mergeCell ref="A38:C38"/>
    <mergeCell ref="A39:C39"/>
  </mergeCells>
  <phoneticPr fontId="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4</vt:i4>
      </vt:variant>
    </vt:vector>
  </HeadingPairs>
  <TitlesOfParts>
    <vt:vector size="10" baseType="lpstr">
      <vt:lpstr>Форма 6</vt:lpstr>
      <vt:lpstr>Форма 7</vt:lpstr>
      <vt:lpstr>Форма 8</vt:lpstr>
      <vt:lpstr>Форма 9</vt:lpstr>
      <vt:lpstr>Форма 10</vt:lpstr>
      <vt:lpstr>ФОРМА 10,</vt:lpstr>
      <vt:lpstr>'Форма 10'!Область_печати</vt:lpstr>
      <vt:lpstr>'Форма 6'!Область_печати</vt:lpstr>
      <vt:lpstr>'Форма 8'!Область_печати</vt:lpstr>
      <vt:lpstr>'Форма 9'!Область_печати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Vlad</dc:creator>
  <cp:lastModifiedBy>Soboleva</cp:lastModifiedBy>
  <cp:lastPrinted>2023-04-24T06:26:23Z</cp:lastPrinted>
  <dcterms:created xsi:type="dcterms:W3CDTF">2013-11-11T03:32:15Z</dcterms:created>
  <dcterms:modified xsi:type="dcterms:W3CDTF">2023-04-24T07:11:31Z</dcterms:modified>
</cp:coreProperties>
</file>