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Обмен\!для публикации на сайт\Решение Думы Чугуевского МО от 25.09.2026 №119-НПА\"/>
    </mc:Choice>
  </mc:AlternateContent>
  <bookViews>
    <workbookView xWindow="-120" yWindow="0" windowWidth="19440" windowHeight="14880"/>
  </bookViews>
  <sheets>
    <sheet name="Лист1" sheetId="1" r:id="rId1"/>
  </sheets>
  <definedNames>
    <definedName name="_xlnm._FilterDatabase" localSheetId="0" hidden="1">Лист1!$A$8:$C$8</definedName>
    <definedName name="_xlnm.Print_Area" localSheetId="0">Лист1!$A$1:$E$105</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30" i="1" l="1"/>
  <c r="D100" i="1" l="1"/>
  <c r="D96" i="1" s="1"/>
  <c r="E100" i="1"/>
  <c r="E96" i="1" s="1"/>
  <c r="C100" i="1"/>
  <c r="C96" i="1" s="1"/>
  <c r="C56" i="1" l="1"/>
  <c r="D74" i="1" l="1"/>
  <c r="D69" i="1" s="1"/>
  <c r="E74" i="1"/>
  <c r="E69" i="1" s="1"/>
  <c r="C74" i="1"/>
  <c r="C69" i="1" s="1"/>
  <c r="D12" i="1" l="1"/>
  <c r="E12" i="1"/>
  <c r="C12" i="1"/>
  <c r="D10" i="1" l="1"/>
  <c r="D30" i="1" l="1"/>
  <c r="E30" i="1"/>
  <c r="D21" i="1"/>
  <c r="E21" i="1"/>
  <c r="C21" i="1"/>
  <c r="C10" i="1"/>
  <c r="C33" i="1"/>
  <c r="D33" i="1" l="1"/>
  <c r="E33" i="1"/>
  <c r="D56" i="1" l="1"/>
  <c r="D50" i="1" s="1"/>
  <c r="E56" i="1"/>
  <c r="E50" i="1" s="1"/>
  <c r="C50" i="1"/>
  <c r="D36" i="1" l="1"/>
  <c r="E36" i="1"/>
  <c r="C36" i="1"/>
  <c r="C103" i="1" l="1"/>
  <c r="D103" i="1" l="1"/>
  <c r="E103" i="1"/>
  <c r="D23" i="1" l="1"/>
  <c r="E23" i="1"/>
  <c r="D18" i="1"/>
  <c r="E18" i="1"/>
  <c r="D15" i="1"/>
  <c r="E15" i="1"/>
  <c r="E10" i="1"/>
  <c r="E9" i="1" s="1"/>
  <c r="D9" i="1" l="1"/>
  <c r="D47" i="1"/>
  <c r="D45" i="1" s="1"/>
  <c r="D46" i="1" s="1"/>
  <c r="E47" i="1"/>
  <c r="E45" i="1" s="1"/>
  <c r="E46" i="1" s="1"/>
  <c r="C15" i="1" l="1"/>
  <c r="D105" i="1" l="1"/>
  <c r="E105" i="1"/>
  <c r="C47" i="1" l="1"/>
  <c r="C45" i="1" l="1"/>
  <c r="C46" i="1" s="1"/>
  <c r="C18" i="1"/>
  <c r="C23" i="1" l="1"/>
  <c r="C9" i="1" s="1"/>
  <c r="C105" i="1" l="1"/>
</calcChain>
</file>

<file path=xl/sharedStrings.xml><?xml version="1.0" encoding="utf-8"?>
<sst xmlns="http://schemas.openxmlformats.org/spreadsheetml/2006/main" count="192" uniqueCount="168">
  <si>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</si>
  <si>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</si>
  <si>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</si>
  <si>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</si>
  <si>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</si>
  <si>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</si>
  <si>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</si>
  <si>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</si>
  <si>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</si>
  <si>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</si>
  <si>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</si>
  <si>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</si>
  <si>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</si>
  <si>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</si>
  <si>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</si>
  <si>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</si>
  <si>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</si>
  <si>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</si>
  <si>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</si>
  <si>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</si>
  <si>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</si>
  <si>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</si>
  <si>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</si>
  <si>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</si>
  <si>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</si>
  <si>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</si>
  <si>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</si>
  <si>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</si>
  <si>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</si>
  <si>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</si>
  <si>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</si>
  <si>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</si>
  <si>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</si>
  <si>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</si>
  <si>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</si>
  <si>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</si>
  <si>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</si>
  <si>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</si>
  <si>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</si>
  <si>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</si>
  <si>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</si>
  <si>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</si>
  <si>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</si>
  <si>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</si>
  <si>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</si>
  <si>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</si>
  <si>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</si>
  <si>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</si>
  <si>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</si>
  <si>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</si>
  <si>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</si>
  <si>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</si>
  <si>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</si>
  <si>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</si>
  <si>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</si>
  <si>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</si>
  <si>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</si>
  <si>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</si>
  <si>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</si>
  <si>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</si>
  <si>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</si>
  <si>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</si>
  <si>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</si>
  <si>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</si>
  <si>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</si>
  <si>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</si>
  <si>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</si>
  <si>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</si>
  <si>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</si>
  <si>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</si>
  <si>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</si>
  <si>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</si>
  <si>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</si>
  <si>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</si>
  <si>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</si>
  <si>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</si>
  <si>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</si>
  <si>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2 02 40000 00 0000 150</t>
  </si>
  <si>
    <t>Иные межбюджетные трансферты</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</si>
  <si>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</si>
  <si>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</si>
  <si>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</si>
  <si>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</si>
  <si>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</si>
  <si>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</si>
  <si>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</si>
  <si>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</si>
  <si>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</si>
  <si>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</si>
  <si>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</si>
  <si>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</si>
  <si>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</si>
  <si>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</si>
  <si>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</si>
  <si>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</si>
  <si>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</si>
  <si>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</si>
  <si>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</si>
  <si>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</si>
  <si>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</si>
  <si>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</si>
  <si>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</si>
  <si>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</si>
  <si>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</si>
  <si>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</si>
  <si>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</si>
  <si>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</si>
  <si>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</si>
  <si>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</si>
  <si>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</si>
  <si>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</si>
  <si>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</si>
  <si>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</si>
  <si>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</si>
  <si>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</si>
  <si>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</si>
  <si>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</si>
  <si>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</si>
  <si>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2 02 36900 14 0000 150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</si>
  <si>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</si>
  <si>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2 07 00000 00 0000 150</t>
  </si>
  <si>
    <t xml:space="preserve">Прочие безвозмездные поступления </t>
  </si>
  <si>
    <t xml:space="preserve">Прочие безвозмездные поступления в бюджеты муниципальных округов
</t>
  </si>
  <si>
    <t>2 07 04050 14 0000 150</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</si>
  <si>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</si>
  <si>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2 02 45179 14 0000 150</t>
  </si>
  <si>
    <t xml:space="preserve">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</si>
  <si>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2 02 49999 14 0000 150</t>
  </si>
  <si>
    <t>Субсидии бюджетам муниципальных образований Приморского края на капитальный ремонт зданий и благоустройство территорий муниципальных общеобразовательных организаций</t>
  </si>
  <si>
    <t>2026 год</t>
  </si>
  <si>
    <t>Субсидии бюджетам муниципальных образований Приморского края на организацию транспортного обслуживания населения в границах муниципальных образований Приморского края</t>
  </si>
  <si>
    <t>2027 год</t>
  </si>
  <si>
    <t>2 02 25599 14 0000 150</t>
  </si>
  <si>
    <t>Субсидии бюджетам муниципальных округов на подготовку проектов межевания земельных участков и на проведение кадастровых работ</t>
  </si>
  <si>
    <t>1 14 13040 14 0000 410</t>
  </si>
  <si>
    <t xml:space="preserve">Доходы от приватизации имущества, находящегося в собственности муниципальных округов, в части приватизации нефинансовых активов имущества казны
</t>
  </si>
  <si>
    <t>доходов  бюджета Чугуевского муниципального округа на 2026 год и плановый период 2027 и 2028 годов</t>
  </si>
  <si>
    <t>2028 год</t>
  </si>
  <si>
    <t>1 03 03000 01 0000 110</t>
  </si>
  <si>
    <t>2 02 25555 14 0000 150</t>
  </si>
  <si>
    <t>Субсидии бюджетам муниципальных образований Приморского края на проведение комплексных кадастровых работ</t>
  </si>
  <si>
    <t>Субсидии ина капитальный ремонт зданий и благоустройство территорий муниципальных образовательных организаций, оказывающих услуги дошкольного образования</t>
  </si>
  <si>
    <t xml:space="preserve">Субсидии бюджетам муниципальных округов на поддержку отрасли культуры </t>
  </si>
  <si>
    <t>Субсидии бюджетам муниципальных округов на реализацию программ формирования современной городской среды</t>
  </si>
  <si>
    <t>2 02 45050 14 0000 150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</si>
  <si>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</si>
  <si>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Туристический налог</t>
  </si>
  <si>
    <t>2 02 25424 14 0000 150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</si>
  <si>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</si>
  <si>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2 02 35082 14 0000 150</t>
  </si>
  <si>
    <t xml:space="preserve">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</si>
  <si>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</si>
  <si>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Субсидии бюджетам муниципальных образований Приморского края на реализацию проектов инициативного бюджетирования по направлению "Молодежный бюджет"</t>
  </si>
  <si>
    <t>1 17 00000 00 0000 000</t>
  </si>
  <si>
    <t>ПРОЧИЕ НЕНАЛОГОВЫЕ ДОХОДЫ</t>
  </si>
  <si>
    <t>1 17 15000 00 0000 150</t>
  </si>
  <si>
    <t>Инициативные платежи</t>
  </si>
  <si>
    <t>1 17 15020 14 0000 150</t>
  </si>
  <si>
    <t>Инициативные платежи, зачисляемые в бюджеты муниципальных округов</t>
  </si>
  <si>
    <t xml:space="preserve">Прочие межбюджетные трансферты, передаваемые бюджетам муниципальных округов
</t>
  </si>
  <si>
    <t xml:space="preserve">Прочие межбюджетные трансферты, передаваемые бюджетам муниципальных округов на реализацию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
</t>
  </si>
  <si>
    <t>Прочие межбюджетные трансферты, передаваемые бюджетам муниципальных округов на гранты в целях поддержки проектов, инициируемых жителями муниципальных образований, по решению вопросов местного значения</t>
  </si>
  <si>
    <t>1 13 02000 00 0000 130</t>
  </si>
  <si>
    <t>Доходы от компенсации затрат государства</t>
  </si>
  <si>
    <t xml:space="preserve">Прочие дотации бюджетам муниципальных округов
</t>
  </si>
  <si>
    <t>2 02 19999 14 0000 150</t>
  </si>
  <si>
    <t>Приложение 2
к решению Думы Чугуевского 
муниципального  округа
от  "25" сентября 2026 года № 119-НПА</t>
  </si>
  <si>
    <t>"Приложение 2
к решению Думы Чугуевского
муниципального  округа
от  "17" декабря 2025 года № 37-НПА"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</si>
</sst>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04"/>
      <scheme val="minor"/>
    </font>
    <font>
      <b/>
      <sz val="12"/>
      <color rgb="FF000000"/>
      <name val="Times New Roman"/>
      <family val="1"/>
      <charset val="204"/>
    </font>
    <font>
      <sz val="12"/>
      <color rgb="FF000000"/>
      <name val="Times New Roman"/>
      <family val="1"/>
      <charset val="204"/>
    </font>
    <font>
      <sz val="10"/>
      <color theme="1"/>
      <name val="Calibri"/>
      <family val="2"/>
      <charset val="204"/>
      <scheme val="minor"/>
    </font>
    <font>
      <sz val="10"/>
      <color theme="1"/>
      <name val="Times New Roman"/>
      <family val="1"/>
      <charset val="204"/>
    </font>
    <font>
      <b/>
      <sz val="10"/>
      <color theme="1"/>
      <name val="Times New Roman"/>
      <family val="1"/>
      <charset val="204"/>
    </font>
    <font>
      <b/>
      <sz val="10"/>
      <name val="Times New Roman"/>
      <family val="1"/>
      <charset val="204"/>
    </font>
    <font>
      <sz val="10"/>
      <name val="Calibri"/>
      <family val="2"/>
      <charset val="204"/>
      <scheme val="minor"/>
    </font>
    <font>
      <sz val="10"/>
      <name val="Times New Roman"/>
      <family val="1"/>
      <charset val="204"/>
    </font>
    <font>
      <sz val="10"/>
      <color rgb="FFFF0000"/>
      <name val="Calibri"/>
      <family val="2"/>
      <charset val="204"/>
      <scheme val="minor"/>
    </font>
    <font>
      <sz val="10"/>
      <color rgb="FF000000"/>
      <name val="Times New Roman"/>
      <family val="1"/>
      <charset val="204"/>
    </font>
    <font>
      <b/>
      <sz val="10"/>
      <color rgb="FF000000"/>
      <name val="Times New Roman"/>
      <family val="1"/>
      <charset val="204"/>
    </font>
    <font>
      <b/>
      <sz val="10"/>
      <color theme="1"/>
      <name val="Calibri"/>
      <family val="2"/>
      <charset val="204"/>
      <scheme val="minor"/>
    </font>
    <font>
      <b/>
      <i/>
      <sz val="10"/>
      <color rgb="FF00000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 fillId="0" borderId="0">
      <alignment horizontal="center"/>
    </xf>
    <xf numFmtId="0" fontId="2" fillId="0" borderId="0"/>
    <xf numFmtId="0" fontId="2" fillId="0" borderId="0">
      <alignment horizontal="left" wrapText="1"/>
    </xf>
  </cellStyleXfs>
  <cellXfs count="72">
    <xf numFmtId="0" fontId="0" fillId="0" borderId="0" xfId="0"/>
    <xf numFmtId="0" fontId="3" fillId="0" borderId="0" xfId="0" applyFont="1" applyAlignment="1">
      <alignment horizontal="center" vertical="center" wrapText="1"/>
    </xf>
    <xf numFmtId="0" fontId="3" fillId="0" borderId="0" xfId="0" applyFont="1" applyAlignment="1">
      <alignment wrapText="1"/>
    </xf>
    <xf numFmtId="2" fontId="3" fillId="3" borderId="0" xfId="0" applyNumberFormat="1" applyFont="1" applyFill="1" applyAlignment="1">
      <alignment wrapText="1"/>
    </xf>
    <xf numFmtId="0" fontId="3" fillId="0" borderId="0" xfId="0" applyFont="1" applyAlignment="1">
      <alignment horizontal="right" wrapText="1"/>
    </xf>
    <xf numFmtId="0" fontId="4" fillId="0" borderId="0" xfId="0" applyFont="1" applyAlignment="1">
      <alignment horizontal="center" vertical="center" wrapText="1"/>
    </xf>
    <xf numFmtId="0" fontId="4" fillId="0" borderId="0" xfId="0" applyFont="1" applyAlignment="1">
      <alignment horizontal="justify" vertical="center" wrapText="1"/>
    </xf>
    <xf numFmtId="2" fontId="4" fillId="3" borderId="0" xfId="0" applyNumberFormat="1" applyFont="1" applyFill="1" applyBorder="1" applyAlignment="1">
      <alignment horizontal="righ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top" wrapText="1"/>
    </xf>
    <xf numFmtId="2" fontId="4" fillId="3"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vertical="top" wrapText="1"/>
    </xf>
    <xf numFmtId="4" fontId="6" fillId="3" borderId="1" xfId="0" applyNumberFormat="1" applyFont="1" applyFill="1" applyBorder="1" applyAlignment="1">
      <alignment horizontal="right" vertical="top" wrapText="1"/>
    </xf>
    <xf numFmtId="4" fontId="7" fillId="0" borderId="0" xfId="0" applyNumberFormat="1" applyFont="1" applyAlignment="1">
      <alignment wrapText="1"/>
    </xf>
    <xf numFmtId="0" fontId="7" fillId="0" borderId="0" xfId="0" applyFont="1" applyAlignment="1">
      <alignment wrapText="1"/>
    </xf>
    <xf numFmtId="0" fontId="8" fillId="0" borderId="1" xfId="0" applyFont="1" applyBorder="1" applyAlignment="1">
      <alignment horizontal="center" vertical="center" wrapText="1"/>
    </xf>
    <xf numFmtId="0" fontId="8" fillId="3" borderId="2" xfId="0" applyFont="1" applyFill="1" applyBorder="1" applyAlignment="1">
      <alignment vertical="top" wrapText="1"/>
    </xf>
    <xf numFmtId="4" fontId="8" fillId="3" borderId="1" xfId="0" applyNumberFormat="1" applyFont="1" applyFill="1" applyBorder="1" applyAlignment="1">
      <alignment horizontal="right" vertical="top" wrapText="1"/>
    </xf>
    <xf numFmtId="0" fontId="8" fillId="3" borderId="2" xfId="0" applyFont="1" applyFill="1" applyBorder="1" applyAlignment="1">
      <alignment horizontal="justify" vertical="top" wrapText="1"/>
    </xf>
    <xf numFmtId="0" fontId="8" fillId="3" borderId="2" xfId="0" applyFont="1" applyFill="1" applyBorder="1" applyAlignment="1">
      <alignment vertical="center" wrapText="1"/>
    </xf>
    <xf numFmtId="0" fontId="8" fillId="3" borderId="1" xfId="0" applyFont="1" applyFill="1" applyBorder="1" applyAlignment="1">
      <alignment horizontal="center" vertical="center" wrapText="1"/>
    </xf>
    <xf numFmtId="0" fontId="7" fillId="3" borderId="0" xfId="0" applyFont="1" applyFill="1" applyAlignment="1">
      <alignment wrapText="1"/>
    </xf>
    <xf numFmtId="0" fontId="8" fillId="3" borderId="2" xfId="0" applyFont="1" applyFill="1" applyBorder="1" applyAlignment="1">
      <alignment wrapText="1"/>
    </xf>
    <xf numFmtId="0" fontId="6" fillId="3" borderId="1" xfId="0" applyFont="1" applyFill="1" applyBorder="1" applyAlignment="1">
      <alignment horizontal="center" vertical="center" wrapText="1"/>
    </xf>
    <xf numFmtId="0" fontId="6" fillId="3" borderId="2" xfId="0" applyFont="1" applyFill="1" applyBorder="1" applyAlignment="1">
      <alignment vertical="top" wrapText="1"/>
    </xf>
    <xf numFmtId="0" fontId="9" fillId="3" borderId="0" xfId="0" applyFont="1" applyFill="1" applyAlignment="1">
      <alignment wrapText="1"/>
    </xf>
    <xf numFmtId="0" fontId="10" fillId="2" borderId="1" xfId="0" applyFont="1" applyFill="1" applyBorder="1" applyAlignment="1">
      <alignment horizontal="center" vertical="center" wrapText="1"/>
    </xf>
    <xf numFmtId="0" fontId="10" fillId="0" borderId="2" xfId="0" applyFont="1" applyBorder="1" applyAlignment="1">
      <alignment vertical="top" wrapText="1"/>
    </xf>
    <xf numFmtId="4" fontId="10" fillId="3" borderId="1" xfId="0" applyNumberFormat="1" applyFont="1" applyFill="1" applyBorder="1" applyAlignment="1">
      <alignment horizontal="right" vertical="top" wrapText="1"/>
    </xf>
    <xf numFmtId="0" fontId="11" fillId="2" borderId="1" xfId="0" applyFont="1" applyFill="1" applyBorder="1" applyAlignment="1">
      <alignment horizontal="center" vertical="center" wrapText="1"/>
    </xf>
    <xf numFmtId="0" fontId="11" fillId="0" borderId="2" xfId="0" applyFont="1" applyBorder="1" applyAlignment="1">
      <alignment vertical="top" wrapText="1"/>
    </xf>
    <xf numFmtId="4" fontId="11" fillId="3" borderId="1" xfId="0" applyNumberFormat="1" applyFont="1" applyFill="1" applyBorder="1" applyAlignment="1">
      <alignment horizontal="right" vertical="top" wrapText="1"/>
    </xf>
    <xf numFmtId="0" fontId="12" fillId="0" borderId="0" xfId="0" applyFont="1" applyAlignment="1">
      <alignment wrapText="1"/>
    </xf>
    <xf numFmtId="0" fontId="11" fillId="0" borderId="1" xfId="0" applyFont="1" applyBorder="1" applyAlignment="1">
      <alignment horizontal="center" vertical="center"/>
    </xf>
    <xf numFmtId="0" fontId="11" fillId="0" borderId="1" xfId="0" applyFont="1" applyBorder="1" applyAlignment="1">
      <alignment wrapText="1"/>
    </xf>
    <xf numFmtId="0" fontId="10" fillId="0" borderId="1" xfId="0" applyFont="1" applyFill="1" applyBorder="1" applyAlignment="1">
      <alignment horizontal="center" vertical="center" wrapText="1"/>
    </xf>
    <xf numFmtId="0" fontId="10" fillId="0" borderId="2" xfId="0" applyFont="1" applyFill="1" applyBorder="1" applyAlignment="1">
      <alignment vertical="top" wrapText="1"/>
    </xf>
    <xf numFmtId="4" fontId="10" fillId="0" borderId="1" xfId="0" applyNumberFormat="1" applyFont="1" applyFill="1" applyBorder="1" applyAlignment="1">
      <alignment horizontal="right" vertical="top"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10" fillId="2" borderId="3" xfId="0" applyFont="1" applyFill="1" applyBorder="1" applyAlignment="1">
      <alignment horizontal="center" vertical="center" wrapText="1"/>
    </xf>
    <xf numFmtId="0" fontId="10" fillId="0" borderId="4" xfId="0" applyFont="1" applyBorder="1" applyAlignment="1">
      <alignment vertical="top" wrapText="1"/>
    </xf>
    <xf numFmtId="4" fontId="10" fillId="3" borderId="3" xfId="0" applyNumberFormat="1" applyFont="1" applyFill="1" applyBorder="1" applyAlignment="1">
      <alignment horizontal="right" vertical="top" wrapText="1"/>
    </xf>
    <xf numFmtId="0" fontId="4" fillId="2" borderId="1" xfId="0" applyFont="1" applyFill="1" applyBorder="1" applyAlignment="1">
      <alignment horizontal="center" vertical="center"/>
    </xf>
    <xf numFmtId="0" fontId="4" fillId="0" borderId="1" xfId="0" applyFont="1" applyBorder="1" applyAlignment="1">
      <alignment vertical="center" wrapText="1"/>
    </xf>
    <xf numFmtId="4" fontId="4" fillId="3" borderId="1" xfId="0" applyNumberFormat="1" applyFont="1" applyFill="1" applyBorder="1" applyAlignment="1">
      <alignment horizontal="righ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4" fontId="4" fillId="0" borderId="1" xfId="0" applyNumberFormat="1" applyFont="1" applyFill="1" applyBorder="1" applyAlignment="1">
      <alignment horizontal="right" vertical="center" wrapText="1"/>
    </xf>
    <xf numFmtId="0" fontId="3" fillId="0" borderId="0" xfId="0" applyFont="1" applyFill="1" applyAlignment="1">
      <alignment wrapText="1"/>
    </xf>
    <xf numFmtId="0" fontId="4" fillId="0" borderId="1" xfId="0" applyFont="1" applyFill="1" applyBorder="1" applyAlignment="1">
      <alignment vertical="top" wrapText="1"/>
    </xf>
    <xf numFmtId="0" fontId="8" fillId="3" borderId="2" xfId="0" applyFont="1" applyFill="1" applyBorder="1" applyAlignment="1">
      <alignment horizontal="left" vertical="top" wrapText="1"/>
    </xf>
    <xf numFmtId="0" fontId="4" fillId="0" borderId="1" xfId="0" applyFont="1" applyFill="1" applyBorder="1" applyAlignment="1">
      <alignment horizontal="left" vertical="top" wrapText="1"/>
    </xf>
    <xf numFmtId="0" fontId="10" fillId="2" borderId="5" xfId="0" applyFont="1" applyFill="1" applyBorder="1" applyAlignment="1">
      <alignment horizontal="center" vertical="center" wrapText="1"/>
    </xf>
    <xf numFmtId="0" fontId="10" fillId="0" borderId="0" xfId="0" applyFont="1" applyBorder="1" applyAlignment="1">
      <alignment vertical="top" wrapText="1"/>
    </xf>
    <xf numFmtId="0" fontId="5" fillId="0" borderId="1" xfId="0" applyFont="1" applyBorder="1" applyAlignment="1">
      <alignment horizontal="justify" vertical="center" wrapText="1"/>
    </xf>
    <xf numFmtId="0" fontId="0" fillId="0" borderId="0" xfId="0" applyAlignment="1">
      <alignment horizontal="center" vertical="center" wrapText="1"/>
    </xf>
    <xf numFmtId="0" fontId="0" fillId="0" borderId="0" xfId="0" applyAlignment="1">
      <alignment vertical="top" wrapText="1"/>
    </xf>
    <xf numFmtId="2" fontId="0" fillId="3" borderId="0" xfId="0" applyNumberFormat="1" applyFill="1" applyAlignment="1">
      <alignment wrapText="1"/>
    </xf>
    <xf numFmtId="0" fontId="0" fillId="0" borderId="0" xfId="0" applyAlignment="1">
      <alignment wrapText="1"/>
    </xf>
    <xf numFmtId="0" fontId="4" fillId="0" borderId="1" xfId="0" applyFont="1" applyBorder="1" applyAlignment="1">
      <alignment vertical="top" wrapText="1"/>
    </xf>
    <xf numFmtId="0" fontId="4" fillId="0" borderId="2" xfId="0" applyFont="1" applyBorder="1" applyAlignment="1">
      <alignment vertical="top" wrapText="1"/>
    </xf>
    <xf numFmtId="4" fontId="4" fillId="3" borderId="1" xfId="0" applyNumberFormat="1" applyFont="1" applyFill="1" applyBorder="1" applyAlignment="1">
      <alignment horizontal="right" vertical="top" wrapText="1"/>
    </xf>
    <xf numFmtId="0" fontId="13" fillId="2" borderId="1" xfId="0" applyFont="1" applyFill="1" applyBorder="1" applyAlignment="1">
      <alignment horizontal="center" vertical="center" wrapText="1"/>
    </xf>
    <xf numFmtId="0" fontId="13" fillId="0" borderId="2" xfId="0" applyFont="1" applyBorder="1" applyAlignment="1">
      <alignment vertical="top" wrapText="1"/>
    </xf>
    <xf numFmtId="4" fontId="13" fillId="3" borderId="1" xfId="0" applyNumberFormat="1" applyFont="1" applyFill="1" applyBorder="1" applyAlignment="1">
      <alignment horizontal="right" vertical="top" wrapText="1"/>
    </xf>
    <xf numFmtId="0" fontId="4" fillId="0" borderId="0" xfId="0" applyFont="1" applyAlignment="1">
      <alignment horizontal="left" wrapText="1"/>
    </xf>
    <xf numFmtId="0" fontId="4" fillId="0" borderId="0" xfId="0" applyFont="1" applyFill="1" applyAlignment="1">
      <alignment horizontal="left" wrapText="1"/>
    </xf>
    <xf numFmtId="0" fontId="11" fillId="0" borderId="1" xfId="0" applyFont="1" applyBorder="1" applyAlignment="1">
      <alignment horizontal="justify" vertical="top" wrapText="1"/>
    </xf>
    <xf numFmtId="0" fontId="4" fillId="0" borderId="0" xfId="0" applyFont="1" applyAlignment="1">
      <alignment vertical="center" wrapText="1"/>
    </xf>
    <xf numFmtId="0" fontId="5"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5"/>
  <sheetViews>
    <sheetView tabSelected="1" view="pageBreakPreview" topLeftCell="A98" zoomScale="115" zoomScaleNormal="100" zoomScaleSheetLayoutView="115" workbookViewId="0">
      <selection activeCell="B12" sqref="B12"/>
    </sheetView>
  </sheetViews>
  <sheetFormatPr defaultRowHeight="12.75" x14ac:dyDescent="0.2"/>
  <cols>
    <col min="1" max="1" width="21.42578125" style="1" customWidth="1"/>
    <col min="2" max="2" width="50.28515625" style="2" customWidth="1"/>
    <col min="3" max="3" width="19.7109375" style="3" customWidth="1"/>
    <col min="4" max="4" width="19.5703125" style="3" customWidth="1"/>
    <col min="5" max="5" width="20.28515625" style="3" customWidth="1"/>
    <col min="6" max="6" width="0.7109375" style="2" customWidth="1"/>
    <col min="7" max="16384" width="9.140625" style="2"/>
  </cols>
  <sheetData>
    <row r="1" spans="1:6" s="60" customFormat="1" ht="79.5" customHeight="1" x14ac:dyDescent="0.25">
      <c r="A1" s="57"/>
      <c r="B1" s="58"/>
      <c r="C1" s="59"/>
      <c r="D1" s="67" t="s">
        <v>166</v>
      </c>
      <c r="E1" s="67"/>
    </row>
    <row r="3" spans="1:6" ht="63.75" customHeight="1" x14ac:dyDescent="0.2">
      <c r="D3" s="68" t="s">
        <v>167</v>
      </c>
      <c r="E3" s="68"/>
    </row>
    <row r="4" spans="1:6" ht="13.5" customHeight="1" x14ac:dyDescent="0.2">
      <c r="A4" s="70"/>
      <c r="B4" s="70"/>
      <c r="C4" s="70"/>
      <c r="D4" s="4"/>
      <c r="E4" s="2"/>
    </row>
    <row r="5" spans="1:6" x14ac:dyDescent="0.2">
      <c r="A5" s="71" t="s">
        <v>0</v>
      </c>
      <c r="B5" s="71"/>
      <c r="C5" s="71"/>
      <c r="D5" s="71"/>
      <c r="E5" s="71"/>
    </row>
    <row r="6" spans="1:6" ht="16.5" customHeight="1" x14ac:dyDescent="0.2">
      <c r="A6" s="71" t="s">
        <v>136</v>
      </c>
      <c r="B6" s="71"/>
      <c r="C6" s="71"/>
      <c r="D6" s="71"/>
      <c r="E6" s="71"/>
    </row>
    <row r="7" spans="1:6" x14ac:dyDescent="0.2">
      <c r="A7" s="5"/>
      <c r="B7" s="6"/>
      <c r="C7" s="7"/>
      <c r="D7" s="7"/>
      <c r="E7" s="7" t="s">
        <v>75</v>
      </c>
    </row>
    <row r="8" spans="1:6" ht="38.25" x14ac:dyDescent="0.2">
      <c r="A8" s="8" t="s">
        <v>1</v>
      </c>
      <c r="B8" s="9" t="s">
        <v>44</v>
      </c>
      <c r="C8" s="10" t="s">
        <v>129</v>
      </c>
      <c r="D8" s="10" t="s">
        <v>131</v>
      </c>
      <c r="E8" s="10" t="s">
        <v>137</v>
      </c>
    </row>
    <row r="9" spans="1:6" s="15" customFormat="1" x14ac:dyDescent="0.2">
      <c r="A9" s="11" t="s">
        <v>2</v>
      </c>
      <c r="B9" s="12" t="s">
        <v>3</v>
      </c>
      <c r="C9" s="13">
        <f>SUM(C10,C12,C15,C18,C21,C23,C28,C30,C33,C36,C42)</f>
        <v>755768434</v>
      </c>
      <c r="D9" s="13">
        <f t="shared" ref="D9:E9" si="0">SUM(D10,D12,D15,D18,D21,D23,D28,D30,D33,D36)</f>
        <v>764515000</v>
      </c>
      <c r="E9" s="13">
        <f t="shared" si="0"/>
        <v>808191000</v>
      </c>
      <c r="F9" s="14"/>
    </row>
    <row r="10" spans="1:6" s="15" customFormat="1" x14ac:dyDescent="0.2">
      <c r="A10" s="16" t="s">
        <v>4</v>
      </c>
      <c r="B10" s="17" t="s">
        <v>5</v>
      </c>
      <c r="C10" s="18">
        <f t="shared" ref="C10:E10" si="1">SUM(C11)</f>
        <v>574500000</v>
      </c>
      <c r="D10" s="18">
        <f t="shared" si="1"/>
        <v>589600000</v>
      </c>
      <c r="E10" s="18">
        <f t="shared" si="1"/>
        <v>630800000</v>
      </c>
    </row>
    <row r="11" spans="1:6" s="15" customFormat="1" x14ac:dyDescent="0.2">
      <c r="A11" s="16" t="s">
        <v>6</v>
      </c>
      <c r="B11" s="17" t="s">
        <v>7</v>
      </c>
      <c r="C11" s="18">
        <v>574500000</v>
      </c>
      <c r="D11" s="18">
        <v>589600000</v>
      </c>
      <c r="E11" s="18">
        <v>630800000</v>
      </c>
    </row>
    <row r="12" spans="1:6" s="15" customFormat="1" ht="38.25" x14ac:dyDescent="0.2">
      <c r="A12" s="16" t="s">
        <v>8</v>
      </c>
      <c r="B12" s="17" t="s">
        <v>9</v>
      </c>
      <c r="C12" s="18">
        <f>SUM(C13:C14)</f>
        <v>50866000</v>
      </c>
      <c r="D12" s="18">
        <f t="shared" ref="D12:E12" si="2">SUM(D13:D14)</f>
        <v>68452000</v>
      </c>
      <c r="E12" s="18">
        <f t="shared" si="2"/>
        <v>72677000</v>
      </c>
    </row>
    <row r="13" spans="1:6" s="15" customFormat="1" ht="25.5" x14ac:dyDescent="0.2">
      <c r="A13" s="16" t="s">
        <v>10</v>
      </c>
      <c r="B13" s="17" t="s">
        <v>11</v>
      </c>
      <c r="C13" s="18">
        <v>50566000</v>
      </c>
      <c r="D13" s="18">
        <v>68152000</v>
      </c>
      <c r="E13" s="18">
        <v>72377000</v>
      </c>
    </row>
    <row r="14" spans="1:6" s="15" customFormat="1" x14ac:dyDescent="0.2">
      <c r="A14" s="16" t="s">
        <v>138</v>
      </c>
      <c r="B14" s="17" t="s">
        <v>146</v>
      </c>
      <c r="C14" s="18">
        <v>300000</v>
      </c>
      <c r="D14" s="18">
        <v>300000</v>
      </c>
      <c r="E14" s="18">
        <v>300000</v>
      </c>
    </row>
    <row r="15" spans="1:6" s="15" customFormat="1" x14ac:dyDescent="0.2">
      <c r="A15" s="16" t="s">
        <v>12</v>
      </c>
      <c r="B15" s="17" t="s">
        <v>13</v>
      </c>
      <c r="C15" s="18">
        <f>SUM(C16:C17)</f>
        <v>10600000</v>
      </c>
      <c r="D15" s="18">
        <f>SUM(D16:D17)</f>
        <v>10600000</v>
      </c>
      <c r="E15" s="18">
        <f>SUM(E16:E17)</f>
        <v>10600000</v>
      </c>
    </row>
    <row r="16" spans="1:6" s="15" customFormat="1" x14ac:dyDescent="0.2">
      <c r="A16" s="16" t="s">
        <v>14</v>
      </c>
      <c r="B16" s="17" t="s">
        <v>15</v>
      </c>
      <c r="C16" s="18">
        <v>2600000</v>
      </c>
      <c r="D16" s="18">
        <v>2600000</v>
      </c>
      <c r="E16" s="18">
        <v>2600000</v>
      </c>
    </row>
    <row r="17" spans="1:5" s="15" customFormat="1" ht="32.25" customHeight="1" x14ac:dyDescent="0.2">
      <c r="A17" s="16" t="s">
        <v>16</v>
      </c>
      <c r="B17" s="17" t="s">
        <v>17</v>
      </c>
      <c r="C17" s="18">
        <v>8000000</v>
      </c>
      <c r="D17" s="18">
        <v>8000000</v>
      </c>
      <c r="E17" s="18">
        <v>8000000</v>
      </c>
    </row>
    <row r="18" spans="1:5" s="15" customFormat="1" x14ac:dyDescent="0.2">
      <c r="A18" s="16" t="s">
        <v>46</v>
      </c>
      <c r="B18" s="17" t="s">
        <v>45</v>
      </c>
      <c r="C18" s="18">
        <f>SUM(C19:C20)</f>
        <v>22000000</v>
      </c>
      <c r="D18" s="18">
        <f t="shared" ref="D18:E18" si="3">SUM(D19:D20)</f>
        <v>22600000</v>
      </c>
      <c r="E18" s="18">
        <f t="shared" si="3"/>
        <v>22600000</v>
      </c>
    </row>
    <row r="19" spans="1:5" s="15" customFormat="1" x14ac:dyDescent="0.2">
      <c r="A19" s="16" t="s">
        <v>47</v>
      </c>
      <c r="B19" s="17" t="s">
        <v>48</v>
      </c>
      <c r="C19" s="18">
        <v>12000000</v>
      </c>
      <c r="D19" s="18">
        <v>12600000</v>
      </c>
      <c r="E19" s="18">
        <v>12600000</v>
      </c>
    </row>
    <row r="20" spans="1:5" s="15" customFormat="1" x14ac:dyDescent="0.2">
      <c r="A20" s="16" t="s">
        <v>49</v>
      </c>
      <c r="B20" s="17" t="s">
        <v>50</v>
      </c>
      <c r="C20" s="18">
        <v>10000000</v>
      </c>
      <c r="D20" s="18">
        <v>10000000</v>
      </c>
      <c r="E20" s="18">
        <v>10000000</v>
      </c>
    </row>
    <row r="21" spans="1:5" s="15" customFormat="1" x14ac:dyDescent="0.2">
      <c r="A21" s="16" t="s">
        <v>18</v>
      </c>
      <c r="B21" s="17" t="s">
        <v>19</v>
      </c>
      <c r="C21" s="18">
        <f>SUM(C22)</f>
        <v>8500000</v>
      </c>
      <c r="D21" s="18">
        <f t="shared" ref="D21:E21" si="4">SUM(D22)</f>
        <v>9000000</v>
      </c>
      <c r="E21" s="18">
        <f t="shared" si="4"/>
        <v>9500000</v>
      </c>
    </row>
    <row r="22" spans="1:5" s="15" customFormat="1" ht="25.5" x14ac:dyDescent="0.2">
      <c r="A22" s="16" t="s">
        <v>52</v>
      </c>
      <c r="B22" s="17" t="s">
        <v>51</v>
      </c>
      <c r="C22" s="18">
        <v>8500000</v>
      </c>
      <c r="D22" s="18">
        <v>9000000</v>
      </c>
      <c r="E22" s="18">
        <v>9500000</v>
      </c>
    </row>
    <row r="23" spans="1:5" s="15" customFormat="1" ht="42.75" customHeight="1" x14ac:dyDescent="0.2">
      <c r="A23" s="16" t="s">
        <v>20</v>
      </c>
      <c r="B23" s="17" t="s">
        <v>21</v>
      </c>
      <c r="C23" s="18">
        <f>SUM(C24:C27)</f>
        <v>45740000</v>
      </c>
      <c r="D23" s="18">
        <f t="shared" ref="D23:E23" si="5">SUM(D24:D27)</f>
        <v>41888000</v>
      </c>
      <c r="E23" s="18">
        <f t="shared" si="5"/>
        <v>41888000</v>
      </c>
    </row>
    <row r="24" spans="1:5" s="15" customFormat="1" ht="56.25" customHeight="1" x14ac:dyDescent="0.2">
      <c r="A24" s="16" t="s">
        <v>22</v>
      </c>
      <c r="B24" s="17" t="s">
        <v>53</v>
      </c>
      <c r="C24" s="18">
        <v>29200000</v>
      </c>
      <c r="D24" s="18">
        <v>24200000</v>
      </c>
      <c r="E24" s="18">
        <v>24200000</v>
      </c>
    </row>
    <row r="25" spans="1:5" s="15" customFormat="1" ht="69.75" customHeight="1" x14ac:dyDescent="0.2">
      <c r="A25" s="16" t="s">
        <v>23</v>
      </c>
      <c r="B25" s="19" t="s">
        <v>54</v>
      </c>
      <c r="C25" s="18">
        <v>55000</v>
      </c>
      <c r="D25" s="18">
        <v>55000</v>
      </c>
      <c r="E25" s="18">
        <v>55000</v>
      </c>
    </row>
    <row r="26" spans="1:5" s="15" customFormat="1" ht="38.25" x14ac:dyDescent="0.2">
      <c r="A26" s="16" t="s">
        <v>56</v>
      </c>
      <c r="B26" s="17" t="s">
        <v>55</v>
      </c>
      <c r="C26" s="18">
        <v>8800000</v>
      </c>
      <c r="D26" s="18">
        <v>9100000</v>
      </c>
      <c r="E26" s="18">
        <v>9100000</v>
      </c>
    </row>
    <row r="27" spans="1:5" s="15" customFormat="1" ht="78.75" customHeight="1" x14ac:dyDescent="0.2">
      <c r="A27" s="16" t="s">
        <v>57</v>
      </c>
      <c r="B27" s="17" t="s">
        <v>58</v>
      </c>
      <c r="C27" s="18">
        <v>7685000</v>
      </c>
      <c r="D27" s="18">
        <v>8533000</v>
      </c>
      <c r="E27" s="18">
        <v>8533000</v>
      </c>
    </row>
    <row r="28" spans="1:5" s="15" customFormat="1" ht="25.5" x14ac:dyDescent="0.2">
      <c r="A28" s="16" t="s">
        <v>24</v>
      </c>
      <c r="B28" s="17" t="s">
        <v>25</v>
      </c>
      <c r="C28" s="18">
        <v>100000</v>
      </c>
      <c r="D28" s="18">
        <v>0</v>
      </c>
      <c r="E28" s="18">
        <v>0</v>
      </c>
    </row>
    <row r="29" spans="1:5" s="15" customFormat="1" ht="23.25" customHeight="1" x14ac:dyDescent="0.2">
      <c r="A29" s="16" t="s">
        <v>59</v>
      </c>
      <c r="B29" s="17" t="s">
        <v>26</v>
      </c>
      <c r="C29" s="18">
        <v>100000</v>
      </c>
      <c r="D29" s="18">
        <v>0</v>
      </c>
      <c r="E29" s="18">
        <v>0</v>
      </c>
    </row>
    <row r="30" spans="1:5" s="15" customFormat="1" ht="26.25" customHeight="1" x14ac:dyDescent="0.2">
      <c r="A30" s="16" t="s">
        <v>27</v>
      </c>
      <c r="B30" s="17" t="s">
        <v>60</v>
      </c>
      <c r="C30" s="18">
        <f>SUM(C31:C32)</f>
        <v>10657434</v>
      </c>
      <c r="D30" s="18">
        <f t="shared" ref="D30:E30" si="6">SUM(D31)</f>
        <v>10700000</v>
      </c>
      <c r="E30" s="18">
        <f t="shared" si="6"/>
        <v>10700000</v>
      </c>
    </row>
    <row r="31" spans="1:5" s="15" customFormat="1" ht="21" customHeight="1" x14ac:dyDescent="0.2">
      <c r="A31" s="16" t="s">
        <v>28</v>
      </c>
      <c r="B31" s="20" t="s">
        <v>61</v>
      </c>
      <c r="C31" s="18">
        <v>10614000</v>
      </c>
      <c r="D31" s="18">
        <v>10700000</v>
      </c>
      <c r="E31" s="18">
        <v>10700000</v>
      </c>
    </row>
    <row r="32" spans="1:5" s="15" customFormat="1" ht="21" customHeight="1" x14ac:dyDescent="0.2">
      <c r="A32" s="16" t="s">
        <v>162</v>
      </c>
      <c r="B32" s="20" t="s">
        <v>163</v>
      </c>
      <c r="C32" s="18">
        <v>43434</v>
      </c>
      <c r="D32" s="18">
        <v>0</v>
      </c>
      <c r="E32" s="18">
        <v>0</v>
      </c>
    </row>
    <row r="33" spans="1:5" s="15" customFormat="1" ht="33.75" customHeight="1" x14ac:dyDescent="0.2">
      <c r="A33" s="16" t="s">
        <v>29</v>
      </c>
      <c r="B33" s="17" t="s">
        <v>62</v>
      </c>
      <c r="C33" s="18">
        <f>SUM(C34:C35)</f>
        <v>28100000</v>
      </c>
      <c r="D33" s="18">
        <f t="shared" ref="D33:E33" si="7">SUM(D34:D35)</f>
        <v>8000000</v>
      </c>
      <c r="E33" s="18">
        <f t="shared" si="7"/>
        <v>6000000</v>
      </c>
    </row>
    <row r="34" spans="1:5" s="15" customFormat="1" ht="30" customHeight="1" x14ac:dyDescent="0.2">
      <c r="A34" s="16" t="s">
        <v>63</v>
      </c>
      <c r="B34" s="17" t="s">
        <v>64</v>
      </c>
      <c r="C34" s="18">
        <v>21100000</v>
      </c>
      <c r="D34" s="18">
        <v>8000000</v>
      </c>
      <c r="E34" s="18">
        <v>6000000</v>
      </c>
    </row>
    <row r="35" spans="1:5" s="15" customFormat="1" ht="39.75" customHeight="1" x14ac:dyDescent="0.2">
      <c r="A35" s="16" t="s">
        <v>134</v>
      </c>
      <c r="B35" s="17" t="s">
        <v>135</v>
      </c>
      <c r="C35" s="18">
        <v>7000000</v>
      </c>
      <c r="D35" s="18">
        <v>0</v>
      </c>
      <c r="E35" s="18">
        <v>0</v>
      </c>
    </row>
    <row r="36" spans="1:5" s="22" customFormat="1" x14ac:dyDescent="0.2">
      <c r="A36" s="21" t="s">
        <v>30</v>
      </c>
      <c r="B36" s="17" t="s">
        <v>31</v>
      </c>
      <c r="C36" s="18">
        <f>SUM(C37:C41)</f>
        <v>4675000</v>
      </c>
      <c r="D36" s="18">
        <f t="shared" ref="D36:E36" si="8">SUM(D37:D41)</f>
        <v>3675000</v>
      </c>
      <c r="E36" s="18">
        <f t="shared" si="8"/>
        <v>3426000</v>
      </c>
    </row>
    <row r="37" spans="1:5" s="22" customFormat="1" ht="30" customHeight="1" x14ac:dyDescent="0.2">
      <c r="A37" s="21" t="s">
        <v>65</v>
      </c>
      <c r="B37" s="17" t="s">
        <v>66</v>
      </c>
      <c r="C37" s="18">
        <v>500000</v>
      </c>
      <c r="D37" s="18">
        <v>500000</v>
      </c>
      <c r="E37" s="18">
        <v>500000</v>
      </c>
    </row>
    <row r="38" spans="1:5" s="22" customFormat="1" ht="39" customHeight="1" x14ac:dyDescent="0.2">
      <c r="A38" s="21" t="s">
        <v>68</v>
      </c>
      <c r="B38" s="17" t="s">
        <v>67</v>
      </c>
      <c r="C38" s="18">
        <v>725000</v>
      </c>
      <c r="D38" s="18">
        <v>725000</v>
      </c>
      <c r="E38" s="18">
        <v>725000</v>
      </c>
    </row>
    <row r="39" spans="1:5" s="22" customFormat="1" ht="51" x14ac:dyDescent="0.2">
      <c r="A39" s="21" t="s">
        <v>72</v>
      </c>
      <c r="B39" s="23" t="s">
        <v>71</v>
      </c>
      <c r="C39" s="18">
        <v>1450000</v>
      </c>
      <c r="D39" s="18">
        <v>1450000</v>
      </c>
      <c r="E39" s="18">
        <v>1234000</v>
      </c>
    </row>
    <row r="40" spans="1:5" s="22" customFormat="1" ht="66.75" customHeight="1" x14ac:dyDescent="0.2">
      <c r="A40" s="21" t="s">
        <v>69</v>
      </c>
      <c r="B40" s="17" t="s">
        <v>70</v>
      </c>
      <c r="C40" s="18">
        <v>50000</v>
      </c>
      <c r="D40" s="18">
        <v>50000</v>
      </c>
      <c r="E40" s="18">
        <v>20000</v>
      </c>
    </row>
    <row r="41" spans="1:5" s="22" customFormat="1" ht="16.5" customHeight="1" x14ac:dyDescent="0.2">
      <c r="A41" s="21" t="s">
        <v>80</v>
      </c>
      <c r="B41" s="17" t="s">
        <v>79</v>
      </c>
      <c r="C41" s="18">
        <v>1950000</v>
      </c>
      <c r="D41" s="18">
        <v>950000</v>
      </c>
      <c r="E41" s="18">
        <v>947000</v>
      </c>
    </row>
    <row r="42" spans="1:5" s="22" customFormat="1" ht="16.5" customHeight="1" x14ac:dyDescent="0.2">
      <c r="A42" s="8" t="s">
        <v>153</v>
      </c>
      <c r="B42" s="62" t="s">
        <v>154</v>
      </c>
      <c r="C42" s="18">
        <v>30000</v>
      </c>
      <c r="D42" s="63">
        <v>0</v>
      </c>
      <c r="E42" s="63">
        <v>0</v>
      </c>
    </row>
    <row r="43" spans="1:5" s="22" customFormat="1" ht="16.5" customHeight="1" x14ac:dyDescent="0.2">
      <c r="A43" s="8" t="s">
        <v>155</v>
      </c>
      <c r="B43" s="62" t="s">
        <v>156</v>
      </c>
      <c r="C43" s="18">
        <v>30000</v>
      </c>
      <c r="D43" s="63">
        <v>0</v>
      </c>
      <c r="E43" s="63">
        <v>0</v>
      </c>
    </row>
    <row r="44" spans="1:5" s="22" customFormat="1" ht="27" customHeight="1" x14ac:dyDescent="0.2">
      <c r="A44" s="8" t="s">
        <v>157</v>
      </c>
      <c r="B44" s="62" t="s">
        <v>158</v>
      </c>
      <c r="C44" s="18">
        <v>30000</v>
      </c>
      <c r="D44" s="63">
        <v>0</v>
      </c>
      <c r="E44" s="63">
        <v>0</v>
      </c>
    </row>
    <row r="45" spans="1:5" s="26" customFormat="1" ht="18.75" customHeight="1" x14ac:dyDescent="0.2">
      <c r="A45" s="24" t="s">
        <v>32</v>
      </c>
      <c r="B45" s="25" t="s">
        <v>33</v>
      </c>
      <c r="C45" s="13">
        <f>C47+C50+C69+C96+C103</f>
        <v>1167987692.0899999</v>
      </c>
      <c r="D45" s="13">
        <f>D47+D50+D69+D96+D103</f>
        <v>1027099359.1899999</v>
      </c>
      <c r="E45" s="13">
        <f>E47+E50+E69+E96+E103</f>
        <v>1042154109.1599998</v>
      </c>
    </row>
    <row r="46" spans="1:5" ht="25.5" x14ac:dyDescent="0.2">
      <c r="A46" s="27" t="s">
        <v>34</v>
      </c>
      <c r="B46" s="28" t="s">
        <v>35</v>
      </c>
      <c r="C46" s="29">
        <f>C45-C103</f>
        <v>1149837692.0899999</v>
      </c>
      <c r="D46" s="29">
        <f>D45-D103</f>
        <v>1027099359.1899999</v>
      </c>
      <c r="E46" s="29">
        <f>E45-E103</f>
        <v>1042154109.1599998</v>
      </c>
    </row>
    <row r="47" spans="1:5" s="33" customFormat="1" ht="25.5" x14ac:dyDescent="0.2">
      <c r="A47" s="30" t="s">
        <v>38</v>
      </c>
      <c r="B47" s="31" t="s">
        <v>40</v>
      </c>
      <c r="C47" s="32">
        <f>SUM(C48:C49)</f>
        <v>227219456</v>
      </c>
      <c r="D47" s="32">
        <f>SUM(D48:D49)</f>
        <v>115330364</v>
      </c>
      <c r="E47" s="32">
        <f>SUM(E48:E49)</f>
        <v>85768953</v>
      </c>
    </row>
    <row r="48" spans="1:5" ht="40.5" customHeight="1" x14ac:dyDescent="0.2">
      <c r="A48" s="27" t="s">
        <v>81</v>
      </c>
      <c r="B48" s="28" t="s">
        <v>90</v>
      </c>
      <c r="C48" s="29">
        <v>202219456</v>
      </c>
      <c r="D48" s="29">
        <v>115330364</v>
      </c>
      <c r="E48" s="29">
        <v>85768953</v>
      </c>
    </row>
    <row r="49" spans="1:5" ht="24.75" customHeight="1" x14ac:dyDescent="0.2">
      <c r="A49" s="27" t="s">
        <v>165</v>
      </c>
      <c r="B49" s="28" t="s">
        <v>164</v>
      </c>
      <c r="C49" s="29">
        <v>25000000</v>
      </c>
      <c r="D49" s="29">
        <v>0</v>
      </c>
      <c r="E49" s="29">
        <v>0</v>
      </c>
    </row>
    <row r="50" spans="1:5" ht="40.5" customHeight="1" x14ac:dyDescent="0.2">
      <c r="A50" s="34" t="s">
        <v>43</v>
      </c>
      <c r="B50" s="35" t="s">
        <v>42</v>
      </c>
      <c r="C50" s="32">
        <f>SUM(C51:C56)</f>
        <v>100285080.96000001</v>
      </c>
      <c r="D50" s="32">
        <f t="shared" ref="D50:E50" si="9">SUM(D51:D56)</f>
        <v>28612578.25</v>
      </c>
      <c r="E50" s="32">
        <f t="shared" si="9"/>
        <v>22702869.550000001</v>
      </c>
    </row>
    <row r="51" spans="1:5" ht="52.5" customHeight="1" x14ac:dyDescent="0.2">
      <c r="A51" s="27" t="s">
        <v>147</v>
      </c>
      <c r="B51" s="28" t="s">
        <v>148</v>
      </c>
      <c r="C51" s="29">
        <v>51546391.75</v>
      </c>
      <c r="D51" s="29">
        <v>0</v>
      </c>
      <c r="E51" s="29">
        <v>0</v>
      </c>
    </row>
    <row r="52" spans="1:5" ht="30.75" customHeight="1" x14ac:dyDescent="0.2">
      <c r="A52" s="27" t="s">
        <v>82</v>
      </c>
      <c r="B52" s="28" t="s">
        <v>89</v>
      </c>
      <c r="C52" s="29">
        <v>5869500</v>
      </c>
      <c r="D52" s="29">
        <v>3468392.32</v>
      </c>
      <c r="E52" s="29">
        <v>3438127.64</v>
      </c>
    </row>
    <row r="53" spans="1:5" ht="29.25" customHeight="1" x14ac:dyDescent="0.2">
      <c r="A53" s="27" t="s">
        <v>117</v>
      </c>
      <c r="B53" s="28" t="s">
        <v>142</v>
      </c>
      <c r="C53" s="29">
        <v>0</v>
      </c>
      <c r="D53" s="29">
        <v>5927835.0499999998</v>
      </c>
      <c r="E53" s="29">
        <v>0</v>
      </c>
    </row>
    <row r="54" spans="1:5" ht="38.25" x14ac:dyDescent="0.2">
      <c r="A54" s="27" t="s">
        <v>139</v>
      </c>
      <c r="B54" s="28" t="s">
        <v>143</v>
      </c>
      <c r="C54" s="29">
        <v>4904666.38</v>
      </c>
      <c r="D54" s="29">
        <v>5005571.7300000004</v>
      </c>
      <c r="E54" s="29">
        <v>5053876.04</v>
      </c>
    </row>
    <row r="55" spans="1:5" ht="42.75" customHeight="1" x14ac:dyDescent="0.2">
      <c r="A55" s="27" t="s">
        <v>132</v>
      </c>
      <c r="B55" s="28" t="s">
        <v>133</v>
      </c>
      <c r="C55" s="29">
        <v>142590</v>
      </c>
      <c r="D55" s="29">
        <v>0</v>
      </c>
      <c r="E55" s="29">
        <v>0</v>
      </c>
    </row>
    <row r="56" spans="1:5" ht="18.75" customHeight="1" x14ac:dyDescent="0.2">
      <c r="A56" s="30" t="s">
        <v>83</v>
      </c>
      <c r="B56" s="31" t="s">
        <v>91</v>
      </c>
      <c r="C56" s="32">
        <f>SUM(C58:C68)</f>
        <v>37821932.829999998</v>
      </c>
      <c r="D56" s="32">
        <f>SUM(D58:D68)</f>
        <v>14210779.15</v>
      </c>
      <c r="E56" s="32">
        <f>SUM(E58:E68)</f>
        <v>14210865.870000001</v>
      </c>
    </row>
    <row r="57" spans="1:5" ht="20.25" customHeight="1" x14ac:dyDescent="0.2">
      <c r="A57" s="27"/>
      <c r="B57" s="28" t="s">
        <v>36</v>
      </c>
      <c r="C57" s="29"/>
      <c r="D57" s="29"/>
      <c r="E57" s="29"/>
    </row>
    <row r="58" spans="1:5" ht="57" customHeight="1" x14ac:dyDescent="0.2">
      <c r="A58" s="36" t="s">
        <v>83</v>
      </c>
      <c r="B58" s="37" t="s">
        <v>108</v>
      </c>
      <c r="C58" s="38">
        <v>357010.62</v>
      </c>
      <c r="D58" s="38">
        <v>173096.06</v>
      </c>
      <c r="E58" s="38">
        <v>173096.06</v>
      </c>
    </row>
    <row r="59" spans="1:5" ht="83.25" hidden="1" customHeight="1" x14ac:dyDescent="0.2">
      <c r="A59" s="36" t="s">
        <v>83</v>
      </c>
      <c r="B59" s="37" t="s">
        <v>128</v>
      </c>
      <c r="C59" s="38">
        <v>0</v>
      </c>
      <c r="D59" s="38">
        <v>0</v>
      </c>
      <c r="E59" s="38">
        <v>0</v>
      </c>
    </row>
    <row r="60" spans="1:5" ht="69.75" hidden="1" customHeight="1" x14ac:dyDescent="0.2">
      <c r="A60" s="36" t="s">
        <v>83</v>
      </c>
      <c r="B60" s="37" t="s">
        <v>124</v>
      </c>
      <c r="C60" s="38">
        <v>0</v>
      </c>
      <c r="D60" s="38">
        <v>0</v>
      </c>
      <c r="E60" s="38">
        <v>0</v>
      </c>
    </row>
    <row r="61" spans="1:5" ht="84" hidden="1" customHeight="1" x14ac:dyDescent="0.2">
      <c r="A61" s="36" t="s">
        <v>83</v>
      </c>
      <c r="B61" s="28" t="s">
        <v>109</v>
      </c>
      <c r="C61" s="29">
        <v>0</v>
      </c>
      <c r="D61" s="29">
        <v>0</v>
      </c>
      <c r="E61" s="29">
        <v>0</v>
      </c>
    </row>
    <row r="62" spans="1:5" ht="38.25" x14ac:dyDescent="0.2">
      <c r="A62" s="36" t="s">
        <v>83</v>
      </c>
      <c r="B62" s="28" t="s">
        <v>110</v>
      </c>
      <c r="C62" s="29">
        <v>0</v>
      </c>
      <c r="D62" s="29">
        <v>164388.20000000001</v>
      </c>
      <c r="E62" s="29">
        <v>164474.92000000001</v>
      </c>
    </row>
    <row r="63" spans="1:5" ht="38.25" customHeight="1" x14ac:dyDescent="0.2">
      <c r="A63" s="36" t="s">
        <v>83</v>
      </c>
      <c r="B63" s="28" t="s">
        <v>141</v>
      </c>
      <c r="C63" s="29">
        <v>3423174.02</v>
      </c>
      <c r="D63" s="29">
        <v>0</v>
      </c>
      <c r="E63" s="29">
        <v>0</v>
      </c>
    </row>
    <row r="64" spans="1:5" ht="57.75" customHeight="1" x14ac:dyDescent="0.2">
      <c r="A64" s="36" t="s">
        <v>83</v>
      </c>
      <c r="B64" s="28" t="s">
        <v>130</v>
      </c>
      <c r="C64" s="38">
        <v>16381323.5</v>
      </c>
      <c r="D64" s="29">
        <v>0</v>
      </c>
      <c r="E64" s="29">
        <v>0</v>
      </c>
    </row>
    <row r="65" spans="1:5" ht="57.75" customHeight="1" x14ac:dyDescent="0.2">
      <c r="A65" s="36" t="s">
        <v>83</v>
      </c>
      <c r="B65" s="37" t="s">
        <v>111</v>
      </c>
      <c r="C65" s="29">
        <v>7667293.3799999999</v>
      </c>
      <c r="D65" s="29">
        <v>13873294.890000001</v>
      </c>
      <c r="E65" s="29">
        <v>13873294.890000001</v>
      </c>
    </row>
    <row r="66" spans="1:5" ht="48" customHeight="1" x14ac:dyDescent="0.2">
      <c r="A66" s="36" t="s">
        <v>83</v>
      </c>
      <c r="B66" s="37" t="s">
        <v>151</v>
      </c>
      <c r="C66" s="38">
        <v>4022999.79</v>
      </c>
      <c r="D66" s="38">
        <v>0</v>
      </c>
      <c r="E66" s="38">
        <v>0</v>
      </c>
    </row>
    <row r="67" spans="1:5" ht="45" customHeight="1" x14ac:dyDescent="0.2">
      <c r="A67" s="36" t="s">
        <v>83</v>
      </c>
      <c r="B67" s="37" t="s">
        <v>152</v>
      </c>
      <c r="C67" s="38">
        <v>1124999.8500000001</v>
      </c>
      <c r="D67" s="38">
        <v>0</v>
      </c>
      <c r="E67" s="38">
        <v>0</v>
      </c>
    </row>
    <row r="68" spans="1:5" ht="42" customHeight="1" x14ac:dyDescent="0.2">
      <c r="A68" s="36" t="s">
        <v>83</v>
      </c>
      <c r="B68" s="37" t="s">
        <v>140</v>
      </c>
      <c r="C68" s="29">
        <v>4845131.67</v>
      </c>
      <c r="D68" s="29">
        <v>0</v>
      </c>
      <c r="E68" s="29">
        <v>0</v>
      </c>
    </row>
    <row r="69" spans="1:5" s="33" customFormat="1" ht="30.75" customHeight="1" x14ac:dyDescent="0.2">
      <c r="A69" s="39" t="s">
        <v>39</v>
      </c>
      <c r="B69" s="40" t="s">
        <v>41</v>
      </c>
      <c r="C69" s="32">
        <f>C74+C91+C88+C92+C90+C93+C95+C94+C89</f>
        <v>762327035.56999993</v>
      </c>
      <c r="D69" s="32">
        <f t="shared" ref="D69:E69" si="10">D74+D91+D88+D92+D90+D93+D95+D94+D89</f>
        <v>831352777.23999989</v>
      </c>
      <c r="E69" s="32">
        <f t="shared" si="10"/>
        <v>881838409.2299999</v>
      </c>
    </row>
    <row r="70" spans="1:5" hidden="1" x14ac:dyDescent="0.2">
      <c r="A70" s="41"/>
      <c r="B70" s="42"/>
      <c r="C70" s="43"/>
      <c r="D70" s="43"/>
      <c r="E70" s="43"/>
    </row>
    <row r="71" spans="1:5" hidden="1" x14ac:dyDescent="0.2">
      <c r="A71" s="27"/>
      <c r="B71" s="28"/>
      <c r="C71" s="29"/>
      <c r="D71" s="29"/>
      <c r="E71" s="29"/>
    </row>
    <row r="72" spans="1:5" hidden="1" x14ac:dyDescent="0.2">
      <c r="A72" s="27"/>
      <c r="B72" s="28"/>
      <c r="C72" s="29"/>
      <c r="D72" s="29"/>
      <c r="E72" s="29"/>
    </row>
    <row r="73" spans="1:5" hidden="1" x14ac:dyDescent="0.2">
      <c r="A73" s="27"/>
      <c r="B73" s="28"/>
      <c r="C73" s="29"/>
      <c r="D73" s="29"/>
      <c r="E73" s="29"/>
    </row>
    <row r="74" spans="1:5" ht="51" x14ac:dyDescent="0.2">
      <c r="A74" s="30" t="s">
        <v>84</v>
      </c>
      <c r="B74" s="31" t="s">
        <v>92</v>
      </c>
      <c r="C74" s="32">
        <f>SUM(C76:C87)</f>
        <v>695176670.16999996</v>
      </c>
      <c r="D74" s="32">
        <f t="shared" ref="D74:E74" si="11">SUM(D76:D87)</f>
        <v>799638830.73999989</v>
      </c>
      <c r="E74" s="32">
        <f t="shared" si="11"/>
        <v>849830355.7299999</v>
      </c>
    </row>
    <row r="75" spans="1:5" x14ac:dyDescent="0.2">
      <c r="A75" s="27"/>
      <c r="B75" s="28" t="s">
        <v>36</v>
      </c>
      <c r="C75" s="29"/>
      <c r="D75" s="29"/>
      <c r="E75" s="29"/>
    </row>
    <row r="76" spans="1:5" ht="51" x14ac:dyDescent="0.2">
      <c r="A76" s="44" t="s">
        <v>84</v>
      </c>
      <c r="B76" s="45" t="s">
        <v>73</v>
      </c>
      <c r="C76" s="46">
        <v>2793506</v>
      </c>
      <c r="D76" s="46">
        <v>2898942</v>
      </c>
      <c r="E76" s="46">
        <v>3008596</v>
      </c>
    </row>
    <row r="77" spans="1:5" s="50" customFormat="1" ht="63.75" x14ac:dyDescent="0.2">
      <c r="A77" s="47" t="s">
        <v>84</v>
      </c>
      <c r="B77" s="48" t="s">
        <v>76</v>
      </c>
      <c r="C77" s="49">
        <v>14167257.16</v>
      </c>
      <c r="D77" s="49">
        <v>23137206.18</v>
      </c>
      <c r="E77" s="49">
        <v>23733621.809999999</v>
      </c>
    </row>
    <row r="78" spans="1:5" ht="63.75" x14ac:dyDescent="0.2">
      <c r="A78" s="44" t="s">
        <v>84</v>
      </c>
      <c r="B78" s="45" t="s">
        <v>105</v>
      </c>
      <c r="C78" s="46">
        <v>11404110</v>
      </c>
      <c r="D78" s="46">
        <v>11404110</v>
      </c>
      <c r="E78" s="46">
        <v>11404110</v>
      </c>
    </row>
    <row r="79" spans="1:5" ht="86.25" customHeight="1" x14ac:dyDescent="0.2">
      <c r="A79" s="44" t="s">
        <v>85</v>
      </c>
      <c r="B79" s="45" t="s">
        <v>100</v>
      </c>
      <c r="C79" s="46">
        <v>528145124</v>
      </c>
      <c r="D79" s="46">
        <v>614021319</v>
      </c>
      <c r="E79" s="46">
        <v>654227298</v>
      </c>
    </row>
    <row r="80" spans="1:5" ht="74.25" customHeight="1" x14ac:dyDescent="0.2">
      <c r="A80" s="44" t="s">
        <v>84</v>
      </c>
      <c r="B80" s="45" t="s">
        <v>101</v>
      </c>
      <c r="C80" s="46">
        <v>124587451</v>
      </c>
      <c r="D80" s="46">
        <v>133797097</v>
      </c>
      <c r="E80" s="46">
        <v>142659890</v>
      </c>
    </row>
    <row r="81" spans="1:5" ht="54.75" customHeight="1" x14ac:dyDescent="0.2">
      <c r="A81" s="44" t="s">
        <v>84</v>
      </c>
      <c r="B81" s="45" t="s">
        <v>102</v>
      </c>
      <c r="C81" s="46">
        <v>7277194.7000000002</v>
      </c>
      <c r="D81" s="46">
        <v>9047773.3100000005</v>
      </c>
      <c r="E81" s="46">
        <v>9409771.4100000001</v>
      </c>
    </row>
    <row r="82" spans="1:5" ht="55.5" customHeight="1" x14ac:dyDescent="0.2">
      <c r="A82" s="44" t="s">
        <v>84</v>
      </c>
      <c r="B82" s="45" t="s">
        <v>74</v>
      </c>
      <c r="C82" s="46">
        <v>1307298</v>
      </c>
      <c r="D82" s="46">
        <v>1356990</v>
      </c>
      <c r="E82" s="46">
        <v>1408670</v>
      </c>
    </row>
    <row r="83" spans="1:5" ht="60" customHeight="1" x14ac:dyDescent="0.2">
      <c r="A83" s="44" t="s">
        <v>84</v>
      </c>
      <c r="B83" s="45" t="s">
        <v>104</v>
      </c>
      <c r="C83" s="46">
        <v>291.18</v>
      </c>
      <c r="D83" s="46">
        <v>302.82</v>
      </c>
      <c r="E83" s="46">
        <v>314.94</v>
      </c>
    </row>
    <row r="84" spans="1:5" ht="60" customHeight="1" x14ac:dyDescent="0.2">
      <c r="A84" s="44" t="s">
        <v>84</v>
      </c>
      <c r="B84" s="45" t="s">
        <v>94</v>
      </c>
      <c r="C84" s="46">
        <v>3481541.77</v>
      </c>
      <c r="D84" s="46">
        <v>3481541.77</v>
      </c>
      <c r="E84" s="46">
        <v>3481541.77</v>
      </c>
    </row>
    <row r="85" spans="1:5" ht="45" customHeight="1" x14ac:dyDescent="0.2">
      <c r="A85" s="44" t="s">
        <v>84</v>
      </c>
      <c r="B85" s="45" t="s">
        <v>119</v>
      </c>
      <c r="C85" s="46">
        <v>3489.72</v>
      </c>
      <c r="D85" s="46">
        <v>3489.72</v>
      </c>
      <c r="E85" s="46">
        <v>3489.72</v>
      </c>
    </row>
    <row r="86" spans="1:5" ht="61.5" customHeight="1" x14ac:dyDescent="0.2">
      <c r="A86" s="44" t="s">
        <v>84</v>
      </c>
      <c r="B86" s="45" t="s">
        <v>103</v>
      </c>
      <c r="C86" s="46">
        <v>1950894.64</v>
      </c>
      <c r="D86" s="46">
        <v>424913.28</v>
      </c>
      <c r="E86" s="46">
        <v>424913.28</v>
      </c>
    </row>
    <row r="87" spans="1:5" ht="146.25" customHeight="1" x14ac:dyDescent="0.2">
      <c r="A87" s="47" t="s">
        <v>84</v>
      </c>
      <c r="B87" s="51" t="s">
        <v>114</v>
      </c>
      <c r="C87" s="46">
        <v>58512</v>
      </c>
      <c r="D87" s="46">
        <v>65145.66</v>
      </c>
      <c r="E87" s="46">
        <v>68138.8</v>
      </c>
    </row>
    <row r="88" spans="1:5" ht="65.25" customHeight="1" x14ac:dyDescent="0.2">
      <c r="A88" s="44" t="s">
        <v>86</v>
      </c>
      <c r="B88" s="45" t="s">
        <v>95</v>
      </c>
      <c r="C88" s="46">
        <v>3797417</v>
      </c>
      <c r="D88" s="46">
        <v>5479520</v>
      </c>
      <c r="E88" s="46">
        <v>5697857</v>
      </c>
    </row>
    <row r="89" spans="1:5" ht="55.5" customHeight="1" x14ac:dyDescent="0.2">
      <c r="A89" s="44" t="s">
        <v>149</v>
      </c>
      <c r="B89" s="61" t="s">
        <v>150</v>
      </c>
      <c r="C89" s="46">
        <v>36921933.899999999</v>
      </c>
      <c r="D89" s="46">
        <v>0</v>
      </c>
      <c r="E89" s="46">
        <v>0</v>
      </c>
    </row>
    <row r="90" spans="1:5" ht="41.25" customHeight="1" x14ac:dyDescent="0.2">
      <c r="A90" s="47" t="s">
        <v>112</v>
      </c>
      <c r="B90" s="53" t="s">
        <v>113</v>
      </c>
      <c r="C90" s="49">
        <v>1672290</v>
      </c>
      <c r="D90" s="49">
        <v>1865628</v>
      </c>
      <c r="E90" s="49">
        <v>2375838</v>
      </c>
    </row>
    <row r="91" spans="1:5" ht="54.75" customHeight="1" x14ac:dyDescent="0.2">
      <c r="A91" s="44" t="s">
        <v>87</v>
      </c>
      <c r="B91" s="6" t="s">
        <v>96</v>
      </c>
      <c r="C91" s="46">
        <v>189878</v>
      </c>
      <c r="D91" s="46">
        <v>17222</v>
      </c>
      <c r="E91" s="46">
        <v>18659</v>
      </c>
    </row>
    <row r="92" spans="1:5" ht="57" customHeight="1" x14ac:dyDescent="0.2">
      <c r="A92" s="21" t="s">
        <v>106</v>
      </c>
      <c r="B92" s="52" t="s">
        <v>97</v>
      </c>
      <c r="C92" s="18">
        <v>17735938.5</v>
      </c>
      <c r="D92" s="18">
        <v>17262913.5</v>
      </c>
      <c r="E92" s="18">
        <v>16561051.5</v>
      </c>
    </row>
    <row r="93" spans="1:5" ht="32.25" customHeight="1" x14ac:dyDescent="0.2">
      <c r="A93" s="54" t="s">
        <v>88</v>
      </c>
      <c r="B93" s="55" t="s">
        <v>98</v>
      </c>
      <c r="C93" s="29">
        <v>2249014</v>
      </c>
      <c r="D93" s="29">
        <v>2321413</v>
      </c>
      <c r="E93" s="29">
        <v>2396708</v>
      </c>
    </row>
    <row r="94" spans="1:5" ht="21.75" customHeight="1" x14ac:dyDescent="0.2">
      <c r="A94" s="47" t="s">
        <v>118</v>
      </c>
      <c r="B94" s="48" t="s">
        <v>93</v>
      </c>
      <c r="C94" s="49">
        <v>4198606</v>
      </c>
      <c r="D94" s="49">
        <v>4366550</v>
      </c>
      <c r="E94" s="49">
        <v>4541212</v>
      </c>
    </row>
    <row r="95" spans="1:5" ht="54" customHeight="1" x14ac:dyDescent="0.2">
      <c r="A95" s="47" t="s">
        <v>115</v>
      </c>
      <c r="B95" s="51" t="s">
        <v>116</v>
      </c>
      <c r="C95" s="29">
        <v>385288</v>
      </c>
      <c r="D95" s="29">
        <v>400700</v>
      </c>
      <c r="E95" s="29">
        <v>416728</v>
      </c>
    </row>
    <row r="96" spans="1:5" x14ac:dyDescent="0.2">
      <c r="A96" s="30" t="s">
        <v>77</v>
      </c>
      <c r="B96" s="56" t="s">
        <v>78</v>
      </c>
      <c r="C96" s="32">
        <f>SUM(C97:C100)</f>
        <v>60006119.560000002</v>
      </c>
      <c r="D96" s="32">
        <f t="shared" ref="D96:E96" si="12">SUM(D97:D100)</f>
        <v>51803639.700000003</v>
      </c>
      <c r="E96" s="32">
        <f t="shared" si="12"/>
        <v>51843877.380000003</v>
      </c>
    </row>
    <row r="97" spans="1:5" ht="132" customHeight="1" x14ac:dyDescent="0.2">
      <c r="A97" s="27" t="s">
        <v>144</v>
      </c>
      <c r="B97" s="28" t="s">
        <v>145</v>
      </c>
      <c r="C97" s="29">
        <v>1523340</v>
      </c>
      <c r="D97" s="29">
        <v>1523340</v>
      </c>
      <c r="E97" s="29">
        <v>1523340</v>
      </c>
    </row>
    <row r="98" spans="1:5" ht="71.25" customHeight="1" x14ac:dyDescent="0.2">
      <c r="A98" s="27" t="s">
        <v>125</v>
      </c>
      <c r="B98" s="28" t="s">
        <v>126</v>
      </c>
      <c r="C98" s="29">
        <v>2732779.56</v>
      </c>
      <c r="D98" s="29">
        <v>3246299.7</v>
      </c>
      <c r="E98" s="29">
        <v>3286537.38</v>
      </c>
    </row>
    <row r="99" spans="1:5" ht="69" customHeight="1" x14ac:dyDescent="0.2">
      <c r="A99" s="27" t="s">
        <v>107</v>
      </c>
      <c r="B99" s="28" t="s">
        <v>99</v>
      </c>
      <c r="C99" s="29">
        <v>46800000</v>
      </c>
      <c r="D99" s="29">
        <v>47034000</v>
      </c>
      <c r="E99" s="29">
        <v>47034000</v>
      </c>
    </row>
    <row r="100" spans="1:5" ht="30.75" customHeight="1" x14ac:dyDescent="0.2">
      <c r="A100" s="64" t="s">
        <v>127</v>
      </c>
      <c r="B100" s="65" t="s">
        <v>159</v>
      </c>
      <c r="C100" s="66">
        <f>SUM(C101:C102)</f>
        <v>8950000</v>
      </c>
      <c r="D100" s="66">
        <f t="shared" ref="D100:E100" si="13">SUM(D101:D102)</f>
        <v>0</v>
      </c>
      <c r="E100" s="66">
        <f t="shared" si="13"/>
        <v>0</v>
      </c>
    </row>
    <row r="101" spans="1:5" ht="78" customHeight="1" x14ac:dyDescent="0.2">
      <c r="A101" s="27" t="s">
        <v>127</v>
      </c>
      <c r="B101" s="28" t="s">
        <v>160</v>
      </c>
      <c r="C101" s="29">
        <v>950000</v>
      </c>
      <c r="D101" s="29">
        <v>0</v>
      </c>
      <c r="E101" s="29">
        <v>0</v>
      </c>
    </row>
    <row r="102" spans="1:5" ht="57.75" customHeight="1" x14ac:dyDescent="0.2">
      <c r="A102" s="27"/>
      <c r="B102" s="28" t="s">
        <v>161</v>
      </c>
      <c r="C102" s="29">
        <v>8000000</v>
      </c>
      <c r="D102" s="29"/>
      <c r="E102" s="29"/>
    </row>
    <row r="103" spans="1:5" ht="20.25" customHeight="1" x14ac:dyDescent="0.2">
      <c r="A103" s="30" t="s">
        <v>120</v>
      </c>
      <c r="B103" s="31" t="s">
        <v>121</v>
      </c>
      <c r="C103" s="32">
        <f>SUM(C104:C104)</f>
        <v>18150000</v>
      </c>
      <c r="D103" s="32">
        <f t="shared" ref="D103:E103" si="14">D104</f>
        <v>0</v>
      </c>
      <c r="E103" s="32">
        <f t="shared" si="14"/>
        <v>0</v>
      </c>
    </row>
    <row r="104" spans="1:5" ht="32.25" customHeight="1" x14ac:dyDescent="0.2">
      <c r="A104" s="36" t="s">
        <v>123</v>
      </c>
      <c r="B104" s="37" t="s">
        <v>122</v>
      </c>
      <c r="C104" s="38">
        <v>18150000</v>
      </c>
      <c r="D104" s="38">
        <v>0</v>
      </c>
      <c r="E104" s="38">
        <v>0</v>
      </c>
    </row>
    <row r="105" spans="1:5" ht="30.75" customHeight="1" x14ac:dyDescent="0.2">
      <c r="A105" s="69" t="s">
        <v>37</v>
      </c>
      <c r="B105" s="69"/>
      <c r="C105" s="32">
        <f>SUM(C45,C9)</f>
        <v>1923756126.0899999</v>
      </c>
      <c r="D105" s="32">
        <f>SUM(D45,D9)</f>
        <v>1791614359.1900001</v>
      </c>
      <c r="E105" s="32">
        <f>SUM(E45,E9)</f>
        <v>1850345109.1599998</v>
      </c>
    </row>
  </sheetData>
  <mergeCells count="6">
    <mergeCell ref="D1:E1"/>
    <mergeCell ref="D3:E3"/>
    <mergeCell ref="A105:B105"/>
    <mergeCell ref="A4:C4"/>
    <mergeCell ref="A6:E6"/>
    <mergeCell ref="A5:E5"/>
  </mergeCells>
  <pageMargins left="0.74803149606299213" right="0.27559055118110237" top="0.46" bottom="0.43" header="0.24" footer="0.2"/>
  <pageSetup paperSize="9" scale="70"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R</cp:lastModifiedBy>
  <cp:lastPrinted>2025-12-18T02:28:05Z</cp:lastPrinted>
  <dcterms:created xsi:type="dcterms:W3CDTF">2018-10-31T05:47:16Z</dcterms:created>
  <dcterms:modified xsi:type="dcterms:W3CDTF">2026-09-25T00:59:20Z</dcterms:modified>
</cp:coreProperties>
</file>