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60" windowWidth="19440" windowHeight="14820"/>
  </bookViews>
  <sheets>
    <sheet name="Лист1" sheetId="1" r:id="rId1"/>
  </sheets>
  <definedNames>
    <definedName name="_xlnm._FilterDatabase" localSheetId="0" hidden="1">Лист1!$A$7:$C$7</definedName>
    <definedName name="_xlnm.Print_Area" localSheetId="0">Лист1!$A$1:$E$113</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110" i="1" l="1"/>
  <c r="C32" i="1" l="1"/>
  <c r="C29" i="1"/>
  <c r="C104" i="1" l="1"/>
  <c r="D104" i="1" l="1"/>
  <c r="E104" i="1"/>
  <c r="D35" i="1" l="1"/>
  <c r="E35" i="1"/>
  <c r="C35" i="1"/>
  <c r="D110" i="1" l="1"/>
  <c r="E110" i="1"/>
  <c r="C62" i="1" l="1"/>
  <c r="C50" i="1" s="1"/>
  <c r="D80" i="1" l="1"/>
  <c r="D75" i="1" s="1"/>
  <c r="E80" i="1"/>
  <c r="E75" i="1" s="1"/>
  <c r="C80" i="1"/>
  <c r="C75" i="1" s="1"/>
  <c r="D62" i="1"/>
  <c r="D50" i="1" s="1"/>
  <c r="E62" i="1"/>
  <c r="E50" i="1" s="1"/>
  <c r="D32" i="1" l="1"/>
  <c r="E32" i="1"/>
  <c r="D22" i="1"/>
  <c r="E22" i="1"/>
  <c r="D17" i="1"/>
  <c r="E17" i="1"/>
  <c r="D13" i="1"/>
  <c r="E13" i="1"/>
  <c r="D9" i="1"/>
  <c r="E9" i="1"/>
  <c r="D8" i="1" l="1"/>
  <c r="E8" i="1"/>
  <c r="D46" i="1"/>
  <c r="D44" i="1" s="1"/>
  <c r="D45" i="1" s="1"/>
  <c r="E46" i="1"/>
  <c r="E44" i="1" s="1"/>
  <c r="E45" i="1" s="1"/>
  <c r="C13" i="1" l="1"/>
  <c r="D113" i="1" l="1"/>
  <c r="E113" i="1"/>
  <c r="C46" i="1" l="1"/>
  <c r="C44" i="1" l="1"/>
  <c r="C45" i="1" s="1"/>
  <c r="C17" i="1"/>
  <c r="C9" i="1" l="1"/>
  <c r="C22" i="1"/>
  <c r="C8" i="1" l="1"/>
  <c r="C113" i="1" s="1"/>
</calcChain>
</file>

<file path=xl/sharedStrings.xml><?xml version="1.0" encoding="utf-8"?>
<sst xmlns="http://schemas.openxmlformats.org/spreadsheetml/2006/main" count="210" uniqueCount="184">
  <si>
    <t>Объемы</t>
  </si>
  <si>
    <t>Код бюджетной классификации Российской Федерации</t>
  </si>
  <si>
    <t xml:space="preserve">1 00 00000 00 0000 000 </t>
  </si>
  <si>
    <t>НАЛОГОВЫЕ И НЕНАЛОГОВЫЕ ДОХОДЫ</t>
  </si>
  <si>
    <t>1 01 00000 00 0000 000</t>
  </si>
  <si>
    <t>НАЛОГИ НА ПРИБЫЛЬ, ДОХОДЫ</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</si>
  <si>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</si>
  <si>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</si>
  <si>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</si>
  <si>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</si>
  <si>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</si>
  <si>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</si>
  <si>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</si>
  <si>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</si>
  <si>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1 05 03000 01 0000 110</t>
  </si>
  <si>
    <t>Единый сельскохозяйственный налог</t>
  </si>
  <si>
    <t>1 05 04000 02 0000 110</t>
  </si>
  <si>
    <t>Налог, взимаемый в связи с применением патентной системы налогообложения</t>
  </si>
  <si>
    <t>1 08 00000 00 0000 000</t>
  </si>
  <si>
    <t>ГОСУДАРСТВЕННАЯ ПОШЛИНА</t>
  </si>
  <si>
    <t>1 11 00000 00 0000 000</t>
  </si>
  <si>
    <t>ДОХОДЫ ОТ ИСПОЛЬЗОВАНИЯ ИМУЩЕСТВА, НАХОДЯЩЕГОСЯ В ГОСУДАРСТВЕННОЙ И МУНИЦИПАЛЬНОЙ СОБСТВЕННОСТИ</t>
  </si>
  <si>
    <t>1 11 05010 00 0000 120</t>
  </si>
  <si>
    <t>1 11 05020 00 0000 120</t>
  </si>
  <si>
    <t>1 12 00000 00 0000 000</t>
  </si>
  <si>
    <t>ПЛАТЕЖИ ПРИ ПОЛЬЗОВАНИИ ПРИРОДНЫМИ РЕСУРСАМИ</t>
  </si>
  <si>
    <t>Плата за негативное воздействие на окружающую среду</t>
  </si>
  <si>
    <t>1 13 00000 00 0000 000</t>
  </si>
  <si>
    <t>1 13 01000 00 0000 130</t>
  </si>
  <si>
    <t>1 14 00000 00 0000 000</t>
  </si>
  <si>
    <t>1 16 00000 00 0000 000</t>
  </si>
  <si>
    <t>ШТРАФЫ, САНКЦИИ, ВОЗМЕЩЕНИЕ УЩЕРБА</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</si>
  <si>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</si>
  <si>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</si>
  <si>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</si>
  <si>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</si>
  <si>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в том числе:</t>
  </si>
  <si>
    <t>ВСЕГО ДОХОДОВ</t>
  </si>
  <si>
    <t>2 02 10000 00 0000 150</t>
  </si>
  <si>
    <t>2 02 30000 00 0000 150</t>
  </si>
  <si>
    <t>ДОТАЦИИ БЮДЖЕТАМ БЮДЖЕТНОЙ СИСТЕМЫ РОССИЙСКОЙФЕДЕРАЦИИ</t>
  </si>
  <si>
    <t xml:space="preserve">СУБВЕНЦИИ БЮДЖЕТАМ БЮДЖЕТНОЙ СИСТЕМЫ РОССИЙСКОЙ ФЕДЕРАЦИИ </t>
  </si>
  <si>
    <t>СУБСИДИИ БЮДЖЕТАМ БЮДЖЕТНОЙ СИСТЕМЫ РОССИЙСКОЙ ФЕДЕРАЦИИ (МЕЖБЮДЖЕТНЫЕ СУБСИДИИ)</t>
  </si>
  <si>
    <t>2 02 20000 00 0000 150</t>
  </si>
  <si>
    <t xml:space="preserve">Наименование </t>
  </si>
  <si>
    <t>НАЛОГИ НА ИМУЩЕСТВО</t>
  </si>
  <si>
    <t>1 06 00000 00 0000 000</t>
  </si>
  <si>
    <t>1 06 01000 00 0000 110</t>
  </si>
  <si>
    <t>Налог на имущество физических лиц</t>
  </si>
  <si>
    <t>1 06 06000 00 0000 110</t>
  </si>
  <si>
    <t>Земельный налог</t>
  </si>
  <si>
    <t>Государственная пошлина по делам, рассматриваемым в судах общей юрисдикции, мировыми судьями</t>
  </si>
  <si>
    <t>1 08 03000 01 0000 110</t>
  </si>
  <si>
    <t xml:space="preserve">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</si>
  <si>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</si>
  <si>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Доходы от сдачи в аренду имущества, составляющего государственную (муниципальную) казну (за исключением земельных участков)</t>
  </si>
  <si>
    <t>1 11 05070 00 0000 120</t>
  </si>
  <si>
    <t xml:space="preserve">1 11 09000 00 0000 120
</t>
  </si>
  <si>
    <t xml:space="preserve">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</si>
  <si>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1 12 01000 01 0000 120
</t>
  </si>
  <si>
    <t xml:space="preserve">ДОХОДЫ ОТ ОКАЗАНИЯ ПЛАТНЫХ УСЛУГ И КОМПЕНСАЦИИ ЗАТРАТ ГОСУДАРСТВА
</t>
  </si>
  <si>
    <t xml:space="preserve">
Доходы от оказания платных услуг (работ)
</t>
  </si>
  <si>
    <t xml:space="preserve">ДОХОДЫ ОТ ПРОДАЖИ МАТЕРИАЛЬНЫХ И НЕМАТЕРИАЛЬНЫХ АКТИВОВ
</t>
  </si>
  <si>
    <t>1 14 06000 00 0000 430</t>
  </si>
  <si>
    <t>Доходы от продажи земельных участков, находящихся в государственной и муниципальной собственности</t>
  </si>
  <si>
    <t>1 16 01000 01 0000 140</t>
  </si>
  <si>
    <t xml:space="preserve">Административные штрафы, установленные Кодексом Российской Федерации об административных правонарушениях
</t>
  </si>
  <si>
    <t xml:space="preserve">Административные штрафы, установленные законами субъектов Российской Федерации об административных правонарушениях
</t>
  </si>
  <si>
    <t>1 16 02000 02 0000 140</t>
  </si>
  <si>
    <t>1 16 07090 00 0000 140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</si>
  <si>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</si>
  <si>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</si>
  <si>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1 16 07010 00 0000 140</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</si>
  <si>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</si>
  <si>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Субвенции бюджетам муниципальных образований Приморского края на выполнение органами местного самоуправления отдельных государственных полномочий по государственному управлению охраной труда</t>
  </si>
  <si>
    <t>(рублей)</t>
  </si>
  <si>
    <t>Субвенции бюджетам муниципальных образований Приморского края на реализацию государственных полномочий по социальной поддержке детей, оставшихся без попечения родителей и лиц, принявших на воспитание в семью детей, оставшихся без попечения родителей</t>
  </si>
  <si>
    <t>2 02 49999 04 0000 150</t>
  </si>
  <si>
    <t xml:space="preserve">Прочие межбюджетные трансферты, передаваемые бюджетам городских округов
</t>
  </si>
  <si>
    <t>2 02 40000 00 0000 150</t>
  </si>
  <si>
    <t>Иные межбюджетные трансферты</t>
  </si>
  <si>
    <t>Дотации бюджетам городских округов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</si>
  <si>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2 02 15853 04 0000 150</t>
  </si>
  <si>
    <t>1 05 01000 00 0000 110</t>
  </si>
  <si>
    <t xml:space="preserve">Налог, взимаемый в связи с применением упрощенной системы налогообложения
</t>
  </si>
  <si>
    <t>Платежи в целях возмещения причиненного ущерба (убытков)</t>
  </si>
  <si>
    <t>1 16 10000 00 0000 140</t>
  </si>
  <si>
    <t xml:space="preserve">2 02 15001 14 0000 150
</t>
  </si>
  <si>
    <t>2 02 25497 14 0000 150</t>
  </si>
  <si>
    <t>2 02 29999 14 0000 150</t>
  </si>
  <si>
    <t>2 02 30024 14 0000 150</t>
  </si>
  <si>
    <t xml:space="preserve">2 02 30024 14 0000 150 </t>
  </si>
  <si>
    <t>2 02 30029 14 0000 150</t>
  </si>
  <si>
    <t>2 02 35120 14 0000 150</t>
  </si>
  <si>
    <t>2 02 35930 14 0000 150</t>
  </si>
  <si>
    <t xml:space="preserve">Субсидии бюджетам муниципальных округов на реализацию мероприятий по обеспечению жильем молодых семей
</t>
  </si>
  <si>
    <t xml:space="preserve">Дотации бюджетам муниципальных округов на выравнивание бюджетной обеспеченности из бюджета субъекта Российской Федерации
</t>
  </si>
  <si>
    <t xml:space="preserve">Прочие субсидии бюджетам муниципальных округов
</t>
  </si>
  <si>
    <t>СУБВЕНЦИИ БЮДЖЕТАМ МУНИЦИПАЛЬНЫХ ОКРУГОВ НА ВЫПОЛНЕНИЕ ПЕРЕДАВАЕМЫХ ПОЛНОМОЧИЙ СУБЪЕКТОВ РОССИЙСКОЙ ФЕДЕРАЦИИ</t>
  </si>
  <si>
    <t>Единая субвенция местным бюджетам из краевого бюджета</t>
  </si>
  <si>
    <t>Субвенции бюджетам муниципальных образований Приморского края на осуществление отдельных государственных полномочий Приморского края по организации мероприятий при осуществлении деятельности по обращению с животными без владельцев</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</si>
  <si>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</si>
  <si>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</si>
  <si>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</si>
  <si>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Субвенции бюджетам муниципальных округов на государственную регистрацию актов гражданского состояния</t>
  </si>
  <si>
    <t xml:space="preserve">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</si>
  <si>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</si>
  <si>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t>
  </si>
  <si>
    <t>Субвенции бюджетам муниципальных образований Приморского края на обеспечение оздоровления и отдыха детей Приморского края (за исключением организации отдыха детей в каникулярное время)</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</si>
  <si>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</si>
  <si>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Субвенции бюджетам муниципальных образований Приморского края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</si>
  <si>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Субвенции бюджетам муниципальных образований Приморского края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</si>
  <si>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</si>
  <si>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2 02 35304 14 0000 150</t>
  </si>
  <si>
    <t>2 02 45303 14 0000 150</t>
  </si>
  <si>
    <t>2024 год</t>
  </si>
  <si>
    <t>2 02 25555 14 0000 150</t>
  </si>
  <si>
    <t>Субсидии бюджетам муниципальных округов на реализацию программ формирования современной городской среды</t>
  </si>
  <si>
    <t xml:space="preserve">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
</t>
  </si>
  <si>
    <t>Субсидии бюджетам муниципальных образований Приморского края на организацию физкультурно-спортивной работы по месту жительства</t>
  </si>
  <si>
    <t xml:space="preserve">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
</t>
  </si>
  <si>
    <t>2 02 35082 14 0000 150</t>
  </si>
  <si>
    <t>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</si>
  <si>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2 02 35118 14 0000 150</t>
  </si>
  <si>
    <t>Субвенции бюджетам муниципальных округов на осуществление первичного воинского учета на территориях, где отсутствуют военные комиссариаты</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</si>
  <si>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</si>
  <si>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2 02 39999 14 0000 150</t>
  </si>
  <si>
    <t xml:space="preserve">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
</t>
  </si>
  <si>
    <t>2 02 25519 14 0000 150</t>
  </si>
  <si>
    <t xml:space="preserve">2 02 25299 14 0000 150
</t>
  </si>
  <si>
    <t xml:space="preserve">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</si>
  <si>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2 02 25232 14 0000 150</t>
  </si>
  <si>
    <t>Субсидии бюджетам муниципальных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</si>
  <si>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2 02 36900 14 0000 150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</si>
  <si>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</si>
  <si>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Субсидии бюджетам муниципальных округов на поддержку отрасли культуры (строительство сельских клубов)</t>
  </si>
  <si>
    <t>2 07 00000 00 0000 150</t>
  </si>
  <si>
    <t xml:space="preserve">Прочие безвозмездные поступления </t>
  </si>
  <si>
    <t>Дотации бюджетам муниципальных округов на поддержку мер по обеспечению сбалансированности бюджетов</t>
  </si>
  <si>
    <t>2 02 15002 14 0000 150</t>
  </si>
  <si>
    <t xml:space="preserve">Прочие безвозмездные поступления в бюджеты муниципальных округов
</t>
  </si>
  <si>
    <t>2 07 04050 14 0000 150</t>
  </si>
  <si>
    <t>2025 год</t>
  </si>
  <si>
    <t>2 02 25467 14 0000 150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</si>
  <si>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</si>
  <si>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2 02 25750 14 0000 150</t>
  </si>
  <si>
    <t xml:space="preserve">Субсидии бюджетам муниципальных округов на реализацию мероприятий по модернизации школьных систем образования
</t>
  </si>
  <si>
    <t>2 02 45179 14 0000 150</t>
  </si>
  <si>
    <t xml:space="preserve">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</si>
  <si>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2 02 49999 14 0000 150</t>
  </si>
  <si>
    <t>Иные межбюджетные трансферты на выплату грантов бюджетам муниципальных образований Приморского края в целях поддержки проектов, инициируемых жителями муниципальных образований, по решению вопросов местного значения</t>
  </si>
  <si>
    <t>Иные межбюджетные трансферты на поощрение за достигнутые результаты в работе по повышению качества управления бюджетным процессом органами местного самоуправления</t>
  </si>
  <si>
    <t>2026 год</t>
  </si>
  <si>
    <t>доходов  бюджета Чугуевского муниципального округа на 2024 год и плановый период 2025 и 2026 годов</t>
  </si>
  <si>
    <t>Субсидии бюджетам муниципальных образований Приморского края на приобретение музыкальных инструментов и художественного инвентаря для учреждений дополнительного образования детей в сфере культуры</t>
  </si>
  <si>
    <t>Субсидии бюджетам муниципальных образований Приморского края на организацию транспортного обслуживания населения в границах муниципальных образований Приморского края</t>
  </si>
  <si>
    <t>2 02 25098 14 0000 150</t>
  </si>
  <si>
    <t>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</si>
  <si>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Субсидии бюджетам муниципальных округов на обеспечение комплексного развития сельских территорий</t>
  </si>
  <si>
    <t>2 02 25576 14 0000 150</t>
  </si>
  <si>
    <t>2 02 25513 14 0000 150</t>
  </si>
  <si>
    <t>Субсидии бюджетам муниципальных округов на развитие сети учреждений культурно-досугового типа</t>
  </si>
  <si>
    <t>2 02 25599 14 0000 150</t>
  </si>
  <si>
    <t>Субсидии бюджетам муниципальных округов на подготовку проектов межевания земельных участков и на проведение кадастровых работ</t>
  </si>
  <si>
    <t>Субсидии бюджетам муниципальных образований Приморского края на капитальный ремонт и ремонт автомобильных дорог общего пользования населенных пунктов за счет дорожного фонда Приморского края</t>
  </si>
  <si>
    <t>Приложение 3
к решению Думы Чугуевского муниципального округа
от "22" декабря 2023 года № 544-НПА</t>
  </si>
  <si>
    <t>Субсидии на создание условий для обеспечения услугами связи малочисленных и труднодоступных населенных пунктов Приморского края</t>
  </si>
  <si>
    <t>Субсидии бюджетам муниципальных образований Приморского края на реализацию проектов инициативного бюджетирования по направлению "Молодежный бюджет"</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</si>
  <si>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</si>
  <si>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Субсидии на мероприятия по инвентаризации кладбищ, стен скорби, крематориев, а также мест захоронений 
на кладбищах и в стенах скорби, расположенных на территории Приморского края</t>
  </si>
  <si>
    <t>Субсидии бюджетам муниципальных образований Приморского края на проведение комплексных кадастровых работ</t>
  </si>
  <si>
    <t>1 13 02000 00 0000 130</t>
  </si>
  <si>
    <t>Доходы от компенсации затрат бюджетов</t>
  </si>
  <si>
    <t>1 14 13000 00 0000 000</t>
  </si>
  <si>
    <t>Доходы от приватизации имущества, находящегося в государственной и муниципальной собственности</t>
  </si>
  <si>
    <t>2 07 04020 14 0000 150</t>
  </si>
  <si>
    <t>Поступления от денежных пожертвований, предоставляемых физическими лицами получателям средств бюджетов муниципальных округов</t>
  </si>
  <si>
    <t>1 17 00000 00 0000 000</t>
  </si>
  <si>
    <t>ПРОЧИЕ НЕНАЛОГОВЫЕ ДОХОДЫ</t>
  </si>
  <si>
    <t>1 17 15000 00 0000 150</t>
  </si>
  <si>
    <t>Инициативные платежи</t>
  </si>
  <si>
    <t>1 17 15020 14 0000 150</t>
  </si>
  <si>
    <t>Инициативные платежи, зачисляемые в бюджеты муниципальных округов</t>
  </si>
  <si>
    <t>Приложение 3
к решению Думы Чугуевского муниципального  округа
от  "20" сенятбря 2024 года № 617-НПА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</si>
</sst>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204"/>
      <scheme val="minor"/>
    </font>
    <font>
      <sz val="13"/>
      <color theme="1"/>
      <name val="Times New Roman"/>
      <family val="1"/>
      <charset val="204"/>
    </font>
    <font>
      <b/>
      <sz val="13"/>
      <color theme="1"/>
      <name val="Times New Roman"/>
      <family val="1"/>
      <charset val="204"/>
    </font>
    <font>
      <sz val="13"/>
      <color rgb="FF000000"/>
      <name val="Times New Roman"/>
      <family val="1"/>
      <charset val="204"/>
    </font>
    <font>
      <b/>
      <sz val="13"/>
      <color rgb="FF000000"/>
      <name val="Times New Roman"/>
      <family val="1"/>
      <charset val="204"/>
    </font>
    <font>
      <b/>
      <sz val="11"/>
      <color theme="1"/>
      <name val="Calibri"/>
      <family val="2"/>
      <charset val="204"/>
      <scheme val="minor"/>
    </font>
    <font>
      <b/>
      <sz val="12"/>
      <color rgb="FF000000"/>
      <name val="Times New Roman"/>
      <family val="1"/>
      <charset val="204"/>
    </font>
    <font>
      <sz val="12"/>
      <color rgb="FF000000"/>
      <name val="Times New Roman"/>
      <family val="1"/>
      <charset val="204"/>
    </font>
    <font>
      <sz val="13"/>
      <name val="Times New Roman"/>
      <family val="1"/>
      <charset val="204"/>
    </font>
    <font>
      <b/>
      <sz val="12.5"/>
      <color rgb="FF000000"/>
      <name val="Times New Roman"/>
      <family val="1"/>
      <charset val="204"/>
    </font>
    <font>
      <sz val="11"/>
      <color rgb="FFFF0000"/>
      <name val="Calibri"/>
      <family val="2"/>
      <charset val="204"/>
      <scheme val="minor"/>
    </font>
    <font>
      <b/>
      <sz val="13"/>
      <name val="Times New Roman"/>
      <family val="1"/>
      <charset val="204"/>
    </font>
    <font>
      <b/>
      <i/>
      <sz val="13"/>
      <color rgb="FF000000"/>
      <name val="Times New Roman"/>
      <family val="1"/>
      <charset val="204"/>
    </font>
    <font>
      <sz val="12.5"/>
      <color rgb="FF000000"/>
      <name val="Times New Roman"/>
      <family val="1"/>
      <charset val="204"/>
    </font>
    <font>
      <sz val="12"/>
      <color theme="1"/>
      <name val="Times New Roman"/>
      <family val="1"/>
      <charset val="204"/>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6" fillId="0" borderId="0">
      <alignment horizontal="center"/>
    </xf>
    <xf numFmtId="0" fontId="7" fillId="0" borderId="0"/>
    <xf numFmtId="0" fontId="7" fillId="0" borderId="0">
      <alignment horizontal="left" wrapText="1"/>
    </xf>
  </cellStyleXfs>
  <cellXfs count="71">
    <xf numFmtId="0" fontId="0" fillId="0" borderId="0" xfId="0"/>
    <xf numFmtId="0" fontId="1" fillId="0" borderId="0" xfId="0" applyFont="1" applyAlignment="1">
      <alignment horizontal="justify" vertical="center" wrapText="1"/>
    </xf>
    <xf numFmtId="0" fontId="0" fillId="0" borderId="0" xfId="0" applyAlignment="1">
      <alignment horizontal="right" wrapText="1"/>
    </xf>
    <xf numFmtId="0" fontId="0" fillId="0" borderId="0" xfId="0" applyAlignment="1">
      <alignment wrapText="1"/>
    </xf>
    <xf numFmtId="0" fontId="1" fillId="0" borderId="2" xfId="0" applyFont="1" applyBorder="1" applyAlignment="1">
      <alignment horizontal="center"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3" fillId="0" borderId="2" xfId="0" applyFont="1" applyBorder="1" applyAlignment="1">
      <alignment vertical="top" wrapText="1"/>
    </xf>
    <xf numFmtId="0" fontId="4" fillId="0" borderId="2" xfId="0" applyFont="1" applyBorder="1" applyAlignment="1">
      <alignment vertical="top" wrapText="1"/>
    </xf>
    <xf numFmtId="4" fontId="0" fillId="0" borderId="0" xfId="0" applyNumberFormat="1" applyAlignment="1">
      <alignment wrapText="1"/>
    </xf>
    <xf numFmtId="4" fontId="3" fillId="3" borderId="1" xfId="0" applyNumberFormat="1" applyFont="1" applyFill="1" applyBorder="1" applyAlignment="1">
      <alignment horizontal="right" vertical="top" wrapText="1"/>
    </xf>
    <xf numFmtId="0" fontId="3" fillId="0" borderId="4" xfId="0" applyFont="1" applyBorder="1" applyAlignment="1">
      <alignment vertical="top" wrapText="1"/>
    </xf>
    <xf numFmtId="0" fontId="1" fillId="0" borderId="1" xfId="0" applyFont="1" applyBorder="1" applyAlignment="1">
      <alignment vertical="center" wrapText="1"/>
    </xf>
    <xf numFmtId="0" fontId="4" fillId="0" borderId="1" xfId="0" applyFont="1" applyBorder="1" applyAlignment="1">
      <alignment wrapText="1"/>
    </xf>
    <xf numFmtId="4" fontId="1" fillId="3" borderId="1" xfId="0" applyNumberFormat="1" applyFont="1" applyFill="1" applyBorder="1" applyAlignment="1">
      <alignment horizontal="right" vertical="top" wrapText="1"/>
    </xf>
    <xf numFmtId="2" fontId="1" fillId="3" borderId="0" xfId="0" applyNumberFormat="1" applyFont="1" applyFill="1" applyBorder="1" applyAlignment="1">
      <alignment horizontal="right" vertical="center" wrapText="1"/>
    </xf>
    <xf numFmtId="4" fontId="2" fillId="3" borderId="1" xfId="0" applyNumberFormat="1" applyFont="1" applyFill="1" applyBorder="1" applyAlignment="1">
      <alignment horizontal="right" vertical="top" wrapText="1"/>
    </xf>
    <xf numFmtId="4" fontId="4" fillId="3" borderId="1" xfId="0" applyNumberFormat="1" applyFont="1" applyFill="1" applyBorder="1" applyAlignment="1">
      <alignment horizontal="right" vertical="top" wrapText="1"/>
    </xf>
    <xf numFmtId="4" fontId="3" fillId="3" borderId="3" xfId="0" applyNumberFormat="1" applyFont="1" applyFill="1" applyBorder="1" applyAlignment="1">
      <alignment horizontal="right" vertical="top" wrapText="1"/>
    </xf>
    <xf numFmtId="4" fontId="1" fillId="3" borderId="1" xfId="0" applyNumberFormat="1" applyFont="1" applyFill="1" applyBorder="1" applyAlignment="1">
      <alignment horizontal="right" vertical="center" wrapText="1"/>
    </xf>
    <xf numFmtId="2" fontId="0" fillId="3" borderId="0" xfId="0" applyNumberFormat="1" applyFill="1" applyAlignment="1">
      <alignment wrapText="1"/>
    </xf>
    <xf numFmtId="0" fontId="1" fillId="3" borderId="2" xfId="0" applyFont="1" applyFill="1" applyBorder="1" applyAlignment="1">
      <alignment vertical="top" wrapText="1"/>
    </xf>
    <xf numFmtId="0" fontId="3" fillId="3" borderId="2" xfId="0" applyFont="1" applyFill="1" applyBorder="1" applyAlignment="1">
      <alignment vertical="top" wrapText="1"/>
    </xf>
    <xf numFmtId="0" fontId="1" fillId="3" borderId="2" xfId="0" applyFont="1" applyFill="1" applyBorder="1" applyAlignment="1">
      <alignment horizontal="justify" vertical="top" wrapText="1"/>
    </xf>
    <xf numFmtId="0" fontId="1" fillId="3" borderId="2" xfId="0" applyFont="1" applyFill="1" applyBorder="1" applyAlignment="1">
      <alignment vertical="center" wrapText="1"/>
    </xf>
    <xf numFmtId="0" fontId="1" fillId="0" borderId="2" xfId="0" applyFont="1" applyBorder="1" applyAlignment="1">
      <alignment wrapText="1"/>
    </xf>
    <xf numFmtId="0" fontId="2" fillId="0" borderId="1" xfId="0" applyFont="1" applyBorder="1" applyAlignment="1">
      <alignment vertical="center" wrapText="1"/>
    </xf>
    <xf numFmtId="0" fontId="5" fillId="0" borderId="0" xfId="0" applyFont="1" applyAlignment="1">
      <alignment wrapText="1"/>
    </xf>
    <xf numFmtId="4" fontId="1" fillId="0" borderId="1" xfId="0" applyNumberFormat="1" applyFont="1" applyFill="1" applyBorder="1" applyAlignment="1">
      <alignment horizontal="right" vertical="center" wrapText="1"/>
    </xf>
    <xf numFmtId="2" fontId="1" fillId="3" borderId="1" xfId="0" applyNumberFormat="1" applyFont="1" applyFill="1" applyBorder="1" applyAlignment="1">
      <alignment horizontal="center" vertical="center" wrapText="1"/>
    </xf>
    <xf numFmtId="0" fontId="8" fillId="3" borderId="2" xfId="0" applyFont="1" applyFill="1" applyBorder="1" applyAlignment="1">
      <alignment horizontal="left" vertical="top" wrapText="1"/>
    </xf>
    <xf numFmtId="4" fontId="8" fillId="3" borderId="1" xfId="0" applyNumberFormat="1" applyFont="1" applyFill="1" applyBorder="1" applyAlignment="1">
      <alignment horizontal="right" vertical="top" wrapText="1"/>
    </xf>
    <xf numFmtId="0" fontId="3" fillId="0" borderId="0" xfId="0" applyFont="1" applyBorder="1" applyAlignment="1">
      <alignment vertical="top" wrapText="1"/>
    </xf>
    <xf numFmtId="0" fontId="2" fillId="0" borderId="1" xfId="0" applyFont="1" applyBorder="1" applyAlignment="1">
      <alignment horizontal="justify" vertical="center" wrapText="1"/>
    </xf>
    <xf numFmtId="0" fontId="3" fillId="0" borderId="2" xfId="0" applyFont="1" applyFill="1" applyBorder="1" applyAlignment="1">
      <alignment vertical="top" wrapText="1"/>
    </xf>
    <xf numFmtId="4" fontId="3" fillId="0" borderId="1" xfId="0" applyNumberFormat="1" applyFont="1" applyFill="1" applyBorder="1" applyAlignment="1">
      <alignment horizontal="right" vertical="top" wrapText="1"/>
    </xf>
    <xf numFmtId="0" fontId="0" fillId="0" borderId="0" xfId="0" applyFont="1" applyAlignment="1">
      <alignment wrapText="1"/>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0" fontId="1" fillId="0" borderId="1" xfId="0" applyFont="1" applyFill="1" applyBorder="1" applyAlignment="1">
      <alignment vertical="center" wrapText="1"/>
    </xf>
    <xf numFmtId="0" fontId="9" fillId="0" borderId="2" xfId="0" applyFont="1" applyBorder="1" applyAlignment="1">
      <alignment vertical="top" wrapText="1"/>
    </xf>
    <xf numFmtId="0" fontId="0" fillId="0" borderId="0" xfId="0" applyFill="1" applyAlignment="1">
      <alignment wrapText="1"/>
    </xf>
    <xf numFmtId="0" fontId="10" fillId="0" borderId="0" xfId="0" applyFont="1" applyAlignment="1">
      <alignment wrapText="1"/>
    </xf>
    <xf numFmtId="0" fontId="0" fillId="4" borderId="0" xfId="0" applyFill="1" applyAlignment="1">
      <alignment wrapText="1"/>
    </xf>
    <xf numFmtId="0" fontId="11" fillId="0" borderId="2" xfId="0" applyFont="1" applyBorder="1" applyAlignment="1">
      <alignment vertical="top" wrapText="1"/>
    </xf>
    <xf numFmtId="4" fontId="11" fillId="3" borderId="1" xfId="0" applyNumberFormat="1" applyFont="1" applyFill="1" applyBorder="1" applyAlignment="1">
      <alignment horizontal="right" vertical="top" wrapText="1"/>
    </xf>
    <xf numFmtId="0" fontId="0" fillId="0" borderId="0" xfId="0"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0" borderId="2" xfId="0" applyFont="1" applyBorder="1" applyAlignment="1">
      <alignment vertical="top" wrapText="1"/>
    </xf>
    <xf numFmtId="4" fontId="12" fillId="3" borderId="1" xfId="0" applyNumberFormat="1" applyFont="1" applyFill="1" applyBorder="1" applyAlignment="1">
      <alignment horizontal="right" vertical="top" wrapText="1"/>
    </xf>
    <xf numFmtId="0" fontId="1"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13" fillId="0" borderId="2" xfId="0" applyFont="1" applyBorder="1" applyAlignment="1">
      <alignment vertical="top" wrapText="1"/>
    </xf>
    <xf numFmtId="0" fontId="1" fillId="0" borderId="0" xfId="0" applyFont="1" applyAlignment="1">
      <alignment horizontal="left" vertical="top" wrapText="1"/>
    </xf>
    <xf numFmtId="0" fontId="4" fillId="0" borderId="1" xfId="0" applyFont="1" applyBorder="1" applyAlignment="1">
      <alignment horizontal="justify" vertical="top" wrapText="1"/>
    </xf>
    <xf numFmtId="0" fontId="1" fillId="0" borderId="0" xfId="0" applyFont="1" applyAlignment="1">
      <alignment vertical="center" wrapText="1"/>
    </xf>
    <xf numFmtId="0" fontId="2" fillId="0" borderId="0" xfId="0" applyFont="1" applyAlignment="1">
      <alignment horizontal="center" vertical="center" wrapText="1"/>
    </xf>
    <xf numFmtId="0" fontId="14" fillId="0" borderId="0" xfId="0" applyFont="1" applyFill="1" applyAlignment="1">
      <alignment horizontal="left" wrapText="1"/>
    </xf>
  </cellXfs>
  <cellStyles count="4">
    <cellStyle name="xl22" xfId="1"/>
    <cellStyle name="xl24" xfId="2"/>
    <cellStyle name="xl31" xfId="3"/>
    <cellStyle name="Обычный" xfId="0" builtinId="0"/>
  </cellStyles>
  <dxfs count="0"/>
  <tableStyles count="0" defaultTableStyle="TableStyleMedium2" defaultPivotStyle="PivotStyleLight16"/>
  <colors>
    <mruColors>
      <color rgb="FFE5F5FF"/>
      <color rgb="FFEFF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3"/>
  <sheetViews>
    <sheetView tabSelected="1" view="pageBreakPreview" zoomScale="85" zoomScaleNormal="100" zoomScaleSheetLayoutView="85" workbookViewId="0">
      <selection activeCell="D2" sqref="D2:E2"/>
    </sheetView>
  </sheetViews>
  <sheetFormatPr defaultRowHeight="15" x14ac:dyDescent="0.25"/>
  <cols>
    <col min="1" max="1" width="27.85546875" style="46" customWidth="1"/>
    <col min="2" max="2" width="50.28515625" style="3" customWidth="1"/>
    <col min="3" max="3" width="23.140625" style="20" customWidth="1"/>
    <col min="4" max="4" width="23" style="20" customWidth="1"/>
    <col min="5" max="5" width="20.28515625" style="20" customWidth="1"/>
    <col min="6" max="6" width="0.7109375" style="3" customWidth="1"/>
    <col min="7" max="16384" width="9.140625" style="3"/>
  </cols>
  <sheetData>
    <row r="1" spans="1:6" ht="77.25" customHeight="1" x14ac:dyDescent="0.25">
      <c r="D1" s="66" t="s">
        <v>183</v>
      </c>
      <c r="E1" s="66"/>
    </row>
    <row r="2" spans="1:6" ht="81.75" customHeight="1" x14ac:dyDescent="0.25">
      <c r="D2" s="70" t="s">
        <v>165</v>
      </c>
      <c r="E2" s="70"/>
    </row>
    <row r="3" spans="1:6" ht="13.5" customHeight="1" x14ac:dyDescent="0.25">
      <c r="A3" s="68"/>
      <c r="B3" s="68"/>
      <c r="C3" s="68"/>
      <c r="D3" s="2"/>
      <c r="E3" s="3"/>
    </row>
    <row r="4" spans="1:6" ht="16.5" x14ac:dyDescent="0.25">
      <c r="A4" s="69" t="s">
        <v>0</v>
      </c>
      <c r="B4" s="69"/>
      <c r="C4" s="69"/>
      <c r="D4" s="69"/>
      <c r="E4" s="69"/>
    </row>
    <row r="5" spans="1:6" ht="16.5" customHeight="1" x14ac:dyDescent="0.25">
      <c r="A5" s="69" t="s">
        <v>153</v>
      </c>
      <c r="B5" s="69"/>
      <c r="C5" s="69"/>
      <c r="D5" s="69"/>
      <c r="E5" s="69"/>
    </row>
    <row r="6" spans="1:6" ht="16.5" x14ac:dyDescent="0.25">
      <c r="A6" s="47"/>
      <c r="B6" s="1"/>
      <c r="C6" s="15"/>
      <c r="D6" s="15"/>
      <c r="E6" s="15" t="s">
        <v>75</v>
      </c>
    </row>
    <row r="7" spans="1:6" ht="49.5" x14ac:dyDescent="0.25">
      <c r="A7" s="48" t="s">
        <v>1</v>
      </c>
      <c r="B7" s="4" t="s">
        <v>44</v>
      </c>
      <c r="C7" s="29" t="s">
        <v>115</v>
      </c>
      <c r="D7" s="29" t="s">
        <v>142</v>
      </c>
      <c r="E7" s="29" t="s">
        <v>152</v>
      </c>
    </row>
    <row r="8" spans="1:6" ht="33" x14ac:dyDescent="0.25">
      <c r="A8" s="49" t="s">
        <v>2</v>
      </c>
      <c r="B8" s="5" t="s">
        <v>3</v>
      </c>
      <c r="C8" s="16">
        <f>SUM(C9,C11,C13,C17,C20,C22,C27,C29,C32,C35,C41)</f>
        <v>526503274.07999998</v>
      </c>
      <c r="D8" s="16">
        <f>SUM(D9,D11,D13,D17,D20,D22,D27,D29,D32,D35)</f>
        <v>532899000</v>
      </c>
      <c r="E8" s="16">
        <f>SUM(E9,E11,E13,E17,E20,E22,E27,E29,E32,E35)</f>
        <v>563126000</v>
      </c>
      <c r="F8" s="9"/>
    </row>
    <row r="9" spans="1:6" ht="16.5" x14ac:dyDescent="0.25">
      <c r="A9" s="48" t="s">
        <v>4</v>
      </c>
      <c r="B9" s="21" t="s">
        <v>5</v>
      </c>
      <c r="C9" s="14">
        <f>SUM(C10)</f>
        <v>393182000</v>
      </c>
      <c r="D9" s="14">
        <f t="shared" ref="D9:E9" si="0">SUM(D10)</f>
        <v>415600000</v>
      </c>
      <c r="E9" s="14">
        <f t="shared" si="0"/>
        <v>444700000</v>
      </c>
    </row>
    <row r="10" spans="1:6" ht="16.5" x14ac:dyDescent="0.25">
      <c r="A10" s="48" t="s">
        <v>6</v>
      </c>
      <c r="B10" s="21" t="s">
        <v>7</v>
      </c>
      <c r="C10" s="14">
        <v>393182000</v>
      </c>
      <c r="D10" s="14">
        <v>415600000</v>
      </c>
      <c r="E10" s="14">
        <v>444700000</v>
      </c>
    </row>
    <row r="11" spans="1:6" ht="49.5" x14ac:dyDescent="0.25">
      <c r="A11" s="48" t="s">
        <v>8</v>
      </c>
      <c r="B11" s="21" t="s">
        <v>9</v>
      </c>
      <c r="C11" s="14">
        <v>41275000</v>
      </c>
      <c r="D11" s="14">
        <v>42219000</v>
      </c>
      <c r="E11" s="14">
        <v>43946000</v>
      </c>
    </row>
    <row r="12" spans="1:6" ht="49.5" x14ac:dyDescent="0.25">
      <c r="A12" s="48" t="s">
        <v>10</v>
      </c>
      <c r="B12" s="21" t="s">
        <v>11</v>
      </c>
      <c r="C12" s="14">
        <v>41275000</v>
      </c>
      <c r="D12" s="14">
        <v>42219000</v>
      </c>
      <c r="E12" s="14">
        <v>43946000</v>
      </c>
    </row>
    <row r="13" spans="1:6" ht="16.5" x14ac:dyDescent="0.25">
      <c r="A13" s="48" t="s">
        <v>12</v>
      </c>
      <c r="B13" s="21" t="s">
        <v>13</v>
      </c>
      <c r="C13" s="14">
        <f>SUM(C14:C16)</f>
        <v>9700000</v>
      </c>
      <c r="D13" s="14">
        <f>SUM(D14:D16)</f>
        <v>8100000</v>
      </c>
      <c r="E13" s="14">
        <f>SUM(E14:E16)</f>
        <v>8100000</v>
      </c>
    </row>
    <row r="14" spans="1:6" ht="35.25" customHeight="1" x14ac:dyDescent="0.25">
      <c r="A14" s="48" t="s">
        <v>83</v>
      </c>
      <c r="B14" s="21" t="s">
        <v>84</v>
      </c>
      <c r="C14" s="14">
        <v>1200000</v>
      </c>
      <c r="D14" s="14">
        <v>1200000</v>
      </c>
      <c r="E14" s="14">
        <v>1200000</v>
      </c>
    </row>
    <row r="15" spans="1:6" ht="16.5" x14ac:dyDescent="0.25">
      <c r="A15" s="48" t="s">
        <v>14</v>
      </c>
      <c r="B15" s="21" t="s">
        <v>15</v>
      </c>
      <c r="C15" s="14">
        <v>4000000</v>
      </c>
      <c r="D15" s="14">
        <v>2400000</v>
      </c>
      <c r="E15" s="14">
        <v>2400000</v>
      </c>
    </row>
    <row r="16" spans="1:6" ht="32.25" customHeight="1" x14ac:dyDescent="0.25">
      <c r="A16" s="48" t="s">
        <v>16</v>
      </c>
      <c r="B16" s="22" t="s">
        <v>17</v>
      </c>
      <c r="C16" s="14">
        <v>4500000</v>
      </c>
      <c r="D16" s="14">
        <v>4500000</v>
      </c>
      <c r="E16" s="14">
        <v>4500000</v>
      </c>
    </row>
    <row r="17" spans="1:5" ht="16.5" x14ac:dyDescent="0.25">
      <c r="A17" s="48" t="s">
        <v>46</v>
      </c>
      <c r="B17" s="22" t="s">
        <v>45</v>
      </c>
      <c r="C17" s="14">
        <f>SUM(C18:C19)</f>
        <v>15800000</v>
      </c>
      <c r="D17" s="14">
        <f t="shared" ref="D17:E17" si="1">SUM(D18:D19)</f>
        <v>13900000</v>
      </c>
      <c r="E17" s="14">
        <f t="shared" si="1"/>
        <v>13900000</v>
      </c>
    </row>
    <row r="18" spans="1:5" ht="16.5" x14ac:dyDescent="0.25">
      <c r="A18" s="48" t="s">
        <v>47</v>
      </c>
      <c r="B18" s="22" t="s">
        <v>48</v>
      </c>
      <c r="C18" s="14">
        <v>9500000</v>
      </c>
      <c r="D18" s="14">
        <v>8700000</v>
      </c>
      <c r="E18" s="14">
        <v>8700000</v>
      </c>
    </row>
    <row r="19" spans="1:5" ht="16.5" x14ac:dyDescent="0.25">
      <c r="A19" s="48" t="s">
        <v>49</v>
      </c>
      <c r="B19" s="22" t="s">
        <v>50</v>
      </c>
      <c r="C19" s="14">
        <v>6300000</v>
      </c>
      <c r="D19" s="14">
        <v>5200000</v>
      </c>
      <c r="E19" s="14">
        <v>5200000</v>
      </c>
    </row>
    <row r="20" spans="1:5" ht="16.5" x14ac:dyDescent="0.25">
      <c r="A20" s="48" t="s">
        <v>18</v>
      </c>
      <c r="B20" s="21" t="s">
        <v>19</v>
      </c>
      <c r="C20" s="14">
        <v>2500000</v>
      </c>
      <c r="D20" s="14">
        <v>2500000</v>
      </c>
      <c r="E20" s="14">
        <v>2500000</v>
      </c>
    </row>
    <row r="21" spans="1:5" ht="49.5" x14ac:dyDescent="0.25">
      <c r="A21" s="48" t="s">
        <v>52</v>
      </c>
      <c r="B21" s="21" t="s">
        <v>51</v>
      </c>
      <c r="C21" s="14">
        <v>2500000</v>
      </c>
      <c r="D21" s="14">
        <v>2500000</v>
      </c>
      <c r="E21" s="14">
        <v>2500000</v>
      </c>
    </row>
    <row r="22" spans="1:5" ht="66" customHeight="1" x14ac:dyDescent="0.25">
      <c r="A22" s="48" t="s">
        <v>20</v>
      </c>
      <c r="B22" s="21" t="s">
        <v>21</v>
      </c>
      <c r="C22" s="14">
        <f>SUM(C23:C26)</f>
        <v>40765000</v>
      </c>
      <c r="D22" s="14">
        <f t="shared" ref="D22:E22" si="2">SUM(D23:D26)</f>
        <v>34975000</v>
      </c>
      <c r="E22" s="14">
        <f t="shared" si="2"/>
        <v>34675000</v>
      </c>
    </row>
    <row r="23" spans="1:5" ht="101.25" customHeight="1" x14ac:dyDescent="0.25">
      <c r="A23" s="48" t="s">
        <v>22</v>
      </c>
      <c r="B23" s="21" t="s">
        <v>53</v>
      </c>
      <c r="C23" s="14">
        <v>27200000</v>
      </c>
      <c r="D23" s="14">
        <v>21200000</v>
      </c>
      <c r="E23" s="14">
        <v>20700000</v>
      </c>
    </row>
    <row r="24" spans="1:5" ht="120" customHeight="1" x14ac:dyDescent="0.25">
      <c r="A24" s="48" t="s">
        <v>23</v>
      </c>
      <c r="B24" s="23" t="s">
        <v>54</v>
      </c>
      <c r="C24" s="14">
        <v>100000</v>
      </c>
      <c r="D24" s="14">
        <v>100000</v>
      </c>
      <c r="E24" s="14">
        <v>100000</v>
      </c>
    </row>
    <row r="25" spans="1:5" ht="66" x14ac:dyDescent="0.25">
      <c r="A25" s="48" t="s">
        <v>56</v>
      </c>
      <c r="B25" s="21" t="s">
        <v>55</v>
      </c>
      <c r="C25" s="14">
        <v>8300000</v>
      </c>
      <c r="D25" s="14">
        <v>8300000</v>
      </c>
      <c r="E25" s="14">
        <v>8300000</v>
      </c>
    </row>
    <row r="26" spans="1:5" ht="119.25" customHeight="1" x14ac:dyDescent="0.25">
      <c r="A26" s="48" t="s">
        <v>57</v>
      </c>
      <c r="B26" s="21" t="s">
        <v>58</v>
      </c>
      <c r="C26" s="14">
        <v>5165000</v>
      </c>
      <c r="D26" s="14">
        <v>5375000</v>
      </c>
      <c r="E26" s="14">
        <v>5575000</v>
      </c>
    </row>
    <row r="27" spans="1:5" ht="33" x14ac:dyDescent="0.25">
      <c r="A27" s="48" t="s">
        <v>24</v>
      </c>
      <c r="B27" s="21" t="s">
        <v>25</v>
      </c>
      <c r="C27" s="14">
        <v>155000</v>
      </c>
      <c r="D27" s="14">
        <v>155000</v>
      </c>
      <c r="E27" s="14">
        <v>155000</v>
      </c>
    </row>
    <row r="28" spans="1:5" ht="33" x14ac:dyDescent="0.25">
      <c r="A28" s="48" t="s">
        <v>59</v>
      </c>
      <c r="B28" s="21" t="s">
        <v>26</v>
      </c>
      <c r="C28" s="14">
        <v>155000</v>
      </c>
      <c r="D28" s="14">
        <v>155000</v>
      </c>
      <c r="E28" s="14">
        <v>155000</v>
      </c>
    </row>
    <row r="29" spans="1:5" ht="57" customHeight="1" x14ac:dyDescent="0.25">
      <c r="A29" s="48" t="s">
        <v>27</v>
      </c>
      <c r="B29" s="21" t="s">
        <v>60</v>
      </c>
      <c r="C29" s="14">
        <f>SUM(C30:C31)</f>
        <v>14440784.08</v>
      </c>
      <c r="D29" s="14">
        <v>11950000</v>
      </c>
      <c r="E29" s="14">
        <v>12150000</v>
      </c>
    </row>
    <row r="30" spans="1:5" ht="21" customHeight="1" x14ac:dyDescent="0.25">
      <c r="A30" s="48" t="s">
        <v>28</v>
      </c>
      <c r="B30" s="24" t="s">
        <v>61</v>
      </c>
      <c r="C30" s="14">
        <v>11750000</v>
      </c>
      <c r="D30" s="14">
        <v>11950000</v>
      </c>
      <c r="E30" s="14">
        <v>12150000</v>
      </c>
    </row>
    <row r="31" spans="1:5" ht="21" customHeight="1" x14ac:dyDescent="0.25">
      <c r="A31" s="63" t="s">
        <v>171</v>
      </c>
      <c r="B31" s="24" t="s">
        <v>172</v>
      </c>
      <c r="C31" s="14">
        <v>2690784.08</v>
      </c>
      <c r="D31" s="14">
        <v>0</v>
      </c>
      <c r="E31" s="14">
        <v>0</v>
      </c>
    </row>
    <row r="32" spans="1:5" ht="33.75" customHeight="1" x14ac:dyDescent="0.25">
      <c r="A32" s="48" t="s">
        <v>29</v>
      </c>
      <c r="B32" s="21" t="s">
        <v>62</v>
      </c>
      <c r="C32" s="14">
        <f>SUM(C33:C34)</f>
        <v>6655490</v>
      </c>
      <c r="D32" s="14">
        <f t="shared" ref="D32:E32" si="3">SUM(D33)</f>
        <v>2000000</v>
      </c>
      <c r="E32" s="14">
        <f t="shared" si="3"/>
        <v>1500000</v>
      </c>
    </row>
    <row r="33" spans="1:5" ht="51" customHeight="1" x14ac:dyDescent="0.25">
      <c r="A33" s="48" t="s">
        <v>63</v>
      </c>
      <c r="B33" s="21" t="s">
        <v>64</v>
      </c>
      <c r="C33" s="14">
        <v>5500000</v>
      </c>
      <c r="D33" s="14">
        <v>2000000</v>
      </c>
      <c r="E33" s="14">
        <v>1500000</v>
      </c>
    </row>
    <row r="34" spans="1:5" ht="51" customHeight="1" x14ac:dyDescent="0.25">
      <c r="A34" s="63" t="s">
        <v>173</v>
      </c>
      <c r="B34" s="21" t="s">
        <v>174</v>
      </c>
      <c r="C34" s="14">
        <v>1155490</v>
      </c>
      <c r="D34" s="14">
        <v>0</v>
      </c>
      <c r="E34" s="14">
        <v>0</v>
      </c>
    </row>
    <row r="35" spans="1:5" ht="33" x14ac:dyDescent="0.25">
      <c r="A35" s="48" t="s">
        <v>30</v>
      </c>
      <c r="B35" s="21" t="s">
        <v>31</v>
      </c>
      <c r="C35" s="14">
        <f>SUM(C36:C40)</f>
        <v>2000000</v>
      </c>
      <c r="D35" s="14">
        <f t="shared" ref="D35:E35" si="4">SUM(D36:D40)</f>
        <v>1500000</v>
      </c>
      <c r="E35" s="14">
        <f t="shared" si="4"/>
        <v>1500000</v>
      </c>
    </row>
    <row r="36" spans="1:5" ht="52.5" customHeight="1" x14ac:dyDescent="0.25">
      <c r="A36" s="48" t="s">
        <v>65</v>
      </c>
      <c r="B36" s="21" t="s">
        <v>66</v>
      </c>
      <c r="C36" s="14">
        <v>900000</v>
      </c>
      <c r="D36" s="14">
        <v>900000</v>
      </c>
      <c r="E36" s="14">
        <v>900000</v>
      </c>
    </row>
    <row r="37" spans="1:5" ht="51" customHeight="1" x14ac:dyDescent="0.25">
      <c r="A37" s="48" t="s">
        <v>68</v>
      </c>
      <c r="B37" s="21" t="s">
        <v>67</v>
      </c>
      <c r="C37" s="14">
        <v>150000</v>
      </c>
      <c r="D37" s="14">
        <v>150000</v>
      </c>
      <c r="E37" s="14">
        <v>150000</v>
      </c>
    </row>
    <row r="38" spans="1:5" ht="82.5" x14ac:dyDescent="0.25">
      <c r="A38" s="48" t="s">
        <v>72</v>
      </c>
      <c r="B38" s="25" t="s">
        <v>71</v>
      </c>
      <c r="C38" s="14">
        <v>800000</v>
      </c>
      <c r="D38" s="14">
        <v>300000</v>
      </c>
      <c r="E38" s="14">
        <v>300000</v>
      </c>
    </row>
    <row r="39" spans="1:5" ht="116.25" customHeight="1" x14ac:dyDescent="0.25">
      <c r="A39" s="48" t="s">
        <v>69</v>
      </c>
      <c r="B39" s="6" t="s">
        <v>70</v>
      </c>
      <c r="C39" s="14">
        <v>30000</v>
      </c>
      <c r="D39" s="14">
        <v>30000</v>
      </c>
      <c r="E39" s="14">
        <v>30000</v>
      </c>
    </row>
    <row r="40" spans="1:5" ht="33" x14ac:dyDescent="0.25">
      <c r="A40" s="48" t="s">
        <v>86</v>
      </c>
      <c r="B40" s="6" t="s">
        <v>85</v>
      </c>
      <c r="C40" s="14">
        <v>120000</v>
      </c>
      <c r="D40" s="14">
        <v>120000</v>
      </c>
      <c r="E40" s="14">
        <v>120000</v>
      </c>
    </row>
    <row r="41" spans="1:5" ht="16.5" x14ac:dyDescent="0.25">
      <c r="A41" s="48" t="s">
        <v>177</v>
      </c>
      <c r="B41" s="6" t="s">
        <v>178</v>
      </c>
      <c r="C41" s="14">
        <v>30000</v>
      </c>
      <c r="D41" s="14">
        <v>0</v>
      </c>
      <c r="E41" s="14">
        <v>0</v>
      </c>
    </row>
    <row r="42" spans="1:5" ht="16.5" x14ac:dyDescent="0.25">
      <c r="A42" s="48" t="s">
        <v>179</v>
      </c>
      <c r="B42" s="6" t="s">
        <v>180</v>
      </c>
      <c r="C42" s="14">
        <v>30000</v>
      </c>
      <c r="D42" s="14">
        <v>0</v>
      </c>
      <c r="E42" s="14">
        <v>0</v>
      </c>
    </row>
    <row r="43" spans="1:5" ht="33" x14ac:dyDescent="0.25">
      <c r="A43" s="48" t="s">
        <v>181</v>
      </c>
      <c r="B43" s="6" t="s">
        <v>182</v>
      </c>
      <c r="C43" s="14">
        <v>30000</v>
      </c>
      <c r="D43" s="14">
        <v>0</v>
      </c>
      <c r="E43" s="14">
        <v>0</v>
      </c>
    </row>
    <row r="44" spans="1:5" s="42" customFormat="1" ht="16.5" x14ac:dyDescent="0.25">
      <c r="A44" s="50" t="s">
        <v>32</v>
      </c>
      <c r="B44" s="44" t="s">
        <v>33</v>
      </c>
      <c r="C44" s="45">
        <f>C46+C50+C75+C104+C110</f>
        <v>1276126375.9200001</v>
      </c>
      <c r="D44" s="45">
        <f>D46+D50+D75+D104+D110</f>
        <v>932455090.9000001</v>
      </c>
      <c r="E44" s="45">
        <f>E46+E50+E75+E104+E110</f>
        <v>873141045.71000004</v>
      </c>
    </row>
    <row r="45" spans="1:5" ht="51.75" x14ac:dyDescent="0.25">
      <c r="A45" s="60" t="s">
        <v>34</v>
      </c>
      <c r="B45" s="61" t="s">
        <v>35</v>
      </c>
      <c r="C45" s="62">
        <f>C44-C110</f>
        <v>1260451445.9200001</v>
      </c>
      <c r="D45" s="62">
        <f>D44-D110</f>
        <v>913441390.9000001</v>
      </c>
      <c r="E45" s="62">
        <f>E44-E110</f>
        <v>873141045.71000004</v>
      </c>
    </row>
    <row r="46" spans="1:5" s="27" customFormat="1" ht="33" x14ac:dyDescent="0.25">
      <c r="A46" s="52" t="s">
        <v>38</v>
      </c>
      <c r="B46" s="8" t="s">
        <v>40</v>
      </c>
      <c r="C46" s="17">
        <f>SUM(C47:C49)</f>
        <v>207655769.56999999</v>
      </c>
      <c r="D46" s="17">
        <f>SUM(D47:D49)</f>
        <v>67683973</v>
      </c>
      <c r="E46" s="17">
        <f>SUM(E47:E49)</f>
        <v>67683973</v>
      </c>
    </row>
    <row r="47" spans="1:5" ht="52.5" customHeight="1" x14ac:dyDescent="0.25">
      <c r="A47" s="51" t="s">
        <v>87</v>
      </c>
      <c r="B47" s="7" t="s">
        <v>96</v>
      </c>
      <c r="C47" s="10">
        <v>161112311</v>
      </c>
      <c r="D47" s="10">
        <v>67683973</v>
      </c>
      <c r="E47" s="10">
        <v>67683973</v>
      </c>
    </row>
    <row r="48" spans="1:5" ht="51" customHeight="1" x14ac:dyDescent="0.25">
      <c r="A48" s="51" t="s">
        <v>139</v>
      </c>
      <c r="B48" s="7" t="s">
        <v>138</v>
      </c>
      <c r="C48" s="10">
        <v>46543458.57</v>
      </c>
      <c r="D48" s="10">
        <v>0</v>
      </c>
      <c r="E48" s="10">
        <v>0</v>
      </c>
    </row>
    <row r="49" spans="1:5" ht="50.25" hidden="1" customHeight="1" x14ac:dyDescent="0.25">
      <c r="A49" s="51" t="s">
        <v>82</v>
      </c>
      <c r="B49" s="7" t="s">
        <v>81</v>
      </c>
      <c r="C49" s="10"/>
      <c r="D49" s="10"/>
      <c r="E49" s="10"/>
    </row>
    <row r="50" spans="1:5" ht="51" customHeight="1" x14ac:dyDescent="0.25">
      <c r="A50" s="53" t="s">
        <v>43</v>
      </c>
      <c r="B50" s="13" t="s">
        <v>42</v>
      </c>
      <c r="C50" s="17">
        <f>SUM(C51:C62)</f>
        <v>373235814.33000004</v>
      </c>
      <c r="D50" s="17">
        <f>SUM(D52:D62)</f>
        <v>159557994.94</v>
      </c>
      <c r="E50" s="17">
        <f>SUM(E52:E62)</f>
        <v>89306517.860000014</v>
      </c>
    </row>
    <row r="51" spans="1:5" ht="115.5" hidden="1" x14ac:dyDescent="0.25">
      <c r="A51" s="54" t="s">
        <v>131</v>
      </c>
      <c r="B51" s="34" t="s">
        <v>132</v>
      </c>
      <c r="C51" s="35"/>
      <c r="D51" s="35">
        <v>0</v>
      </c>
      <c r="E51" s="35">
        <v>0</v>
      </c>
    </row>
    <row r="52" spans="1:5" ht="70.5" hidden="1" customHeight="1" x14ac:dyDescent="0.25">
      <c r="A52" s="51" t="s">
        <v>129</v>
      </c>
      <c r="B52" s="7" t="s">
        <v>130</v>
      </c>
      <c r="C52" s="10">
        <v>0</v>
      </c>
      <c r="D52" s="10">
        <v>0</v>
      </c>
      <c r="E52" s="10">
        <v>0</v>
      </c>
    </row>
    <row r="53" spans="1:5" ht="72" hidden="1" customHeight="1" x14ac:dyDescent="0.25">
      <c r="A53" s="51" t="s">
        <v>143</v>
      </c>
      <c r="B53" s="7" t="s">
        <v>144</v>
      </c>
      <c r="C53" s="10">
        <v>0</v>
      </c>
      <c r="D53" s="10">
        <v>0</v>
      </c>
      <c r="E53" s="10">
        <v>0</v>
      </c>
    </row>
    <row r="54" spans="1:5" ht="99" x14ac:dyDescent="0.25">
      <c r="A54" s="51" t="s">
        <v>156</v>
      </c>
      <c r="B54" s="7" t="s">
        <v>157</v>
      </c>
      <c r="C54" s="10">
        <v>2073012.82</v>
      </c>
      <c r="D54" s="10">
        <v>0</v>
      </c>
      <c r="E54" s="10">
        <v>0</v>
      </c>
    </row>
    <row r="55" spans="1:5" ht="53.25" customHeight="1" x14ac:dyDescent="0.25">
      <c r="A55" s="51" t="s">
        <v>88</v>
      </c>
      <c r="B55" s="7" t="s">
        <v>95</v>
      </c>
      <c r="C55" s="10">
        <v>3003000</v>
      </c>
      <c r="D55" s="10">
        <v>4470181.29</v>
      </c>
      <c r="E55" s="10">
        <v>4725766.9000000004</v>
      </c>
    </row>
    <row r="56" spans="1:5" ht="49.5" hidden="1" x14ac:dyDescent="0.25">
      <c r="A56" s="51" t="s">
        <v>128</v>
      </c>
      <c r="B56" s="7" t="s">
        <v>135</v>
      </c>
      <c r="C56" s="10">
        <v>0</v>
      </c>
      <c r="D56" s="10">
        <v>0</v>
      </c>
      <c r="E56" s="10"/>
    </row>
    <row r="57" spans="1:5" s="43" customFormat="1" ht="53.25" customHeight="1" x14ac:dyDescent="0.25">
      <c r="A57" s="54" t="s">
        <v>160</v>
      </c>
      <c r="B57" s="34" t="s">
        <v>161</v>
      </c>
      <c r="C57" s="35">
        <v>2379047.62</v>
      </c>
      <c r="D57" s="35">
        <v>0</v>
      </c>
      <c r="E57" s="35">
        <v>0</v>
      </c>
    </row>
    <row r="58" spans="1:5" ht="51" customHeight="1" x14ac:dyDescent="0.25">
      <c r="A58" s="51" t="s">
        <v>116</v>
      </c>
      <c r="B58" s="7" t="s">
        <v>117</v>
      </c>
      <c r="C58" s="10">
        <v>5221698.3600000003</v>
      </c>
      <c r="D58" s="10">
        <v>0</v>
      </c>
      <c r="E58" s="10">
        <v>0</v>
      </c>
    </row>
    <row r="59" spans="1:5" ht="56.25" customHeight="1" x14ac:dyDescent="0.25">
      <c r="A59" s="51" t="s">
        <v>159</v>
      </c>
      <c r="B59" s="7" t="s">
        <v>158</v>
      </c>
      <c r="C59" s="10">
        <v>291778265.31</v>
      </c>
      <c r="D59" s="10">
        <v>115525102.04000001</v>
      </c>
      <c r="E59" s="10">
        <v>70045555.560000002</v>
      </c>
    </row>
    <row r="60" spans="1:5" ht="64.5" customHeight="1" x14ac:dyDescent="0.25">
      <c r="A60" s="51" t="s">
        <v>162</v>
      </c>
      <c r="B60" s="7" t="s">
        <v>163</v>
      </c>
      <c r="C60" s="10">
        <v>3847476.19</v>
      </c>
      <c r="D60" s="10">
        <v>7078121.9500000002</v>
      </c>
      <c r="E60" s="10">
        <v>0</v>
      </c>
    </row>
    <row r="61" spans="1:5" ht="56.25" customHeight="1" x14ac:dyDescent="0.25">
      <c r="A61" s="51" t="s">
        <v>145</v>
      </c>
      <c r="B61" s="7" t="s">
        <v>146</v>
      </c>
      <c r="C61" s="10">
        <v>0</v>
      </c>
      <c r="D61" s="10">
        <v>17949634.149999999</v>
      </c>
      <c r="E61" s="10">
        <v>0</v>
      </c>
    </row>
    <row r="62" spans="1:5" ht="33" customHeight="1" x14ac:dyDescent="0.25">
      <c r="A62" s="52" t="s">
        <v>89</v>
      </c>
      <c r="B62" s="8" t="s">
        <v>97</v>
      </c>
      <c r="C62" s="17">
        <f>SUM(C64:C74)</f>
        <v>64933314.030000009</v>
      </c>
      <c r="D62" s="17">
        <f>SUM(D64:D74)</f>
        <v>14534955.510000002</v>
      </c>
      <c r="E62" s="17">
        <f>SUM(E64:E74)</f>
        <v>14535195.4</v>
      </c>
    </row>
    <row r="63" spans="1:5" s="36" customFormat="1" ht="20.25" customHeight="1" x14ac:dyDescent="0.25">
      <c r="A63" s="51"/>
      <c r="B63" s="7" t="s">
        <v>36</v>
      </c>
      <c r="C63" s="10"/>
      <c r="D63" s="10"/>
      <c r="E63" s="10"/>
    </row>
    <row r="64" spans="1:5" s="36" customFormat="1" ht="83.25" customHeight="1" x14ac:dyDescent="0.25">
      <c r="A64" s="54" t="s">
        <v>89</v>
      </c>
      <c r="B64" s="34" t="s">
        <v>118</v>
      </c>
      <c r="C64" s="35">
        <v>168005</v>
      </c>
      <c r="D64" s="35">
        <v>168005</v>
      </c>
      <c r="E64" s="35">
        <v>168005</v>
      </c>
    </row>
    <row r="65" spans="1:5" s="36" customFormat="1" ht="73.5" customHeight="1" x14ac:dyDescent="0.25">
      <c r="A65" s="54" t="s">
        <v>89</v>
      </c>
      <c r="B65" s="34" t="s">
        <v>166</v>
      </c>
      <c r="C65" s="35">
        <v>10400000</v>
      </c>
      <c r="D65" s="35">
        <v>0</v>
      </c>
      <c r="E65" s="35">
        <v>0</v>
      </c>
    </row>
    <row r="66" spans="1:5" s="36" customFormat="1" ht="85.5" customHeight="1" x14ac:dyDescent="0.25">
      <c r="A66" s="54" t="s">
        <v>89</v>
      </c>
      <c r="B66" s="34" t="s">
        <v>164</v>
      </c>
      <c r="C66" s="35">
        <v>20000000</v>
      </c>
      <c r="D66" s="35">
        <v>0</v>
      </c>
      <c r="E66" s="35">
        <v>0</v>
      </c>
    </row>
    <row r="67" spans="1:5" s="36" customFormat="1" ht="66" x14ac:dyDescent="0.25">
      <c r="A67" s="54" t="s">
        <v>89</v>
      </c>
      <c r="B67" s="7" t="s">
        <v>119</v>
      </c>
      <c r="C67" s="10">
        <v>171237.48</v>
      </c>
      <c r="D67" s="10">
        <v>264088.63</v>
      </c>
      <c r="E67" s="10">
        <v>264328.52</v>
      </c>
    </row>
    <row r="68" spans="1:5" s="36" customFormat="1" ht="101.25" customHeight="1" x14ac:dyDescent="0.25">
      <c r="A68" s="54" t="s">
        <v>89</v>
      </c>
      <c r="B68" s="7" t="s">
        <v>154</v>
      </c>
      <c r="C68" s="10">
        <v>1000000</v>
      </c>
      <c r="D68" s="10">
        <v>0</v>
      </c>
      <c r="E68" s="10">
        <v>0</v>
      </c>
    </row>
    <row r="69" spans="1:5" s="36" customFormat="1" ht="87.75" customHeight="1" x14ac:dyDescent="0.25">
      <c r="A69" s="54" t="s">
        <v>89</v>
      </c>
      <c r="B69" s="7" t="s">
        <v>155</v>
      </c>
      <c r="C69" s="35">
        <v>9740222.6400000006</v>
      </c>
      <c r="D69" s="10">
        <v>0</v>
      </c>
      <c r="E69" s="10">
        <v>0</v>
      </c>
    </row>
    <row r="70" spans="1:5" s="36" customFormat="1" ht="87.75" customHeight="1" x14ac:dyDescent="0.25">
      <c r="A70" s="54" t="s">
        <v>89</v>
      </c>
      <c r="B70" s="34" t="s">
        <v>120</v>
      </c>
      <c r="C70" s="10">
        <v>14102861.880000001</v>
      </c>
      <c r="D70" s="10">
        <v>14102861.880000001</v>
      </c>
      <c r="E70" s="10">
        <v>14102861.880000001</v>
      </c>
    </row>
    <row r="71" spans="1:5" s="36" customFormat="1" ht="67.5" customHeight="1" x14ac:dyDescent="0.25">
      <c r="A71" s="54" t="s">
        <v>89</v>
      </c>
      <c r="B71" s="34" t="s">
        <v>167</v>
      </c>
      <c r="C71" s="10">
        <v>2965002</v>
      </c>
      <c r="D71" s="10">
        <v>0</v>
      </c>
      <c r="E71" s="10">
        <v>0</v>
      </c>
    </row>
    <row r="72" spans="1:5" s="36" customFormat="1" ht="66.75" customHeight="1" x14ac:dyDescent="0.25">
      <c r="A72" s="54" t="s">
        <v>89</v>
      </c>
      <c r="B72" s="34" t="s">
        <v>168</v>
      </c>
      <c r="C72" s="10">
        <v>5371496.46</v>
      </c>
      <c r="D72" s="10">
        <v>0</v>
      </c>
      <c r="E72" s="10">
        <v>0</v>
      </c>
    </row>
    <row r="73" spans="1:5" s="36" customFormat="1" ht="66.75" customHeight="1" x14ac:dyDescent="0.25">
      <c r="A73" s="54" t="s">
        <v>89</v>
      </c>
      <c r="B73" s="34" t="s">
        <v>170</v>
      </c>
      <c r="C73" s="10">
        <v>416916.57</v>
      </c>
      <c r="D73" s="10">
        <v>0</v>
      </c>
      <c r="E73" s="10">
        <v>0</v>
      </c>
    </row>
    <row r="74" spans="1:5" s="36" customFormat="1" ht="105" customHeight="1" x14ac:dyDescent="0.25">
      <c r="A74" s="54" t="s">
        <v>89</v>
      </c>
      <c r="B74" s="34" t="s">
        <v>169</v>
      </c>
      <c r="C74" s="10">
        <v>597572</v>
      </c>
      <c r="D74" s="10">
        <v>0</v>
      </c>
      <c r="E74" s="10">
        <v>0</v>
      </c>
    </row>
    <row r="75" spans="1:5" s="27" customFormat="1" ht="51" customHeight="1" x14ac:dyDescent="0.25">
      <c r="A75" s="49" t="s">
        <v>39</v>
      </c>
      <c r="B75" s="26" t="s">
        <v>41</v>
      </c>
      <c r="C75" s="17">
        <f>C80+C96+C97+C98+C99+C100+C101+C103+C102</f>
        <v>636236912.41999996</v>
      </c>
      <c r="D75" s="17">
        <f>D80+D96+D97+D98+D99+D100+D101+D103+D102</f>
        <v>653864138</v>
      </c>
      <c r="E75" s="17">
        <f>E80+E96+E97+E98+E99+E100+E101+E103+E102</f>
        <v>682969555.73000002</v>
      </c>
    </row>
    <row r="76" spans="1:5" ht="16.5" hidden="1" x14ac:dyDescent="0.25">
      <c r="A76" s="55"/>
      <c r="B76" s="11"/>
      <c r="C76" s="18"/>
      <c r="D76" s="18"/>
      <c r="E76" s="18"/>
    </row>
    <row r="77" spans="1:5" ht="16.5" hidden="1" x14ac:dyDescent="0.25">
      <c r="A77" s="51"/>
      <c r="B77" s="7"/>
      <c r="C77" s="10"/>
      <c r="D77" s="10"/>
      <c r="E77" s="10"/>
    </row>
    <row r="78" spans="1:5" ht="16.5" hidden="1" x14ac:dyDescent="0.25">
      <c r="A78" s="51"/>
      <c r="B78" s="7"/>
      <c r="C78" s="10"/>
      <c r="D78" s="10"/>
      <c r="E78" s="10"/>
    </row>
    <row r="79" spans="1:5" ht="16.5" hidden="1" x14ac:dyDescent="0.25">
      <c r="A79" s="51"/>
      <c r="B79" s="7"/>
      <c r="C79" s="10"/>
      <c r="D79" s="10"/>
      <c r="E79" s="10"/>
    </row>
    <row r="80" spans="1:5" ht="82.5" x14ac:dyDescent="0.25">
      <c r="A80" s="52" t="s">
        <v>90</v>
      </c>
      <c r="B80" s="8" t="s">
        <v>98</v>
      </c>
      <c r="C80" s="17">
        <f>SUM(C82:C95)</f>
        <v>595106312.41999996</v>
      </c>
      <c r="D80" s="17">
        <f>SUM(D82:D95)</f>
        <v>606460034</v>
      </c>
      <c r="E80" s="17">
        <f>SUM(E82:E95)</f>
        <v>635214687.73000002</v>
      </c>
    </row>
    <row r="81" spans="1:5" ht="16.5" x14ac:dyDescent="0.25">
      <c r="A81" s="51"/>
      <c r="B81" s="7" t="s">
        <v>36</v>
      </c>
      <c r="C81" s="10"/>
      <c r="D81" s="10"/>
      <c r="E81" s="10"/>
    </row>
    <row r="82" spans="1:5" ht="82.5" x14ac:dyDescent="0.25">
      <c r="A82" s="56" t="s">
        <v>90</v>
      </c>
      <c r="B82" s="12" t="s">
        <v>73</v>
      </c>
      <c r="C82" s="19">
        <v>2582883</v>
      </c>
      <c r="D82" s="19">
        <v>2607136</v>
      </c>
      <c r="E82" s="19">
        <v>2705117</v>
      </c>
    </row>
    <row r="83" spans="1:5" s="41" customFormat="1" ht="115.5" x14ac:dyDescent="0.25">
      <c r="A83" s="57" t="s">
        <v>90</v>
      </c>
      <c r="B83" s="39" t="s">
        <v>76</v>
      </c>
      <c r="C83" s="28">
        <v>22887352.510000002</v>
      </c>
      <c r="D83" s="28">
        <v>23495431.710000001</v>
      </c>
      <c r="E83" s="28">
        <v>24473982.649999999</v>
      </c>
    </row>
    <row r="84" spans="1:5" ht="115.5" x14ac:dyDescent="0.25">
      <c r="A84" s="56" t="s">
        <v>90</v>
      </c>
      <c r="B84" s="12" t="s">
        <v>112</v>
      </c>
      <c r="C84" s="19">
        <v>11833870</v>
      </c>
      <c r="D84" s="19">
        <v>11833870</v>
      </c>
      <c r="E84" s="19">
        <v>11833870</v>
      </c>
    </row>
    <row r="85" spans="1:5" ht="148.5" x14ac:dyDescent="0.25">
      <c r="A85" s="56" t="s">
        <v>91</v>
      </c>
      <c r="B85" s="12" t="s">
        <v>106</v>
      </c>
      <c r="C85" s="19">
        <v>414117830</v>
      </c>
      <c r="D85" s="19">
        <v>440283853</v>
      </c>
      <c r="E85" s="19">
        <v>466810687</v>
      </c>
    </row>
    <row r="86" spans="1:5" ht="120" customHeight="1" x14ac:dyDescent="0.25">
      <c r="A86" s="56" t="s">
        <v>90</v>
      </c>
      <c r="B86" s="12" t="s">
        <v>107</v>
      </c>
      <c r="C86" s="19">
        <v>105898754</v>
      </c>
      <c r="D86" s="19">
        <v>112359978</v>
      </c>
      <c r="E86" s="19">
        <v>118922369</v>
      </c>
    </row>
    <row r="87" spans="1:5" ht="88.5" customHeight="1" x14ac:dyDescent="0.25">
      <c r="A87" s="56" t="s">
        <v>90</v>
      </c>
      <c r="B87" s="12" t="s">
        <v>74</v>
      </c>
      <c r="C87" s="19">
        <v>1208033</v>
      </c>
      <c r="D87" s="19">
        <v>1219463</v>
      </c>
      <c r="E87" s="19">
        <v>1265642</v>
      </c>
    </row>
    <row r="88" spans="1:5" ht="16.5" hidden="1" x14ac:dyDescent="0.25">
      <c r="A88" s="56" t="s">
        <v>90</v>
      </c>
      <c r="B88" s="12"/>
      <c r="C88" s="19"/>
      <c r="D88" s="19">
        <v>0</v>
      </c>
      <c r="E88" s="19">
        <v>0</v>
      </c>
    </row>
    <row r="89" spans="1:5" ht="90.75" customHeight="1" x14ac:dyDescent="0.25">
      <c r="A89" s="56" t="s">
        <v>90</v>
      </c>
      <c r="B89" s="12" t="s">
        <v>108</v>
      </c>
      <c r="C89" s="19">
        <v>6534230</v>
      </c>
      <c r="D89" s="19">
        <v>4474260</v>
      </c>
      <c r="E89" s="19">
        <v>4474260</v>
      </c>
    </row>
    <row r="90" spans="1:5" ht="120.75" customHeight="1" x14ac:dyDescent="0.25">
      <c r="A90" s="57" t="s">
        <v>90</v>
      </c>
      <c r="B90" s="12" t="s">
        <v>109</v>
      </c>
      <c r="C90" s="19">
        <v>3760000</v>
      </c>
      <c r="D90" s="19">
        <v>5460000</v>
      </c>
      <c r="E90" s="19">
        <v>0</v>
      </c>
    </row>
    <row r="91" spans="1:5" ht="115.5" x14ac:dyDescent="0.25">
      <c r="A91" s="56" t="s">
        <v>90</v>
      </c>
      <c r="B91" s="12" t="s">
        <v>111</v>
      </c>
      <c r="C91" s="19">
        <v>259.26</v>
      </c>
      <c r="D91" s="19">
        <v>269.64</v>
      </c>
      <c r="E91" s="19">
        <v>280.44</v>
      </c>
    </row>
    <row r="92" spans="1:5" ht="102.75" customHeight="1" x14ac:dyDescent="0.25">
      <c r="A92" s="56" t="s">
        <v>90</v>
      </c>
      <c r="B92" s="12" t="s">
        <v>100</v>
      </c>
      <c r="C92" s="19">
        <v>3028541.79</v>
      </c>
      <c r="D92" s="19">
        <v>3028541.79</v>
      </c>
      <c r="E92" s="19">
        <v>3028541.79</v>
      </c>
    </row>
    <row r="93" spans="1:5" ht="79.5" customHeight="1" x14ac:dyDescent="0.25">
      <c r="A93" s="56" t="s">
        <v>90</v>
      </c>
      <c r="B93" s="12" t="s">
        <v>134</v>
      </c>
      <c r="C93" s="19">
        <v>3387.08</v>
      </c>
      <c r="D93" s="19">
        <v>3387.08</v>
      </c>
      <c r="E93" s="19">
        <v>3387.08</v>
      </c>
    </row>
    <row r="94" spans="1:5" ht="120" customHeight="1" x14ac:dyDescent="0.25">
      <c r="A94" s="56" t="s">
        <v>90</v>
      </c>
      <c r="B94" s="12" t="s">
        <v>110</v>
      </c>
      <c r="C94" s="19">
        <v>23192252.780000001</v>
      </c>
      <c r="D94" s="19">
        <v>1632332.78</v>
      </c>
      <c r="E94" s="19">
        <v>1632332.77</v>
      </c>
    </row>
    <row r="95" spans="1:5" ht="247.5" x14ac:dyDescent="0.25">
      <c r="A95" s="57" t="s">
        <v>90</v>
      </c>
      <c r="B95" s="38" t="s">
        <v>125</v>
      </c>
      <c r="C95" s="19">
        <v>58919</v>
      </c>
      <c r="D95" s="19">
        <v>61511</v>
      </c>
      <c r="E95" s="19">
        <v>64218</v>
      </c>
    </row>
    <row r="96" spans="1:5" ht="123" customHeight="1" x14ac:dyDescent="0.25">
      <c r="A96" s="56" t="s">
        <v>92</v>
      </c>
      <c r="B96" s="12" t="s">
        <v>101</v>
      </c>
      <c r="C96" s="19">
        <v>4824716</v>
      </c>
      <c r="D96" s="19">
        <v>5016487</v>
      </c>
      <c r="E96" s="19">
        <v>5217390</v>
      </c>
    </row>
    <row r="97" spans="1:5" ht="93" customHeight="1" x14ac:dyDescent="0.25">
      <c r="A97" s="56" t="s">
        <v>121</v>
      </c>
      <c r="B97" s="12" t="s">
        <v>122</v>
      </c>
      <c r="C97" s="19">
        <v>12006132</v>
      </c>
      <c r="D97" s="19">
        <v>18067200</v>
      </c>
      <c r="E97" s="19">
        <v>18067200</v>
      </c>
    </row>
    <row r="98" spans="1:5" ht="82.5" x14ac:dyDescent="0.25">
      <c r="A98" s="56" t="s">
        <v>93</v>
      </c>
      <c r="B98" s="1" t="s">
        <v>102</v>
      </c>
      <c r="C98" s="19">
        <v>15699</v>
      </c>
      <c r="D98" s="19">
        <v>16283</v>
      </c>
      <c r="E98" s="19">
        <v>201215</v>
      </c>
    </row>
    <row r="99" spans="1:5" ht="85.5" customHeight="1" x14ac:dyDescent="0.25">
      <c r="A99" s="58" t="s">
        <v>113</v>
      </c>
      <c r="B99" s="30" t="s">
        <v>103</v>
      </c>
      <c r="C99" s="31">
        <v>18004700</v>
      </c>
      <c r="D99" s="31">
        <v>18004700</v>
      </c>
      <c r="E99" s="31">
        <v>17657900</v>
      </c>
    </row>
    <row r="100" spans="1:5" ht="69" customHeight="1" x14ac:dyDescent="0.25">
      <c r="A100" s="57" t="s">
        <v>123</v>
      </c>
      <c r="B100" s="37" t="s">
        <v>124</v>
      </c>
      <c r="C100" s="28">
        <v>1195888</v>
      </c>
      <c r="D100" s="28">
        <v>1318708</v>
      </c>
      <c r="E100" s="28">
        <v>1443568</v>
      </c>
    </row>
    <row r="101" spans="1:5" ht="51" customHeight="1" x14ac:dyDescent="0.25">
      <c r="A101" s="59" t="s">
        <v>94</v>
      </c>
      <c r="B101" s="32" t="s">
        <v>104</v>
      </c>
      <c r="C101" s="10">
        <v>1447646</v>
      </c>
      <c r="D101" s="10">
        <v>1583476</v>
      </c>
      <c r="E101" s="10">
        <v>1636216</v>
      </c>
    </row>
    <row r="102" spans="1:5" ht="51" customHeight="1" x14ac:dyDescent="0.25">
      <c r="A102" s="57" t="s">
        <v>133</v>
      </c>
      <c r="B102" s="39" t="s">
        <v>99</v>
      </c>
      <c r="C102" s="28">
        <v>2914514</v>
      </c>
      <c r="D102" s="28">
        <v>2948011</v>
      </c>
      <c r="E102" s="28">
        <v>3065930</v>
      </c>
    </row>
    <row r="103" spans="1:5" ht="100.5" customHeight="1" x14ac:dyDescent="0.25">
      <c r="A103" s="57" t="s">
        <v>126</v>
      </c>
      <c r="B103" s="38" t="s">
        <v>127</v>
      </c>
      <c r="C103" s="10">
        <v>721305</v>
      </c>
      <c r="D103" s="10">
        <v>449239</v>
      </c>
      <c r="E103" s="10">
        <v>465449</v>
      </c>
    </row>
    <row r="104" spans="1:5" ht="16.5" x14ac:dyDescent="0.25">
      <c r="A104" s="52" t="s">
        <v>79</v>
      </c>
      <c r="B104" s="33" t="s">
        <v>80</v>
      </c>
      <c r="C104" s="17">
        <f>C106+C107+C108+C109</f>
        <v>43322949.600000001</v>
      </c>
      <c r="D104" s="17">
        <f t="shared" ref="D104:E104" si="5">D106+D107</f>
        <v>32335284.960000001</v>
      </c>
      <c r="E104" s="17">
        <f t="shared" si="5"/>
        <v>33180999.120000001</v>
      </c>
    </row>
    <row r="105" spans="1:5" ht="51" hidden="1" customHeight="1" x14ac:dyDescent="0.25">
      <c r="A105" s="51" t="s">
        <v>77</v>
      </c>
      <c r="B105" s="7" t="s">
        <v>78</v>
      </c>
      <c r="C105" s="10"/>
      <c r="D105" s="10"/>
      <c r="E105" s="10"/>
    </row>
    <row r="106" spans="1:5" ht="105" customHeight="1" x14ac:dyDescent="0.25">
      <c r="A106" s="51" t="s">
        <v>114</v>
      </c>
      <c r="B106" s="7" t="s">
        <v>105</v>
      </c>
      <c r="C106" s="10">
        <v>31824000</v>
      </c>
      <c r="D106" s="10">
        <v>27261000</v>
      </c>
      <c r="E106" s="10">
        <v>27261000</v>
      </c>
    </row>
    <row r="107" spans="1:5" ht="121.5" customHeight="1" x14ac:dyDescent="0.25">
      <c r="A107" s="51" t="s">
        <v>147</v>
      </c>
      <c r="B107" s="7" t="s">
        <v>148</v>
      </c>
      <c r="C107" s="10">
        <v>2498949.6</v>
      </c>
      <c r="D107" s="10">
        <v>5074284.96</v>
      </c>
      <c r="E107" s="10">
        <v>5919999.1200000001</v>
      </c>
    </row>
    <row r="108" spans="1:5" ht="74.25" hidden="1" customHeight="1" x14ac:dyDescent="0.25">
      <c r="A108" s="51" t="s">
        <v>149</v>
      </c>
      <c r="B108" s="7" t="s">
        <v>151</v>
      </c>
      <c r="C108" s="10">
        <v>0</v>
      </c>
      <c r="D108" s="10">
        <v>0</v>
      </c>
      <c r="E108" s="10">
        <v>0</v>
      </c>
    </row>
    <row r="109" spans="1:5" ht="111.75" customHeight="1" x14ac:dyDescent="0.25">
      <c r="A109" s="51" t="s">
        <v>149</v>
      </c>
      <c r="B109" s="7" t="s">
        <v>150</v>
      </c>
      <c r="C109" s="10">
        <v>9000000</v>
      </c>
      <c r="D109" s="10">
        <v>0</v>
      </c>
      <c r="E109" s="10">
        <v>0</v>
      </c>
    </row>
    <row r="110" spans="1:5" ht="20.25" customHeight="1" x14ac:dyDescent="0.25">
      <c r="A110" s="52" t="s">
        <v>136</v>
      </c>
      <c r="B110" s="40" t="s">
        <v>137</v>
      </c>
      <c r="C110" s="17">
        <f>SUM(C111:C112)</f>
        <v>15674930</v>
      </c>
      <c r="D110" s="17">
        <f>D112</f>
        <v>19013700</v>
      </c>
      <c r="E110" s="17">
        <f>E112</f>
        <v>0</v>
      </c>
    </row>
    <row r="111" spans="1:5" ht="72.75" customHeight="1" x14ac:dyDescent="0.25">
      <c r="A111" s="64" t="s">
        <v>175</v>
      </c>
      <c r="B111" s="65" t="s">
        <v>176</v>
      </c>
      <c r="C111" s="10">
        <v>188630</v>
      </c>
      <c r="D111" s="17">
        <v>0</v>
      </c>
      <c r="E111" s="17">
        <v>0</v>
      </c>
    </row>
    <row r="112" spans="1:5" ht="45" customHeight="1" x14ac:dyDescent="0.25">
      <c r="A112" s="64" t="s">
        <v>141</v>
      </c>
      <c r="B112" s="7" t="s">
        <v>140</v>
      </c>
      <c r="C112" s="10">
        <v>15486300</v>
      </c>
      <c r="D112" s="10">
        <v>19013700</v>
      </c>
      <c r="E112" s="10">
        <v>0</v>
      </c>
    </row>
    <row r="113" spans="1:5" ht="30.75" customHeight="1" x14ac:dyDescent="0.25">
      <c r="A113" s="67" t="s">
        <v>37</v>
      </c>
      <c r="B113" s="67"/>
      <c r="C113" s="17">
        <f>SUM(C44,C8)</f>
        <v>1802629650</v>
      </c>
      <c r="D113" s="17">
        <f>SUM(D44,D8)</f>
        <v>1465354090.9000001</v>
      </c>
      <c r="E113" s="17">
        <f>SUM(E44,E8)</f>
        <v>1436267045.71</v>
      </c>
    </row>
  </sheetData>
  <mergeCells count="6">
    <mergeCell ref="D1:E1"/>
    <mergeCell ref="D2:E2"/>
    <mergeCell ref="A113:B113"/>
    <mergeCell ref="A3:C3"/>
    <mergeCell ref="A5:E5"/>
    <mergeCell ref="A4:E4"/>
  </mergeCells>
  <pageMargins left="0.74803149606299213" right="0.27559055118110237" top="0.42" bottom="0.52" header="0.24" footer="0.51"/>
  <pageSetup paperSize="9" scale="63"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c:creator>
  <cp:lastModifiedBy>noot-n</cp:lastModifiedBy>
  <cp:lastPrinted>2024-09-22T23:07:55Z</cp:lastPrinted>
  <dcterms:created xsi:type="dcterms:W3CDTF">2018-10-31T05:47:16Z</dcterms:created>
  <dcterms:modified xsi:type="dcterms:W3CDTF">2024-09-23T00:05:46Z</dcterms:modified>
</cp:coreProperties>
</file>