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18B0A4C3-44DC-4E45-BA07-E6EC945CF2D9}" xr6:coauthVersionLast="45" xr6:coauthVersionMax="45" xr10:uidLastSave="{00000000-0000-0000-0000-000000000000}"/>
  <bookViews>
    <workbookView xWindow="-120" yWindow="-120" windowWidth="29040" windowHeight="15840" activeTab="5" xr2:uid="{00000000-000D-0000-FFFF-FFFF00000000}"/>
  </bookViews>
  <sheets>
    <sheet name="Форма 7" sheetId="16" r:id="rId1"/>
    <sheet name="Лист3" sheetId="23" state="hidden" r:id="rId2"/>
    <sheet name="Лист2" sheetId="21" state="hidden" r:id="rId3"/>
    <sheet name="Лист1" sheetId="20" state="hidden" r:id="rId4"/>
    <sheet name="Форма 8" sheetId="15" r:id="rId5"/>
    <sheet name=" Форма 6" sheetId="22" r:id="rId6"/>
    <sheet name="Форма 9" sheetId="17" r:id="rId7"/>
    <sheet name="Лист4" sheetId="24" state="hidden" r:id="rId8"/>
    <sheet name="Форма 10" sheetId="18" state="hidden" r:id="rId9"/>
  </sheets>
  <definedNames>
    <definedName name="_xlnm._FilterDatabase" localSheetId="4" hidden="1">'Форма 8'!$A$5:$E$990</definedName>
    <definedName name="_xlnm.Print_Area" localSheetId="8">'Форма 10'!$A$1:$C$2</definedName>
    <definedName name="_xlnm.Print_Area" localSheetId="4">'Форма 8'!$A$1:$E$144</definedName>
    <definedName name="_xlnm.Print_Area" localSheetId="6">'Форма 9'!$A$1:$G$35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1" i="15" l="1"/>
  <c r="E337" i="15" l="1"/>
  <c r="E336" i="15" s="1"/>
  <c r="E335" i="15" s="1"/>
  <c r="D337" i="15"/>
  <c r="I583" i="16" l="1"/>
  <c r="I372" i="16"/>
  <c r="I396" i="16"/>
  <c r="I408" i="16"/>
  <c r="J277" i="16"/>
  <c r="K277" i="16"/>
  <c r="I277" i="16"/>
  <c r="I323" i="16"/>
  <c r="I324" i="16"/>
  <c r="I301" i="16"/>
  <c r="I280" i="16"/>
  <c r="F48" i="17"/>
  <c r="G48" i="17"/>
  <c r="E48" i="17"/>
  <c r="A38" i="17"/>
  <c r="A39" i="17" s="1"/>
  <c r="A40" i="17" s="1"/>
  <c r="A41" i="17" s="1"/>
  <c r="A42" i="17" s="1"/>
  <c r="A43" i="17" s="1"/>
  <c r="A44" i="17" s="1"/>
  <c r="A45" i="17" s="1"/>
  <c r="A46" i="17" s="1"/>
  <c r="A47" i="17" s="1"/>
  <c r="F18" i="17"/>
  <c r="F29" i="17" s="1"/>
  <c r="G18" i="17"/>
  <c r="E18" i="17"/>
  <c r="E29" i="17" s="1"/>
  <c r="G14" i="17"/>
  <c r="G29" i="17" s="1"/>
  <c r="E114" i="15"/>
  <c r="E143" i="15" l="1"/>
  <c r="E139" i="15"/>
  <c r="E140" i="15"/>
  <c r="D140" i="15"/>
  <c r="D139" i="15" s="1"/>
  <c r="E116" i="15"/>
  <c r="D116" i="15"/>
  <c r="E117" i="15"/>
  <c r="D117" i="15"/>
  <c r="E50" i="15"/>
  <c r="E53" i="15"/>
  <c r="J170" i="16" l="1"/>
  <c r="J144" i="16"/>
  <c r="K143" i="16"/>
  <c r="J143" i="16"/>
  <c r="I143" i="16"/>
  <c r="K144" i="16"/>
  <c r="I144" i="16"/>
  <c r="J145" i="16"/>
  <c r="K145" i="16"/>
  <c r="I145" i="16"/>
  <c r="J174" i="16"/>
  <c r="K170" i="16"/>
  <c r="K171" i="16"/>
  <c r="J171" i="16"/>
  <c r="K62" i="16"/>
  <c r="J62" i="16"/>
  <c r="K63" i="16"/>
  <c r="J63" i="16"/>
  <c r="K116" i="16"/>
  <c r="J116" i="16"/>
  <c r="J82" i="16"/>
  <c r="H51" i="22" l="1"/>
  <c r="D789" i="15" l="1"/>
  <c r="E987" i="15" l="1"/>
  <c r="D987" i="15"/>
  <c r="E986" i="15"/>
  <c r="E983" i="15" s="1"/>
  <c r="D986" i="15"/>
  <c r="D983" i="15" s="1"/>
  <c r="E972" i="15"/>
  <c r="D972" i="15"/>
  <c r="E968" i="15"/>
  <c r="D968" i="15"/>
  <c r="E967" i="15"/>
  <c r="E964" i="15" s="1"/>
  <c r="D967" i="15"/>
  <c r="D964" i="15" s="1"/>
  <c r="E960" i="15"/>
  <c r="D960" i="15"/>
  <c r="E956" i="15"/>
  <c r="D956" i="15"/>
  <c r="D952" i="15"/>
  <c r="E952" i="15"/>
  <c r="E948" i="15"/>
  <c r="D948" i="15"/>
  <c r="E944" i="15"/>
  <c r="D944" i="15"/>
  <c r="E940" i="15"/>
  <c r="D940" i="15"/>
  <c r="E936" i="15"/>
  <c r="D936" i="15"/>
  <c r="E932" i="15"/>
  <c r="D932" i="15"/>
  <c r="E931" i="15"/>
  <c r="E928" i="15" s="1"/>
  <c r="D931" i="15"/>
  <c r="D928" i="15" s="1"/>
  <c r="E926" i="15"/>
  <c r="D926" i="15"/>
  <c r="E925" i="15"/>
  <c r="D925" i="15"/>
  <c r="D797" i="15"/>
  <c r="E797" i="15"/>
  <c r="D726" i="15"/>
  <c r="E789" i="15"/>
  <c r="E751" i="15"/>
  <c r="E752" i="15"/>
  <c r="D752" i="15"/>
  <c r="D751" i="15"/>
  <c r="J477" i="16"/>
  <c r="J475" i="16"/>
  <c r="E919" i="15"/>
  <c r="D919" i="15"/>
  <c r="E916" i="15"/>
  <c r="D916" i="15"/>
  <c r="E906" i="15"/>
  <c r="E902" i="15" s="1"/>
  <c r="D906" i="15"/>
  <c r="D902" i="15" s="1"/>
  <c r="K585" i="16"/>
  <c r="J585" i="16"/>
  <c r="E894" i="15"/>
  <c r="E893" i="15" s="1"/>
  <c r="D894" i="15"/>
  <c r="D893" i="15" s="1"/>
  <c r="E884" i="15"/>
  <c r="E883" i="15" s="1"/>
  <c r="E880" i="15" s="1"/>
  <c r="D884" i="15"/>
  <c r="D883" i="15" s="1"/>
  <c r="D880" i="15" s="1"/>
  <c r="E874" i="15"/>
  <c r="E873" i="15" s="1"/>
  <c r="D874" i="15"/>
  <c r="D873" i="15" s="1"/>
  <c r="E865" i="15"/>
  <c r="D865" i="15"/>
  <c r="D867" i="15"/>
  <c r="E867" i="15"/>
  <c r="E855" i="15"/>
  <c r="D855" i="15"/>
  <c r="E852" i="15"/>
  <c r="D852" i="15"/>
  <c r="E844" i="15"/>
  <c r="D844" i="15"/>
  <c r="E840" i="15"/>
  <c r="D840" i="15"/>
  <c r="E837" i="15"/>
  <c r="E836" i="15"/>
  <c r="D836" i="15"/>
  <c r="E835" i="15"/>
  <c r="E832" i="15" s="1"/>
  <c r="D835" i="15"/>
  <c r="D832" i="15" s="1"/>
  <c r="E827" i="15"/>
  <c r="E826" i="15" s="1"/>
  <c r="D827" i="15"/>
  <c r="D826" i="15" s="1"/>
  <c r="E821" i="15"/>
  <c r="E820" i="15" s="1"/>
  <c r="D821" i="15"/>
  <c r="D820" i="15" s="1"/>
  <c r="E815" i="15"/>
  <c r="E810" i="15" s="1"/>
  <c r="D815" i="15"/>
  <c r="D810" i="15" s="1"/>
  <c r="E814" i="15"/>
  <c r="E809" i="15" s="1"/>
  <c r="D814" i="15"/>
  <c r="E812" i="15"/>
  <c r="D812" i="15"/>
  <c r="E749" i="15" l="1"/>
  <c r="E982" i="15"/>
  <c r="E979" i="15" s="1"/>
  <c r="D915" i="15"/>
  <c r="D912" i="15" s="1"/>
  <c r="D722" i="15"/>
  <c r="D982" i="15"/>
  <c r="D979" i="15" s="1"/>
  <c r="E927" i="15"/>
  <c r="E924" i="15" s="1"/>
  <c r="D927" i="15"/>
  <c r="D924" i="15" s="1"/>
  <c r="E915" i="15"/>
  <c r="E912" i="15" s="1"/>
  <c r="E892" i="15"/>
  <c r="E891" i="15" s="1"/>
  <c r="E888" i="15" s="1"/>
  <c r="D892" i="15"/>
  <c r="D891" i="15" s="1"/>
  <c r="D888" i="15" s="1"/>
  <c r="D864" i="15"/>
  <c r="D861" i="15" s="1"/>
  <c r="E864" i="15"/>
  <c r="E861" i="15" s="1"/>
  <c r="D851" i="15"/>
  <c r="E851" i="15"/>
  <c r="D809" i="15"/>
  <c r="E807" i="15"/>
  <c r="D807" i="15"/>
  <c r="D813" i="15"/>
  <c r="D811" i="15" s="1"/>
  <c r="E813" i="15"/>
  <c r="E808" i="15" s="1"/>
  <c r="D808" i="15" l="1"/>
  <c r="D805" i="15" s="1"/>
  <c r="E805" i="15"/>
  <c r="E811" i="15"/>
  <c r="D727" i="15" l="1"/>
  <c r="D728" i="15"/>
  <c r="D724" i="15" s="1"/>
  <c r="E729" i="15"/>
  <c r="D686" i="15"/>
  <c r="E629" i="15"/>
  <c r="D629" i="15"/>
  <c r="E633" i="15"/>
  <c r="D633" i="15"/>
  <c r="E642" i="15"/>
  <c r="E639" i="15" s="1"/>
  <c r="E643" i="15"/>
  <c r="D642" i="15"/>
  <c r="D638" i="15" s="1"/>
  <c r="D635" i="15" s="1"/>
  <c r="D725" i="15" l="1"/>
  <c r="D628" i="15"/>
  <c r="D627" i="15" s="1"/>
  <c r="E628" i="15"/>
  <c r="E627" i="15" s="1"/>
  <c r="E638" i="15"/>
  <c r="E635" i="15" s="1"/>
  <c r="D643" i="15"/>
  <c r="E662" i="15" l="1"/>
  <c r="E659" i="15" s="1"/>
  <c r="D662" i="15"/>
  <c r="E663" i="15"/>
  <c r="D663" i="15"/>
  <c r="E679" i="15" l="1"/>
  <c r="D679" i="15"/>
  <c r="E675" i="15"/>
  <c r="D675" i="15"/>
  <c r="I477" i="16"/>
  <c r="I448" i="16" l="1"/>
  <c r="J457" i="16"/>
  <c r="K457" i="16"/>
  <c r="I457" i="16"/>
  <c r="E698" i="15" l="1"/>
  <c r="E694" i="15" s="1"/>
  <c r="E691" i="15" s="1"/>
  <c r="D698" i="15"/>
  <c r="D694" i="15" s="1"/>
  <c r="E711" i="15"/>
  <c r="D711" i="15"/>
  <c r="E707" i="15"/>
  <c r="D707" i="15"/>
  <c r="E703" i="15"/>
  <c r="D703" i="15"/>
  <c r="E699" i="15"/>
  <c r="D699" i="15"/>
  <c r="E695" i="15" l="1"/>
  <c r="D695" i="15"/>
  <c r="D691" i="15"/>
  <c r="E686" i="15" l="1"/>
  <c r="D683" i="15"/>
  <c r="E671" i="15"/>
  <c r="D671" i="15"/>
  <c r="E667" i="15"/>
  <c r="D667" i="15"/>
  <c r="D659" i="15"/>
  <c r="E655" i="15"/>
  <c r="D655" i="15"/>
  <c r="E654" i="15"/>
  <c r="D654" i="15"/>
  <c r="D625" i="15" s="1"/>
  <c r="E653" i="15"/>
  <c r="E624" i="15" s="1"/>
  <c r="D653" i="15"/>
  <c r="D624" i="15" s="1"/>
  <c r="E652" i="15"/>
  <c r="E623" i="15" s="1"/>
  <c r="D652" i="15"/>
  <c r="D623" i="15" s="1"/>
  <c r="E647" i="15"/>
  <c r="D647" i="15"/>
  <c r="D639" i="15"/>
  <c r="D622" i="15" l="1"/>
  <c r="E683" i="15"/>
  <c r="E625" i="15"/>
  <c r="E622" i="15" s="1"/>
  <c r="D651" i="15"/>
  <c r="E651" i="15"/>
  <c r="E430" i="15" l="1"/>
  <c r="E429" i="15"/>
  <c r="D429" i="15"/>
  <c r="D430" i="15"/>
  <c r="E352" i="15"/>
  <c r="D312" i="15"/>
  <c r="E310" i="15"/>
  <c r="D310" i="15"/>
  <c r="D352" i="15"/>
  <c r="D230" i="15"/>
  <c r="D244" i="15"/>
  <c r="E249" i="15"/>
  <c r="D249" i="15"/>
  <c r="E277" i="15"/>
  <c r="D277" i="15"/>
  <c r="D266" i="15" l="1"/>
  <c r="D263" i="15"/>
  <c r="E263" i="15"/>
  <c r="E244" i="15"/>
  <c r="D158" i="15"/>
  <c r="D177" i="15"/>
  <c r="E161" i="15"/>
  <c r="I358" i="16"/>
  <c r="I359" i="16"/>
  <c r="I217" i="16"/>
  <c r="J649" i="16"/>
  <c r="J625" i="16"/>
  <c r="K625" i="16"/>
  <c r="I625" i="16"/>
  <c r="J622" i="16"/>
  <c r="K622" i="16"/>
  <c r="I622" i="16"/>
  <c r="I357" i="16" l="1"/>
  <c r="J621" i="16"/>
  <c r="K621" i="16"/>
  <c r="D262" i="15"/>
  <c r="D243" i="15" s="1"/>
  <c r="D241" i="15" s="1"/>
  <c r="I621" i="16"/>
  <c r="J584" i="16"/>
  <c r="K607" i="16"/>
  <c r="J607" i="16"/>
  <c r="K584" i="16"/>
  <c r="K610" i="16"/>
  <c r="J610" i="16"/>
  <c r="I610" i="16"/>
  <c r="I607" i="16"/>
  <c r="K604" i="16"/>
  <c r="J604" i="16"/>
  <c r="I604" i="16"/>
  <c r="K601" i="16"/>
  <c r="J601" i="16"/>
  <c r="I601" i="16"/>
  <c r="J575" i="16"/>
  <c r="J574" i="16" s="1"/>
  <c r="J577" i="16" s="1"/>
  <c r="K575" i="16"/>
  <c r="K574" i="16" s="1"/>
  <c r="K577" i="16" s="1"/>
  <c r="I575" i="16"/>
  <c r="I574" i="16" s="1"/>
  <c r="I577" i="16" s="1"/>
  <c r="I566" i="16"/>
  <c r="I565" i="16" s="1"/>
  <c r="J557" i="16"/>
  <c r="J560" i="16" s="1"/>
  <c r="K557" i="16"/>
  <c r="K560" i="16" s="1"/>
  <c r="I557" i="16"/>
  <c r="I560" i="16" s="1"/>
  <c r="K555" i="16"/>
  <c r="J555" i="16"/>
  <c r="J554" i="16" s="1"/>
  <c r="I555" i="16"/>
  <c r="J544" i="16"/>
  <c r="I517" i="16"/>
  <c r="I535" i="16" s="1"/>
  <c r="K532" i="16"/>
  <c r="J532" i="16"/>
  <c r="K524" i="16"/>
  <c r="J524" i="16"/>
  <c r="K519" i="16"/>
  <c r="K518" i="16" s="1"/>
  <c r="J519" i="16"/>
  <c r="J518" i="16" s="1"/>
  <c r="I501" i="16"/>
  <c r="I503" i="16"/>
  <c r="I500" i="16" s="1"/>
  <c r="I480" i="16"/>
  <c r="J480" i="16"/>
  <c r="J474" i="16" s="1"/>
  <c r="K480" i="16"/>
  <c r="K477" i="16"/>
  <c r="K475" i="16"/>
  <c r="I475" i="16"/>
  <c r="J465" i="16"/>
  <c r="J464" i="16" s="1"/>
  <c r="J463" i="16" s="1"/>
  <c r="K465" i="16"/>
  <c r="K464" i="16" s="1"/>
  <c r="K463" i="16" s="1"/>
  <c r="I465" i="16"/>
  <c r="I464" i="16" s="1"/>
  <c r="I463" i="16" s="1"/>
  <c r="J455" i="16"/>
  <c r="J454" i="16" s="1"/>
  <c r="I594" i="16" l="1"/>
  <c r="I582" i="16" s="1"/>
  <c r="I474" i="16"/>
  <c r="J594" i="16"/>
  <c r="J583" i="16" s="1"/>
  <c r="J582" i="16" s="1"/>
  <c r="I616" i="16"/>
  <c r="K554" i="16"/>
  <c r="K594" i="16"/>
  <c r="K583" i="16" s="1"/>
  <c r="K582" i="16" s="1"/>
  <c r="I554" i="16"/>
  <c r="K517" i="16"/>
  <c r="K535" i="16" s="1"/>
  <c r="J517" i="16"/>
  <c r="J535" i="16" s="1"/>
  <c r="K474" i="16"/>
  <c r="K455" i="16"/>
  <c r="K454" i="16" s="1"/>
  <c r="I454" i="16"/>
  <c r="J452" i="16"/>
  <c r="J451" i="16" s="1"/>
  <c r="K452" i="16"/>
  <c r="K451" i="16" s="1"/>
  <c r="I452" i="16"/>
  <c r="I451" i="16" s="1"/>
  <c r="J448" i="16"/>
  <c r="J447" i="16" s="1"/>
  <c r="K448" i="16"/>
  <c r="K447" i="16" s="1"/>
  <c r="I447" i="16"/>
  <c r="I443" i="16"/>
  <c r="I442" i="16" s="1"/>
  <c r="J443" i="16"/>
  <c r="J442" i="16" s="1"/>
  <c r="K443" i="16"/>
  <c r="K442" i="16" s="1"/>
  <c r="J440" i="16"/>
  <c r="K440" i="16"/>
  <c r="I440" i="16"/>
  <c r="J437" i="16"/>
  <c r="K437" i="16"/>
  <c r="I437" i="16"/>
  <c r="J410" i="16"/>
  <c r="K410" i="16"/>
  <c r="I410" i="16"/>
  <c r="J419" i="16"/>
  <c r="K419" i="16"/>
  <c r="I419" i="16"/>
  <c r="K616" i="16" l="1"/>
  <c r="J616" i="16"/>
  <c r="K436" i="16"/>
  <c r="K435" i="16" s="1"/>
  <c r="I436" i="16"/>
  <c r="I435" i="16" s="1"/>
  <c r="J436" i="16"/>
  <c r="J435" i="16" s="1"/>
  <c r="J408" i="16"/>
  <c r="H408" i="16"/>
  <c r="J405" i="16"/>
  <c r="J404" i="16" s="1"/>
  <c r="K405" i="16"/>
  <c r="I405" i="16"/>
  <c r="I404" i="16" s="1"/>
  <c r="I399" i="16"/>
  <c r="J396" i="16"/>
  <c r="J395" i="16" s="1"/>
  <c r="K396" i="16"/>
  <c r="J387" i="16"/>
  <c r="K387" i="16"/>
  <c r="I387" i="16"/>
  <c r="I385" i="16"/>
  <c r="J385" i="16"/>
  <c r="K385" i="16"/>
  <c r="J381" i="16"/>
  <c r="K381" i="16"/>
  <c r="I381" i="16"/>
  <c r="J375" i="16"/>
  <c r="K375" i="16"/>
  <c r="I375" i="16"/>
  <c r="J372" i="16"/>
  <c r="K372" i="16"/>
  <c r="J369" i="16"/>
  <c r="J366" i="16"/>
  <c r="I395" i="16" l="1"/>
  <c r="J380" i="16"/>
  <c r="K395" i="16"/>
  <c r="K404" i="16"/>
  <c r="K380" i="16"/>
  <c r="I380" i="16"/>
  <c r="K369" i="16" l="1"/>
  <c r="I369" i="16"/>
  <c r="K358" i="16"/>
  <c r="J358" i="16"/>
  <c r="K359" i="16"/>
  <c r="J359" i="16"/>
  <c r="K366" i="16"/>
  <c r="J357" i="16" l="1"/>
  <c r="L277" i="16"/>
  <c r="M277" i="16"/>
  <c r="N277" i="16"/>
  <c r="J333" i="16"/>
  <c r="J332" i="16" s="1"/>
  <c r="K333" i="16"/>
  <c r="I333" i="16"/>
  <c r="I332" i="16" s="1"/>
  <c r="J324" i="16"/>
  <c r="J323" i="16" s="1"/>
  <c r="K324" i="16"/>
  <c r="K323" i="16" s="1"/>
  <c r="I278" i="16" l="1"/>
  <c r="I322" i="16"/>
  <c r="K332" i="16"/>
  <c r="J322" i="16"/>
  <c r="J309" i="16"/>
  <c r="K309" i="16"/>
  <c r="I309" i="16"/>
  <c r="K322" i="16" l="1"/>
  <c r="J315" i="16"/>
  <c r="J308" i="16" s="1"/>
  <c r="J279" i="16" s="1"/>
  <c r="K315" i="16"/>
  <c r="I315" i="16"/>
  <c r="I308" i="16" s="1"/>
  <c r="I279" i="16" s="1"/>
  <c r="J301" i="16"/>
  <c r="K301" i="16"/>
  <c r="J291" i="16"/>
  <c r="J290" i="16" s="1"/>
  <c r="K291" i="16"/>
  <c r="K290" i="16" s="1"/>
  <c r="I291" i="16"/>
  <c r="I290" i="16" s="1"/>
  <c r="J296" i="16"/>
  <c r="K296" i="16"/>
  <c r="I296" i="16"/>
  <c r="J288" i="16"/>
  <c r="K288" i="16"/>
  <c r="I288" i="16"/>
  <c r="J286" i="16"/>
  <c r="K286" i="16"/>
  <c r="I286" i="16"/>
  <c r="J284" i="16"/>
  <c r="K284" i="16"/>
  <c r="I284" i="16"/>
  <c r="J283" i="16" l="1"/>
  <c r="K283" i="16"/>
  <c r="K308" i="16"/>
  <c r="K279" i="16" s="1"/>
  <c r="K280" i="16"/>
  <c r="J280" i="16"/>
  <c r="I257" i="16"/>
  <c r="J257" i="16"/>
  <c r="J247" i="16" s="1"/>
  <c r="K257" i="16"/>
  <c r="J264" i="16"/>
  <c r="K264" i="16"/>
  <c r="I264" i="16"/>
  <c r="J260" i="16"/>
  <c r="K260" i="16"/>
  <c r="I260" i="16"/>
  <c r="K254" i="16"/>
  <c r="J254" i="16"/>
  <c r="K250" i="16"/>
  <c r="J250" i="16"/>
  <c r="I250" i="16"/>
  <c r="K240" i="16"/>
  <c r="J240" i="16"/>
  <c r="I240" i="16"/>
  <c r="K237" i="16"/>
  <c r="J237" i="16"/>
  <c r="I237" i="16"/>
  <c r="K234" i="16"/>
  <c r="J234" i="16"/>
  <c r="I234" i="16"/>
  <c r="J223" i="16"/>
  <c r="K223" i="16"/>
  <c r="I223" i="16"/>
  <c r="J221" i="16"/>
  <c r="K221" i="16"/>
  <c r="I221" i="16"/>
  <c r="J217" i="16"/>
  <c r="K217" i="16"/>
  <c r="J213" i="16"/>
  <c r="K213" i="16"/>
  <c r="I213" i="16"/>
  <c r="J202" i="16"/>
  <c r="K202" i="16"/>
  <c r="I202" i="16"/>
  <c r="J191" i="16"/>
  <c r="K191" i="16"/>
  <c r="I191" i="16"/>
  <c r="K278" i="16" l="1"/>
  <c r="J278" i="16"/>
  <c r="I275" i="16"/>
  <c r="I258" i="16"/>
  <c r="I249" i="16" s="1"/>
  <c r="J258" i="16"/>
  <c r="J256" i="16" s="1"/>
  <c r="I247" i="16"/>
  <c r="K258" i="16"/>
  <c r="J233" i="16"/>
  <c r="J190" i="16" s="1"/>
  <c r="K247" i="16"/>
  <c r="K233" i="16"/>
  <c r="I233" i="16"/>
  <c r="I190" i="16" s="1"/>
  <c r="D315" i="15"/>
  <c r="D309" i="15" s="1"/>
  <c r="D319" i="15"/>
  <c r="D320" i="15"/>
  <c r="D321" i="15"/>
  <c r="D323" i="15"/>
  <c r="D318" i="15" s="1"/>
  <c r="D324" i="15"/>
  <c r="D325" i="15"/>
  <c r="D326" i="15"/>
  <c r="D327" i="15"/>
  <c r="D333" i="15"/>
  <c r="D332" i="15" s="1"/>
  <c r="D343" i="15"/>
  <c r="D303" i="15" l="1"/>
  <c r="D317" i="15"/>
  <c r="D336" i="15"/>
  <c r="D335" i="15" s="1"/>
  <c r="I246" i="16"/>
  <c r="I256" i="16"/>
  <c r="J249" i="16"/>
  <c r="J246" i="16" s="1"/>
  <c r="K249" i="16"/>
  <c r="K256" i="16"/>
  <c r="K190" i="16"/>
  <c r="D322" i="15"/>
  <c r="E536" i="15"/>
  <c r="D536" i="15"/>
  <c r="D540" i="15"/>
  <c r="D159" i="15"/>
  <c r="K246" i="16" l="1"/>
  <c r="D285" i="15"/>
  <c r="D286" i="15"/>
  <c r="D281" i="15"/>
  <c r="E266" i="15"/>
  <c r="E237" i="15"/>
  <c r="D237" i="15"/>
  <c r="D729" i="15"/>
  <c r="D50" i="15"/>
  <c r="E110" i="15"/>
  <c r="D110" i="15"/>
  <c r="E262" i="15" l="1"/>
  <c r="E243" i="15" s="1"/>
  <c r="E241" i="15" s="1"/>
  <c r="J497" i="16" l="1"/>
  <c r="I16" i="16"/>
  <c r="J16" i="16"/>
  <c r="K16" i="16"/>
  <c r="K184" i="16"/>
  <c r="J184" i="16"/>
  <c r="J173" i="16" s="1"/>
  <c r="K174" i="16" l="1"/>
  <c r="K173" i="16" s="1"/>
  <c r="L174" i="16"/>
  <c r="M174" i="16"/>
  <c r="N174" i="16"/>
  <c r="K61" i="16"/>
  <c r="K60" i="16" s="1"/>
  <c r="I62" i="16"/>
  <c r="J61" i="16"/>
  <c r="J60" i="16" s="1"/>
  <c r="J138" i="16"/>
  <c r="J64" i="16"/>
  <c r="D89" i="15" l="1"/>
  <c r="E12" i="15"/>
  <c r="D12" i="15"/>
  <c r="D8" i="15" s="1"/>
  <c r="K566" i="16"/>
  <c r="K565" i="16" s="1"/>
  <c r="J566" i="16"/>
  <c r="J565" i="16" s="1"/>
  <c r="E321" i="15" l="1"/>
  <c r="E320" i="15"/>
  <c r="E319" i="15"/>
  <c r="E333" i="15"/>
  <c r="E332" i="15" s="1"/>
  <c r="E326" i="15"/>
  <c r="E325" i="15"/>
  <c r="E324" i="15"/>
  <c r="E323" i="15"/>
  <c r="E318" i="15" s="1"/>
  <c r="E312" i="15"/>
  <c r="E304" i="15"/>
  <c r="D304" i="15"/>
  <c r="D235" i="15"/>
  <c r="E285" i="15"/>
  <c r="E235" i="15" s="1"/>
  <c r="E286" i="15"/>
  <c r="D284" i="15"/>
  <c r="E287" i="15"/>
  <c r="D287" i="15"/>
  <c r="E290" i="15"/>
  <c r="D290" i="15"/>
  <c r="E293" i="15"/>
  <c r="D293" i="15"/>
  <c r="E281" i="15"/>
  <c r="D228" i="15" l="1"/>
  <c r="E284" i="15"/>
  <c r="E317" i="15"/>
  <c r="E301" i="15"/>
  <c r="E322" i="15"/>
  <c r="D247" i="15"/>
  <c r="E247" i="15"/>
  <c r="D301" i="15" l="1"/>
  <c r="E177" i="15"/>
  <c r="E728" i="15" l="1"/>
  <c r="E724" i="15" s="1"/>
  <c r="E727" i="15"/>
  <c r="E726" i="15"/>
  <c r="D733" i="15"/>
  <c r="D737" i="15"/>
  <c r="D741" i="15"/>
  <c r="D745" i="15"/>
  <c r="D750" i="15"/>
  <c r="D749" i="15" s="1"/>
  <c r="D753" i="15"/>
  <c r="D757" i="15"/>
  <c r="D761" i="15"/>
  <c r="D765" i="15"/>
  <c r="D769" i="15"/>
  <c r="D773" i="15"/>
  <c r="D777" i="15"/>
  <c r="D781" i="15"/>
  <c r="D785" i="15"/>
  <c r="E741" i="15"/>
  <c r="E725" i="15" l="1"/>
  <c r="D723" i="15"/>
  <c r="D721" i="15" l="1"/>
  <c r="E459" i="15"/>
  <c r="D459" i="15"/>
  <c r="D53" i="15"/>
  <c r="K64" i="16"/>
  <c r="K52" i="16" l="1"/>
  <c r="L295" i="16" l="1"/>
  <c r="M295" i="16"/>
  <c r="N295" i="16"/>
  <c r="J651" i="16" l="1"/>
  <c r="K649" i="16"/>
  <c r="K651" i="16" s="1"/>
  <c r="I649" i="16"/>
  <c r="I651" i="16" s="1"/>
  <c r="E136" i="15"/>
  <c r="I360" i="16" l="1"/>
  <c r="I363" i="16"/>
  <c r="J363" i="16"/>
  <c r="E413" i="15"/>
  <c r="D413" i="15"/>
  <c r="E414" i="15"/>
  <c r="D414" i="15"/>
  <c r="E415" i="15"/>
  <c r="D415" i="15"/>
  <c r="E455" i="15"/>
  <c r="D455" i="15"/>
  <c r="E451" i="15"/>
  <c r="D451" i="15"/>
  <c r="E447" i="15"/>
  <c r="D447" i="15"/>
  <c r="E443" i="15"/>
  <c r="D443" i="15"/>
  <c r="E439" i="15"/>
  <c r="D439" i="15"/>
  <c r="E515" i="15"/>
  <c r="D515" i="15"/>
  <c r="E569" i="15"/>
  <c r="D569" i="15"/>
  <c r="E570" i="15"/>
  <c r="D570" i="15"/>
  <c r="E571" i="15"/>
  <c r="D571" i="15"/>
  <c r="E572" i="15"/>
  <c r="D572" i="15"/>
  <c r="E576" i="15"/>
  <c r="D576" i="15"/>
  <c r="E580" i="15"/>
  <c r="D580" i="15"/>
  <c r="E584" i="15"/>
  <c r="D584" i="15"/>
  <c r="E568" i="15" l="1"/>
  <c r="D568" i="15"/>
  <c r="J499" i="16" l="1"/>
  <c r="I499" i="16"/>
  <c r="I498" i="16" s="1"/>
  <c r="K499" i="16"/>
  <c r="L604" i="16"/>
  <c r="M604" i="16"/>
  <c r="N604" i="16"/>
  <c r="E355" i="15"/>
  <c r="E353" i="15" s="1"/>
  <c r="E350" i="15" s="1"/>
  <c r="D355" i="15"/>
  <c r="D353" i="15" s="1"/>
  <c r="D350" i="15" s="1"/>
  <c r="E343" i="15"/>
  <c r="E303" i="15" l="1"/>
  <c r="E722" i="15"/>
  <c r="E733" i="15"/>
  <c r="E737" i="15"/>
  <c r="E757" i="15"/>
  <c r="E753" i="15"/>
  <c r="E723" i="15" l="1"/>
  <c r="E721" i="15" s="1"/>
  <c r="E761" i="15"/>
  <c r="E769" i="15"/>
  <c r="N62" i="16" l="1"/>
  <c r="N60" i="16" s="1"/>
  <c r="I63" i="16"/>
  <c r="I174" i="16"/>
  <c r="K138" i="16"/>
  <c r="I138" i="16"/>
  <c r="L64" i="16"/>
  <c r="M64" i="16"/>
  <c r="N64" i="16"/>
  <c r="I64" i="16"/>
  <c r="K15" i="16"/>
  <c r="K11" i="16" s="1"/>
  <c r="J14" i="16"/>
  <c r="K14" i="16"/>
  <c r="I14" i="16"/>
  <c r="I15" i="16"/>
  <c r="J15" i="16"/>
  <c r="J52" i="16"/>
  <c r="J25" i="16"/>
  <c r="D143" i="15" l="1"/>
  <c r="E8" i="15"/>
  <c r="D67" i="15"/>
  <c r="E67" i="15"/>
  <c r="E15" i="15" l="1"/>
  <c r="E13" i="15"/>
  <c r="E14" i="15"/>
  <c r="D14" i="15"/>
  <c r="D13" i="15"/>
  <c r="D15" i="15"/>
  <c r="J547" i="16" l="1"/>
  <c r="E275" i="15" l="1"/>
  <c r="D275" i="15"/>
  <c r="D236" i="15" s="1"/>
  <c r="E230" i="15"/>
  <c r="D229" i="15" l="1"/>
  <c r="D234" i="15"/>
  <c r="E236" i="15"/>
  <c r="E234" i="15" s="1"/>
  <c r="L591" i="16" l="1"/>
  <c r="L587" i="16" s="1"/>
  <c r="M591" i="16"/>
  <c r="M587" i="16" s="1"/>
  <c r="N591" i="16"/>
  <c r="N587" i="16" s="1"/>
  <c r="E366" i="15"/>
  <c r="D366" i="15"/>
  <c r="E364" i="15"/>
  <c r="D364" i="15"/>
  <c r="E327" i="15"/>
  <c r="E315" i="15"/>
  <c r="E309" i="15" s="1"/>
  <c r="E363" i="15" l="1"/>
  <c r="D363" i="15"/>
  <c r="E302" i="15" l="1"/>
  <c r="E299" i="15" s="1"/>
  <c r="D302" i="15"/>
  <c r="D299" i="15" s="1"/>
  <c r="K547" i="16"/>
  <c r="I547" i="16"/>
  <c r="K544" i="16"/>
  <c r="I544" i="16"/>
  <c r="E589" i="15"/>
  <c r="D589" i="15"/>
  <c r="E590" i="15"/>
  <c r="D590" i="15"/>
  <c r="E591" i="15"/>
  <c r="D591" i="15"/>
  <c r="E592" i="15"/>
  <c r="D592" i="15"/>
  <c r="E596" i="15"/>
  <c r="D596" i="15"/>
  <c r="E600" i="15"/>
  <c r="D600" i="15"/>
  <c r="E604" i="15"/>
  <c r="D604" i="15"/>
  <c r="E608" i="15"/>
  <c r="D608" i="15"/>
  <c r="E612" i="15"/>
  <c r="D612" i="15"/>
  <c r="E616" i="15"/>
  <c r="D616" i="15"/>
  <c r="E561" i="15"/>
  <c r="E562" i="15"/>
  <c r="E563" i="15"/>
  <c r="D561" i="15"/>
  <c r="D562" i="15"/>
  <c r="D563" i="15"/>
  <c r="E564" i="15"/>
  <c r="D564" i="15"/>
  <c r="E546" i="15"/>
  <c r="E545" i="15"/>
  <c r="D545" i="15"/>
  <c r="D546" i="15"/>
  <c r="E551" i="15"/>
  <c r="E547" i="15" s="1"/>
  <c r="D551" i="15"/>
  <c r="D548" i="15" s="1"/>
  <c r="E556" i="15"/>
  <c r="D556" i="15"/>
  <c r="E552" i="15"/>
  <c r="D552" i="15"/>
  <c r="E540" i="15"/>
  <c r="E532" i="15"/>
  <c r="D528" i="15"/>
  <c r="E528" i="15"/>
  <c r="E524" i="15"/>
  <c r="D524" i="15"/>
  <c r="E513" i="15"/>
  <c r="E509" i="15" s="1"/>
  <c r="D513" i="15"/>
  <c r="E514" i="15"/>
  <c r="E510" i="15" s="1"/>
  <c r="D514" i="15"/>
  <c r="D510" i="15" s="1"/>
  <c r="E511" i="15"/>
  <c r="D511" i="15"/>
  <c r="E520" i="15"/>
  <c r="D520" i="15"/>
  <c r="E516" i="15"/>
  <c r="D516" i="15"/>
  <c r="E486" i="15"/>
  <c r="D486" i="15"/>
  <c r="E504" i="15"/>
  <c r="D504" i="15"/>
  <c r="E499" i="15"/>
  <c r="D499" i="15"/>
  <c r="E494" i="15"/>
  <c r="E491" i="15" s="1"/>
  <c r="D494" i="15"/>
  <c r="D491" i="15" s="1"/>
  <c r="E470" i="15"/>
  <c r="D470" i="15"/>
  <c r="D435" i="15"/>
  <c r="D382" i="15"/>
  <c r="D378" i="15" s="1"/>
  <c r="E380" i="15"/>
  <c r="D380" i="15"/>
  <c r="E381" i="15"/>
  <c r="E377" i="15" s="1"/>
  <c r="D381" i="15"/>
  <c r="D377" i="15" s="1"/>
  <c r="E382" i="15"/>
  <c r="E378" i="15" s="1"/>
  <c r="E403" i="15"/>
  <c r="D403" i="15"/>
  <c r="E399" i="15"/>
  <c r="D399" i="15"/>
  <c r="E395" i="15"/>
  <c r="D395" i="15"/>
  <c r="D391" i="15"/>
  <c r="D387" i="15"/>
  <c r="E387" i="15"/>
  <c r="D191" i="15"/>
  <c r="D157" i="15"/>
  <c r="D153" i="15" s="1"/>
  <c r="E158" i="15"/>
  <c r="E159" i="15"/>
  <c r="I543" i="16" l="1"/>
  <c r="K543" i="16"/>
  <c r="E466" i="15"/>
  <c r="D509" i="15"/>
  <c r="D512" i="15"/>
  <c r="J543" i="16"/>
  <c r="D560" i="15"/>
  <c r="D547" i="15"/>
  <c r="D544" i="15" s="1"/>
  <c r="E544" i="15"/>
  <c r="D588" i="15"/>
  <c r="E548" i="15"/>
  <c r="E560" i="15"/>
  <c r="E588" i="15"/>
  <c r="E512" i="15"/>
  <c r="D466" i="15"/>
  <c r="E379" i="15"/>
  <c r="D379" i="15"/>
  <c r="D170" i="15"/>
  <c r="D214" i="15"/>
  <c r="D199" i="15"/>
  <c r="D195" i="15"/>
  <c r="E174" i="15"/>
  <c r="D174" i="15"/>
  <c r="E157" i="15"/>
  <c r="D156" i="15"/>
  <c r="E223" i="15"/>
  <c r="D223" i="15"/>
  <c r="E220" i="15"/>
  <c r="D220" i="15"/>
  <c r="E217" i="15"/>
  <c r="D217" i="15"/>
  <c r="E214" i="15"/>
  <c r="E203" i="15"/>
  <c r="E154" i="15" s="1"/>
  <c r="D203" i="15"/>
  <c r="D154" i="15" s="1"/>
  <c r="E204" i="15"/>
  <c r="D204" i="15"/>
  <c r="E209" i="15"/>
  <c r="D209" i="15"/>
  <c r="E206" i="15"/>
  <c r="D206" i="15"/>
  <c r="E199" i="15"/>
  <c r="E195" i="15"/>
  <c r="E191" i="15"/>
  <c r="E182" i="15"/>
  <c r="D182" i="15"/>
  <c r="E170" i="15"/>
  <c r="E165" i="15"/>
  <c r="D165" i="15"/>
  <c r="E374" i="15" l="1"/>
  <c r="E155" i="15"/>
  <c r="D155" i="15"/>
  <c r="D152" i="15" s="1"/>
  <c r="E153" i="15"/>
  <c r="E156" i="15"/>
  <c r="D374" i="15"/>
  <c r="E216" i="15"/>
  <c r="D201" i="15"/>
  <c r="E201" i="15"/>
  <c r="D216" i="15"/>
  <c r="E152" i="15" l="1"/>
  <c r="E228" i="15"/>
  <c r="D11" i="15"/>
  <c r="D23" i="15"/>
  <c r="E23" i="15"/>
  <c r="D41" i="15"/>
  <c r="E41" i="15"/>
  <c r="D43" i="15"/>
  <c r="E43" i="15"/>
  <c r="D45" i="15"/>
  <c r="E45" i="15"/>
  <c r="E89" i="15"/>
  <c r="E96" i="15"/>
  <c r="D98" i="15"/>
  <c r="D52" i="15" s="1"/>
  <c r="E98" i="15"/>
  <c r="D100" i="15"/>
  <c r="E100" i="15"/>
  <c r="D103" i="15"/>
  <c r="E103" i="15"/>
  <c r="D107" i="15"/>
  <c r="E107" i="15"/>
  <c r="D114" i="15"/>
  <c r="D129" i="15"/>
  <c r="E129" i="15"/>
  <c r="D134" i="15"/>
  <c r="D115" i="15" s="1"/>
  <c r="E134" i="15"/>
  <c r="E115" i="15" s="1"/>
  <c r="D136" i="15"/>
  <c r="D147" i="15"/>
  <c r="D142" i="15" s="1"/>
  <c r="E147" i="15"/>
  <c r="E142" i="15" s="1"/>
  <c r="E745" i="15"/>
  <c r="E765" i="15"/>
  <c r="E773" i="15"/>
  <c r="E777" i="15"/>
  <c r="E781" i="15"/>
  <c r="E785" i="15"/>
  <c r="D383" i="15"/>
  <c r="E383" i="15"/>
  <c r="E391" i="15"/>
  <c r="D407" i="15"/>
  <c r="E407" i="15"/>
  <c r="D423" i="15"/>
  <c r="E423" i="15"/>
  <c r="D432" i="15"/>
  <c r="D428" i="15" s="1"/>
  <c r="D427" i="15" s="1"/>
  <c r="E432" i="15"/>
  <c r="E428" i="15" s="1"/>
  <c r="E427" i="15" s="1"/>
  <c r="E435" i="15"/>
  <c r="D471" i="15"/>
  <c r="E471" i="15"/>
  <c r="D475" i="15"/>
  <c r="E475" i="15"/>
  <c r="D484" i="15"/>
  <c r="E484" i="15"/>
  <c r="D485" i="15"/>
  <c r="E485" i="15"/>
  <c r="D487" i="15"/>
  <c r="E487" i="15"/>
  <c r="D496" i="15"/>
  <c r="E496" i="15"/>
  <c r="D497" i="15"/>
  <c r="E497" i="15"/>
  <c r="D508" i="15"/>
  <c r="E508" i="15"/>
  <c r="D532" i="15"/>
  <c r="D113" i="15" l="1"/>
  <c r="D10" i="15"/>
  <c r="E52" i="15"/>
  <c r="E10" i="15" s="1"/>
  <c r="E51" i="15"/>
  <c r="E9" i="15" s="1"/>
  <c r="D51" i="15"/>
  <c r="D9" i="15" s="1"/>
  <c r="E420" i="15"/>
  <c r="E412" i="15" s="1"/>
  <c r="E376" i="15" s="1"/>
  <c r="E495" i="15"/>
  <c r="D495" i="15"/>
  <c r="D431" i="15"/>
  <c r="E229" i="15"/>
  <c r="E227" i="15" s="1"/>
  <c r="E481" i="15"/>
  <c r="E469" i="15" s="1"/>
  <c r="E465" i="15" s="1"/>
  <c r="E480" i="15"/>
  <c r="D481" i="15"/>
  <c r="D469" i="15" s="1"/>
  <c r="D465" i="15" s="1"/>
  <c r="D373" i="15" s="1"/>
  <c r="E431" i="15"/>
  <c r="D480" i="15"/>
  <c r="E113" i="15"/>
  <c r="D483" i="15"/>
  <c r="E483" i="15"/>
  <c r="E11" i="15"/>
  <c r="D49" i="15" l="1"/>
  <c r="E49" i="15"/>
  <c r="E419" i="15"/>
  <c r="D227" i="15"/>
  <c r="E373" i="15"/>
  <c r="E468" i="15"/>
  <c r="E479" i="15"/>
  <c r="D468" i="15"/>
  <c r="D464" i="15" s="1"/>
  <c r="D463" i="15" s="1"/>
  <c r="D479" i="15"/>
  <c r="D420" i="15"/>
  <c r="D412" i="15" s="1"/>
  <c r="D376" i="15" s="1"/>
  <c r="E7" i="15"/>
  <c r="D7" i="15"/>
  <c r="L625" i="16"/>
  <c r="M625" i="16"/>
  <c r="N625" i="16"/>
  <c r="D411" i="15" l="1"/>
  <c r="D467" i="15"/>
  <c r="E464" i="15"/>
  <c r="E463" i="15" s="1"/>
  <c r="E467" i="15"/>
  <c r="D419" i="15"/>
  <c r="J642" i="16"/>
  <c r="K642" i="16"/>
  <c r="I642" i="16"/>
  <c r="K639" i="16"/>
  <c r="K633" i="16"/>
  <c r="I633" i="16"/>
  <c r="J633" i="16"/>
  <c r="J639" i="16"/>
  <c r="I639" i="16"/>
  <c r="K645" i="16" l="1"/>
  <c r="K632" i="16" s="1"/>
  <c r="J645" i="16"/>
  <c r="J632" i="16" s="1"/>
  <c r="I645" i="16"/>
  <c r="I632" i="16" s="1"/>
  <c r="D375" i="15" l="1"/>
  <c r="D372" i="15"/>
  <c r="D371" i="15" s="1"/>
  <c r="E375" i="15" l="1"/>
  <c r="E372" i="15"/>
  <c r="E371" i="15" s="1"/>
  <c r="I353" i="16" l="1"/>
  <c r="K360" i="16" l="1"/>
  <c r="J360" i="16"/>
  <c r="K363" i="16"/>
  <c r="J353" i="16"/>
  <c r="K353" i="16"/>
  <c r="I350" i="16"/>
  <c r="I343" i="16" s="1"/>
  <c r="I342" i="16" s="1"/>
  <c r="I341" i="16" s="1"/>
  <c r="K350" i="16"/>
  <c r="J350" i="16"/>
  <c r="J343" i="16" s="1"/>
  <c r="K497" i="16"/>
  <c r="I497" i="16"/>
  <c r="J500" i="16"/>
  <c r="J498" i="16" s="1"/>
  <c r="J495" i="16" s="1"/>
  <c r="K500" i="16"/>
  <c r="I494" i="16"/>
  <c r="I492" i="16" s="1"/>
  <c r="J275" i="16"/>
  <c r="I506" i="16"/>
  <c r="L293" i="16"/>
  <c r="M293" i="16"/>
  <c r="N293" i="16"/>
  <c r="J13" i="16"/>
  <c r="K13" i="16"/>
  <c r="K12" i="16" s="1"/>
  <c r="I13" i="16"/>
  <c r="I10" i="16"/>
  <c r="J135" i="16"/>
  <c r="K135" i="16"/>
  <c r="I135" i="16"/>
  <c r="K126" i="16"/>
  <c r="J126" i="16"/>
  <c r="I126" i="16"/>
  <c r="J124" i="16"/>
  <c r="K124" i="16"/>
  <c r="I124" i="16"/>
  <c r="J11" i="16"/>
  <c r="I184" i="16"/>
  <c r="I170" i="16"/>
  <c r="K167" i="16"/>
  <c r="J167" i="16"/>
  <c r="I167" i="16"/>
  <c r="J165" i="16"/>
  <c r="K165" i="16"/>
  <c r="I165" i="16"/>
  <c r="J159" i="16"/>
  <c r="K159" i="16"/>
  <c r="I159" i="16"/>
  <c r="I61" i="16"/>
  <c r="K131" i="16"/>
  <c r="J131" i="16"/>
  <c r="I131" i="16"/>
  <c r="K128" i="16"/>
  <c r="J128" i="16"/>
  <c r="I128" i="16"/>
  <c r="J342" i="16" l="1"/>
  <c r="J341" i="16" s="1"/>
  <c r="K343" i="16"/>
  <c r="K494" i="16"/>
  <c r="J12" i="16"/>
  <c r="J9" i="16"/>
  <c r="J494" i="16"/>
  <c r="J492" i="16" s="1"/>
  <c r="I495" i="16"/>
  <c r="K357" i="16"/>
  <c r="K498" i="16"/>
  <c r="I9" i="16"/>
  <c r="K9" i="16"/>
  <c r="J10" i="16"/>
  <c r="I12" i="16"/>
  <c r="K10" i="16"/>
  <c r="I173" i="16"/>
  <c r="I11" i="16" s="1"/>
  <c r="I142" i="16"/>
  <c r="K142" i="16"/>
  <c r="J142" i="16"/>
  <c r="I60" i="16"/>
  <c r="I116" i="16"/>
  <c r="K82" i="16"/>
  <c r="I82" i="16"/>
  <c r="K56" i="16"/>
  <c r="J56" i="16"/>
  <c r="I56" i="16"/>
  <c r="K54" i="16"/>
  <c r="J54" i="16"/>
  <c r="I54" i="16"/>
  <c r="I52" i="16"/>
  <c r="K342" i="16" l="1"/>
  <c r="K495" i="16"/>
  <c r="K8" i="16"/>
  <c r="J8" i="16"/>
  <c r="I8" i="16"/>
  <c r="K25" i="16"/>
  <c r="I25" i="16"/>
  <c r="K341" i="16" l="1"/>
  <c r="K511" i="16" l="1"/>
  <c r="J511" i="16"/>
  <c r="J491" i="16" s="1"/>
  <c r="J489" i="16" s="1"/>
  <c r="I511" i="16"/>
  <c r="I491" i="16" s="1"/>
  <c r="I489" i="16" s="1"/>
  <c r="K507" i="16"/>
  <c r="K506" i="16" l="1"/>
  <c r="I510" i="16"/>
  <c r="J510" i="16"/>
  <c r="K510" i="16"/>
  <c r="K491" i="16"/>
  <c r="K275" i="16" l="1"/>
  <c r="K493" i="16"/>
  <c r="K492" i="16" s="1"/>
  <c r="K489" i="16" l="1"/>
  <c r="L11" i="16" l="1"/>
  <c r="M11" i="16" s="1"/>
  <c r="L137" i="16" l="1"/>
  <c r="L14" i="16"/>
  <c r="M14" i="16"/>
  <c r="N14" i="16"/>
  <c r="M137" i="16" l="1"/>
  <c r="M62" i="16" s="1"/>
  <c r="M60" i="16" s="1"/>
  <c r="L62" i="16"/>
  <c r="L60" i="16" s="1"/>
  <c r="L58" i="16"/>
  <c r="L7" i="16" l="1"/>
  <c r="M7" i="16" s="1"/>
  <c r="M58" i="16"/>
</calcChain>
</file>

<file path=xl/sharedStrings.xml><?xml version="1.0" encoding="utf-8"?>
<sst xmlns="http://schemas.openxmlformats.org/spreadsheetml/2006/main" count="5683" uniqueCount="1750">
  <si>
    <t>0610122060</t>
  </si>
  <si>
    <t>0610122070</t>
  </si>
  <si>
    <t>1.5</t>
  </si>
  <si>
    <t>0620000000</t>
  </si>
  <si>
    <t>0620122020</t>
  </si>
  <si>
    <t>0640122030</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</si>
  <si>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</si>
  <si>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</si>
  <si>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</si>
  <si>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</si>
  <si>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</si>
  <si>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</si>
  <si>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</si>
  <si>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</si>
  <si>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</si>
  <si>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</si>
  <si>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</si>
  <si>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</si>
  <si>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"Восстановление и поддержание до нормативных требований транспортно-эксплуатационного состояния автомобильных дорог общего пользования"</t>
  </si>
  <si>
    <t>Приобретение и установка дорожных знаков</t>
  </si>
  <si>
    <t>Разметка пешеходных переходов</t>
  </si>
  <si>
    <t>3.1.3.</t>
  </si>
  <si>
    <t>Разметка улично-дорожной сети</t>
  </si>
  <si>
    <t xml:space="preserve"> - зимнее, в том числе:</t>
  </si>
  <si>
    <t>3.2.1.1.</t>
  </si>
  <si>
    <t>очистка дорог от снега</t>
  </si>
  <si>
    <t xml:space="preserve">Подпрограмма № 1 «Формирование современной городской среды Чугуевского муниципального округа»                                                           </t>
  </si>
  <si>
    <t xml:space="preserve"> Количество благоустроенных дворовых территорий многоквартирных жилых домов</t>
  </si>
  <si>
    <t xml:space="preserve">Подпрограмма № 2 «Благоустройство территорий, детских и спортивных площадок на территории Чугуевского муниципального округа»                                                                    </t>
  </si>
  <si>
    <t>Количество пассажиров, перевезенное социально-значимыми маршрутами в Чугуевском муниципальном округе</t>
  </si>
  <si>
    <t>тыс.чел.</t>
  </si>
  <si>
    <t>Протяженность автомобильных дорог общего пользования местного значения, не соответствующих нормативным иребованиям</t>
  </si>
  <si>
    <t>км</t>
  </si>
  <si>
    <t xml:space="preserve">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Чугуевского муниципального района</t>
  </si>
  <si>
    <t>Количество преступлений, совершенных несовершеннолетними гражданами;</t>
  </si>
  <si>
    <t>(единиц)</t>
  </si>
  <si>
    <t>Количество преступлений, совершенных несовершеннолетними, ранее совершавшими преступления;</t>
  </si>
  <si>
    <t xml:space="preserve"> (единиц)</t>
  </si>
  <si>
    <t>Количество снятых с профилактического учета семей, находящихся в социально опасном положении, в связи с улучшением обстановки в семье;</t>
  </si>
  <si>
    <t>Количество выявленных очагов дикорастущих наркосодержащих растений;</t>
  </si>
  <si>
    <t>1.5.</t>
  </si>
  <si>
    <t>1.6.</t>
  </si>
  <si>
    <t>Количество выявленных административных правонарушений, предусмотренных Законом Приморского края от 05.03.2007 № 44-КЗ «Об административных  правонарушениях в Приморском крае».</t>
  </si>
  <si>
    <t>Охват населения Чугуевского муниципального округа культурными мероприятиями</t>
  </si>
  <si>
    <t xml:space="preserve">Количество посещений учреждений культуры </t>
  </si>
  <si>
    <t>чел/год</t>
  </si>
  <si>
    <t>Число посещений культурно-массовых мероприятий на платной основе</t>
  </si>
  <si>
    <t>посещ/год</t>
  </si>
  <si>
    <t>Количество участников клубных формирований</t>
  </si>
  <si>
    <t>Число посещений спецтранспорта (ПМКЦ)</t>
  </si>
  <si>
    <t>Число волонтеров культуры</t>
  </si>
  <si>
    <t>Уровень фактической обеспеченности учреждениями культуры клубного типа от нормативной потребности</t>
  </si>
  <si>
    <t>Количество посещений общедоступных публичных библиотек</t>
  </si>
  <si>
    <t>Количество экземпляров новых поступлений в библиотечные фонды</t>
  </si>
  <si>
    <t>Экз.</t>
  </si>
  <si>
    <t>Коэффициент обновления библиотечных фондов</t>
  </si>
  <si>
    <t>Средняя заработная плата одного работника учреждения культуры</t>
  </si>
  <si>
    <t>Руб.</t>
  </si>
  <si>
    <t>Количество памятников истории и культуры, на которых проведены ремонтно-реставрационные работы</t>
  </si>
  <si>
    <t>Удельный вес численности молодежи, в возрасте 14-18 лет, вовлеченной в деятельность молодежных общественных объединений Чугуевского муниципального округа</t>
  </si>
  <si>
    <t>Удельный вес молодежи, занятой в работе органов самоуправления</t>
  </si>
  <si>
    <t>Численность молодежи Чугуевского муниципального округа,  в возрасте 14-18 лет, вовлеченной в деятельность юнармейского движения</t>
  </si>
  <si>
    <t>Удельный вес численности молодежи Чугуевского муниципального округа, в возрасте 14-30 лет, вовлеченной в безвозмездную добровольческую деятельность</t>
  </si>
  <si>
    <t>Доля населения Чугуевского муниципального округа, систематически занимающегося физической культурой и спортом, в общей численности населения в возрасте от 3 до 79 лет</t>
  </si>
  <si>
    <t>Уровень обеспеченности населения спортивными сооружениями исходя из единовременной пропускной способности объектов спорта</t>
  </si>
  <si>
    <t>Доля детей и молодёжи  в возрасте 3-29 лет, систематически занимающихся физической культурой и спортом, в общей численности детей и молодежи Чугуевского муниципального округа</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</si>
  <si>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</si>
  <si>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</si>
  <si>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</si>
  <si>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</si>
  <si>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</si>
  <si>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</si>
  <si>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Подпрограмма  "Развитие системы общего образования в Чугуевском муниципальном округе" на 2020-2024 годы</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</si>
  <si>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</si>
  <si>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</si>
  <si>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</si>
  <si>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</si>
  <si>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</si>
  <si>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</si>
  <si>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</si>
  <si>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</si>
  <si>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</si>
  <si>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</si>
  <si>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</si>
  <si>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</si>
  <si>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</si>
  <si>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</si>
  <si>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</si>
  <si>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</si>
  <si>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</si>
  <si>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</si>
  <si>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</si>
  <si>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</si>
  <si>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</si>
  <si>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</si>
  <si>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</si>
  <si>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</si>
  <si>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</si>
  <si>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</si>
  <si>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</si>
  <si>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</si>
  <si>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</si>
  <si>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</si>
  <si>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</si>
  <si>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2.6.2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</si>
  <si>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</si>
  <si>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</si>
  <si>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</si>
  <si>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</si>
  <si>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</si>
  <si>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</si>
  <si>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</si>
  <si>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</si>
  <si>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</si>
  <si>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Субсидии на выполнение муниципального задания (расходы на обеспечение деятельности (оказание услуг, выполнение работ) ДЮЦ)</t>
  </si>
  <si>
    <t>3.1.5</t>
  </si>
  <si>
    <t xml:space="preserve">Субсидии на выполнение муниципального задания (Расходы на приобретение коммунальных услуг) </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</si>
  <si>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</si>
  <si>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</si>
  <si>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</si>
  <si>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</si>
  <si>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</si>
  <si>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</si>
  <si>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</si>
  <si>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</si>
  <si>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</si>
  <si>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</si>
  <si>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</si>
  <si>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</si>
  <si>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</si>
  <si>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</si>
  <si>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</si>
  <si>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</si>
  <si>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Количество изготовленных печатных памяток по тематике противодействия   экстремизму и терроризму, не менее</t>
  </si>
  <si>
    <t>Количество проведённых  заседаний          антитеррористической комиссии Чугуевского муниципального округа, не менее</t>
  </si>
  <si>
    <t>Количество проведённых  в общеобразовательных учреждениях классных часов о порядке и правилах поведения населения при угрозе возникновения террористических актов, не менее</t>
  </si>
  <si>
    <t>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 порядке действий при угрозе возникновения террористического акта, не менее</t>
  </si>
  <si>
    <t>Количество приобретённых  печатных изданий (плакатов, брошюр, книг), направленных на профилактику терроризма и экстремизма, не менее</t>
  </si>
  <si>
    <t>Количество информации о деятельности антитеррористической комиссии Чугуевского муниципального округа, размещённой в средствах массовой информации и на официальном сайте Чугуевского муниципального округа, не менее</t>
  </si>
  <si>
    <t>Обязательное страхование гидротехнических сооружений</t>
  </si>
  <si>
    <t>Обеспечение пожарной безопасности на территории Чугуевского муниципального округа</t>
  </si>
  <si>
    <t>Подпрограмма  №1 «Содержание и ремонт муниципального жилищного фонда» на 2020-2024 годы</t>
  </si>
  <si>
    <t>Доля объектов муниципального жилищного фонда, соответствующих требованиям законодательства, в общем объеме муниципального жилищного фонда</t>
  </si>
  <si>
    <t>Доля  объектов водоснабжения и водоотведения, находящихся в неудовлетворительном состоянии</t>
  </si>
  <si>
    <t>Доля населения, обеспеченных качественными услугами водоснабжения и водоотведения</t>
  </si>
  <si>
    <t xml:space="preserve"> Площадь расселенных жилых помещений, признанных аварийными      </t>
  </si>
  <si>
    <t>Количество граждан, расселенных из жилых помещений признанных аварийными</t>
  </si>
  <si>
    <t>Чел.</t>
  </si>
  <si>
    <t>Подпрограмма № 1 «Поддержка малого и среднего предпринимательства на территории Чугуевского муниципального округа» на 2020-2024 годы</t>
  </si>
  <si>
    <t>Число субъектов малого и среднего предпринима - тельства  на 10 000 человек населения</t>
  </si>
  <si>
    <t>единиц</t>
  </si>
  <si>
    <t>Прирост оборота субъектов малого и среднего предпринимательства</t>
  </si>
  <si>
    <t>Число реализованных проектов субъектов МСП получивших льготную кредитно - лизинговую поддержку</t>
  </si>
  <si>
    <t>Доля работников малых предприятий в общей численности занятых в экономике</t>
  </si>
  <si>
    <t>Доля оборота малых предприятий в объеме оборота полного круга предприятий</t>
  </si>
  <si>
    <t>Численность работников, занятых в сфере малого и среднего предпринимательства</t>
  </si>
  <si>
    <t>человек</t>
  </si>
  <si>
    <t>Количество налогоплательщиков специального налогового режима «Налог на профессиональный доход»</t>
  </si>
  <si>
    <t>1.6</t>
  </si>
  <si>
    <t>1.7</t>
  </si>
  <si>
    <t>000</t>
  </si>
  <si>
    <t>05</t>
  </si>
  <si>
    <t>Всего по программе</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</si>
  <si>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</si>
  <si>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</si>
  <si>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</si>
  <si>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</si>
  <si>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</si>
  <si>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</si>
  <si>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0390121080</t>
  </si>
  <si>
    <t>Приобретение специализированной техники</t>
  </si>
  <si>
    <t>0390200000</t>
  </si>
  <si>
    <t>0390221010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</si>
  <si>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</si>
  <si>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</si>
  <si>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</si>
  <si>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</si>
  <si>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</si>
  <si>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</si>
  <si>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</si>
  <si>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0390321072</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</si>
  <si>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</si>
  <si>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</si>
  <si>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</si>
  <si>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</si>
  <si>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</si>
  <si>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</si>
  <si>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</si>
  <si>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</si>
  <si>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</si>
  <si>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</si>
  <si>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</si>
  <si>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</si>
  <si>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</si>
  <si>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</si>
  <si>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</si>
  <si>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</si>
  <si>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</si>
  <si>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</si>
  <si>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</si>
  <si>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</si>
  <si>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</si>
  <si>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</si>
  <si>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</si>
  <si>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</si>
  <si>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</si>
  <si>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</si>
  <si>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</si>
  <si>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</si>
  <si>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08</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</si>
  <si>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</si>
  <si>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</si>
  <si>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</si>
  <si>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Организация и проведение культурно-массовых мероприятий</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</si>
  <si>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</si>
  <si>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</si>
  <si>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</si>
  <si>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</si>
  <si>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</si>
  <si>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</si>
  <si>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</si>
  <si>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</si>
  <si>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</si>
  <si>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</si>
  <si>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Строительство сельского клуба в селе Верхняя Бреевка</t>
  </si>
  <si>
    <t>Строительство сельского клуба в селе Ленино</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</si>
  <si>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</si>
  <si>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</si>
  <si>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</si>
  <si>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</si>
  <si>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</si>
  <si>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</si>
  <si>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</si>
  <si>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</si>
  <si>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</si>
  <si>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</si>
  <si>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</si>
  <si>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</si>
  <si>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</si>
  <si>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</si>
  <si>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</si>
  <si>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</si>
  <si>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</si>
  <si>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</si>
  <si>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</si>
  <si>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</si>
  <si>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</si>
  <si>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</si>
  <si>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</si>
  <si>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</si>
  <si>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</si>
  <si>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</si>
  <si>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</si>
  <si>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</si>
  <si>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Развитие массовой физической культуры и спорта на территории Чугуевского МО</t>
  </si>
  <si>
    <t>11</t>
  </si>
  <si>
    <t>0590170070</t>
  </si>
  <si>
    <t>1.1.1.</t>
  </si>
  <si>
    <t>Проектирование и строительство физкультурно-оздоровительного комплекса в селе Чугуевка</t>
  </si>
  <si>
    <t>1.1.2.</t>
  </si>
  <si>
    <t>Строительство плавательного бассейна в селе Чугуевка</t>
  </si>
  <si>
    <t>1.1.3.</t>
  </si>
  <si>
    <t>Строительство минифутбольного поля с искуственным покрытием в селе Чугуевка</t>
  </si>
  <si>
    <t>1.1.4.</t>
  </si>
  <si>
    <t xml:space="preserve">Строительство двух плоскостных спортивных сооружений "Комбинированный спортивный комплекс" в селе Чугуевка </t>
  </si>
  <si>
    <t>1.1.5.</t>
  </si>
  <si>
    <t>Строительство спортивных городков в селах района (Булыга-Фадеево,Кокшаровка, Шумный, Соколовка,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</si>
  <si>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1.1.6.</t>
  </si>
  <si>
    <t>Реконструкция стадиона в селе Чугуевка</t>
  </si>
  <si>
    <t>Подготовка оснований для объектов спортивной инфраструктуры</t>
  </si>
  <si>
    <t>0590120220</t>
  </si>
  <si>
    <t>Оснащение объектов спортивной инфраструктуры спортивно-технологическим оборудованием</t>
  </si>
  <si>
    <t>0590122280</t>
  </si>
  <si>
    <t>0590220170</t>
  </si>
  <si>
    <t>Приобретение спортивного оборудования, приспособлений, инвентаря, расходных материалов</t>
  </si>
  <si>
    <t>Приобретение наградной атрибутики</t>
  </si>
  <si>
    <t>0590220180</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</si>
  <si>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</si>
  <si>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</si>
  <si>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</si>
  <si>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</si>
  <si>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</si>
  <si>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</si>
  <si>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</si>
  <si>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</si>
  <si>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3.1.1.</t>
  </si>
  <si>
    <t>Приобретение туристического оборудования, инвентаря, снаряжений и расходных материалов</t>
  </si>
  <si>
    <t>3.1.2.</t>
  </si>
  <si>
    <t>Приобретение призов и наградной атрибутики</t>
  </si>
  <si>
    <t>3.2.1.</t>
  </si>
  <si>
    <t>3.2.2.</t>
  </si>
  <si>
    <t>3.2.3.</t>
  </si>
  <si>
    <t>Оснащение объктов спортивной инфраструктуры спортивно-технологическим оборудованием</t>
  </si>
  <si>
    <t>059Р552280</t>
  </si>
  <si>
    <t>Развитие спортивной инфраструктуры, находящейся в муниципальной собственности</t>
  </si>
  <si>
    <t>059Р592190</t>
  </si>
  <si>
    <t>Организация физкультурно-спортивной работы по месту жительства</t>
  </si>
  <si>
    <t>Приобретение и поставка спортивного инвентаря, спортивного оборудования и иного имущества для развития лыжного спорта</t>
  </si>
  <si>
    <t>90</t>
  </si>
  <si>
    <t>Техническое и программное обеспечение администрации Чугуевского муниципального округа</t>
  </si>
  <si>
    <t>Организация защиты персональных данных, обеспечение функционирования системы информационной безопасности</t>
  </si>
  <si>
    <t>2</t>
  </si>
  <si>
    <t>Основное мероприятие: 
2. Информационная открытость</t>
  </si>
  <si>
    <t>Обеспечение бесперебойного круглосуточного функционирования официального сайта администрации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</si>
  <si>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</si>
  <si>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</si>
  <si>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</si>
  <si>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Основное мероприятие: "Организация профессионального обучения муниципальных служащих"</t>
  </si>
  <si>
    <t>12</t>
  </si>
  <si>
    <t>Выполнение плана по доходам от приватизации муниципального имущества</t>
  </si>
  <si>
    <t>Выполнение плана по доходам от аренды муниципального имущества</t>
  </si>
  <si>
    <t>Выполнение плана по доходам от аренды земельных участков</t>
  </si>
  <si>
    <t>Выполнение плана по доходам от продажи земельных участков</t>
  </si>
  <si>
    <t>Доля объектов недвижимого имущества, в том числе земельных участков, находящихся в собственности муниципального округа, в отношении которых принято решение по управлению и распоряжению ими по отношению к общему количеству объектов недвижимого имущества, находящихся в собственности муниципального округа</t>
  </si>
  <si>
    <t>Доля объектов недвижимого имущества, в том числе земельных участков, находящихся в собственности муниципального округа,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 за исключением сетей инженерно-технического обеспечения</t>
  </si>
  <si>
    <t>Доля объектов недвижимого имущества, в том числе земельных участков, право собственности муниципального округа на которые зарегистрировано, от общего числа объектов недвижимого имущества, подлежащих государственной регистрации (в рамках текущего года)</t>
  </si>
  <si>
    <t>Количество оказанных услуг по выдаче документов по приватизации квартир муниципального жилищного фонда</t>
  </si>
  <si>
    <t>единиц.</t>
  </si>
  <si>
    <t>Число семей, улучшивших жилищные условия</t>
  </si>
  <si>
    <t>Доля расходов бюджета муниципального округа, формируемых в рамках муниципальных программ муниципального округа</t>
  </si>
  <si>
    <t>Степень исполнения расходных обязательств бюджета муниципального округа</t>
  </si>
  <si>
    <t>не менее 100</t>
  </si>
  <si>
    <t>Прирост инвестиций в основной капитал к предыдущему году</t>
  </si>
  <si>
    <t>процент</t>
  </si>
  <si>
    <t>Темп роста инвестиций в основной капитал в расчете на душу населения</t>
  </si>
  <si>
    <t>Количество созданных инвестиционных площадок (нарастающим итогом)</t>
  </si>
  <si>
    <t>Доля проектов МНПА, прошедших процедуру ОРВ, к доле МНПА, подлежащих процедуре ОРВ</t>
  </si>
  <si>
    <t>в том числе:</t>
  </si>
  <si>
    <t>«-«</t>
  </si>
  <si>
    <t>рублей</t>
  </si>
  <si>
    <t>Уровень зарегистрированной безработицы по отношению к экономически активному населению, в %</t>
  </si>
  <si>
    <t>Площадь используемых земель сельскохозяйственного назначения</t>
  </si>
  <si>
    <t>га</t>
  </si>
  <si>
    <t>Повышение урожайности зерновых культур в хозяйствах муниципального округа</t>
  </si>
  <si>
    <t>ц/га</t>
  </si>
  <si>
    <t>Увеличение поголовья КРС в хозяйствах муниципального округа</t>
  </si>
  <si>
    <t>голов</t>
  </si>
  <si>
    <t>Увеличение производство молочной продукции (к уровню прошлого года)</t>
  </si>
  <si>
    <t>Количество хозяйств        (начинающих фермеров), получивших гранты по Государственной программе Приморского края</t>
  </si>
  <si>
    <t>Количество мероприятий по оказанию консультативной помощи сельскохозяйственным товаропроизводителям, планирующим получить государственную поддержку</t>
  </si>
  <si>
    <t>ед</t>
  </si>
  <si>
    <t>% к предыдущему году</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</si>
  <si>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</si>
  <si>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</si>
  <si>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</si>
  <si>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</si>
  <si>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</si>
  <si>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5.4</t>
  </si>
  <si>
    <t>0490300000</t>
  </si>
  <si>
    <t>Разработка проекта генерального плана и правил землепользования Чугуевского муниципального округа</t>
  </si>
  <si>
    <t>Субсидии некомерческим организациям, не являющимися муниципальными организациями</t>
  </si>
  <si>
    <t>0490343030</t>
  </si>
  <si>
    <t>633</t>
  </si>
  <si>
    <t>Организация ритуальных услуг и содержание мест захоронения</t>
  </si>
  <si>
    <t>1</t>
  </si>
  <si>
    <t>Организация мероприятий по благоустройству территорий Чугуевского муницпального округа</t>
  </si>
  <si>
    <t>1690224020</t>
  </si>
  <si>
    <t>0790223030</t>
  </si>
  <si>
    <t>0790223040</t>
  </si>
  <si>
    <t>Проведение информационной пропаганды, направленной на профилактику терроризма и экстремизма</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</si>
  <si>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</si>
  <si>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</si>
  <si>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</si>
  <si>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</si>
  <si>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</si>
  <si>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</si>
  <si>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</si>
  <si>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1090170120</t>
  </si>
  <si>
    <t>1090170590</t>
  </si>
  <si>
    <t>109010591</t>
  </si>
  <si>
    <t>Основное мероприятие: "Внедрение современных механизмов стимулирования муниципальных служащих, повышения престижа муниципальной службы"</t>
  </si>
  <si>
    <t>Пенсии за выслугу лет лицам, замещавшим должности муниципальной службы в органах местного самоуправления Чугуевского муниципального округа</t>
  </si>
  <si>
    <t>Федеральный бюджет</t>
  </si>
  <si>
    <t>Краевой бюджет</t>
  </si>
  <si>
    <t>Бюджет округа</t>
  </si>
  <si>
    <t>Иные внебюджетные источники</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</si>
  <si>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</si>
  <si>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</si>
  <si>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</si>
  <si>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</si>
  <si>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</si>
  <si>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</si>
  <si>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</si>
  <si>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</si>
  <si>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</si>
  <si>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</si>
  <si>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</si>
  <si>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</si>
  <si>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0440110030</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</si>
  <si>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</si>
  <si>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</si>
  <si>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</si>
  <si>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</si>
  <si>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</si>
  <si>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</si>
  <si>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</si>
  <si>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</si>
  <si>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</si>
  <si>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</si>
  <si>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</si>
  <si>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</si>
  <si>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</si>
  <si>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</si>
  <si>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</si>
  <si>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</si>
  <si>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оплата проезда беременных женщин и больных туберкулёзом на приём к врачу (в границах Чугуевского муниципального района)</t>
  </si>
  <si>
    <t>единовременная выплата на погребение умершего почетного гражданина Чугуевского муниципального округа (района)</t>
  </si>
  <si>
    <t>0490242020</t>
  </si>
  <si>
    <t>0490293160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</si>
  <si>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</si>
  <si>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</si>
  <si>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</si>
  <si>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</si>
  <si>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</si>
  <si>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</si>
  <si>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</si>
  <si>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</si>
  <si>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</si>
  <si>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</si>
  <si>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</si>
  <si>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3.3.1.</t>
  </si>
  <si>
    <t>федеральный бюджет</t>
  </si>
  <si>
    <t>краевой бюджет</t>
  </si>
  <si>
    <t>бюджет ЧМО</t>
  </si>
  <si>
    <t>Развитие адаптивной физической культуры</t>
  </si>
  <si>
    <t>Содержание линий уличного освещения</t>
  </si>
  <si>
    <t>Ремонт и модернизация тепловых сетей</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</si>
  <si>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</si>
  <si>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</si>
  <si>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</si>
  <si>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</si>
  <si>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</si>
  <si>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</si>
  <si>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</si>
  <si>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</si>
  <si>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</si>
  <si>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</si>
  <si>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</si>
  <si>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</si>
  <si>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</si>
  <si>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</si>
  <si>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</si>
  <si>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</si>
  <si>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</si>
  <si>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</si>
  <si>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</si>
  <si>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</si>
  <si>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</si>
  <si>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 xml:space="preserve">Целевой индикатор, показатель (наименование)
</t>
  </si>
  <si>
    <t xml:space="preserve">Единица измерения
</t>
  </si>
  <si>
    <t xml:space="preserve">   в году, предшествующем отчетному финансовому году     
</t>
  </si>
  <si>
    <t xml:space="preserve">Значения целевых индикаторов, показателей муниципальной программы 
</t>
  </si>
  <si>
    <t xml:space="preserve">в отчетном году   
</t>
  </si>
  <si>
    <t>План</t>
  </si>
  <si>
    <t>Факт</t>
  </si>
  <si>
    <t xml:space="preserve">   Обоснование отклонений значений целевого индикатора, показателя на   
 конец отчетного года (при наличии)</t>
  </si>
  <si>
    <t>%</t>
  </si>
  <si>
    <t xml:space="preserve">
%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</si>
  <si>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</si>
  <si>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</si>
  <si>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</si>
  <si>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</si>
  <si>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</si>
  <si>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</si>
  <si>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</si>
  <si>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</si>
  <si>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</si>
  <si>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</si>
  <si>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</si>
  <si>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2.2.</t>
  </si>
  <si>
    <t>3.3.</t>
  </si>
  <si>
    <t>Доля детей в возрасте от 5 до 18 лет, охваченных дополнительным образованием</t>
  </si>
  <si>
    <t>Удельный вес численности обучающихся, занимающихся в первую смену, в общей численности обучающихся общеобразовательных организаций</t>
  </si>
  <si>
    <t>2.3.</t>
  </si>
  <si>
    <t>2.1.</t>
  </si>
  <si>
    <t>Обеспечение доступности дошкольного образования от 0 до 7 лет (уменьшение общей очереди) %</t>
  </si>
  <si>
    <t>Количество дополнительных мест в дошкольных организациях для детей в возрасте от 2 месяцев до 3 лет, созданных в ходе реализации муниципальной программы</t>
  </si>
  <si>
    <t>ед.</t>
  </si>
  <si>
    <t>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</si>
  <si>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3.1.</t>
  </si>
  <si>
    <t>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</si>
  <si>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t>
  </si>
  <si>
    <t>3.4.</t>
  </si>
  <si>
    <t>Доля учащихся 4 - 11 классов, принимающих участие в школьном этапе Всероссийской олимпиады школьников</t>
  </si>
  <si>
    <t>3.5.</t>
  </si>
  <si>
    <t>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</si>
  <si>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</si>
  <si>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одарённых детей Чугуевского муниципального округа, принявших участие в сменах всероссийских детских образовательных центров</t>
  </si>
  <si>
    <t>чел.</t>
  </si>
  <si>
    <t>4.1.</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</si>
  <si>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t>
  </si>
  <si>
    <t>4.2.</t>
  </si>
  <si>
    <t>Доля детей и подростков, охваченных всеми формами отдыха и оздоровления, занятости от общего числа детей в возрасте от 7 до 17 лет</t>
  </si>
  <si>
    <t>4.3.</t>
  </si>
  <si>
    <t>Доля детей и подростков, охваченных льготой из краевого бюджета по оплате стоимости путевки в организации отдыха, от общего числа детей в возрасте от 7 до 15 лет</t>
  </si>
  <si>
    <t>4.4.</t>
  </si>
  <si>
    <t>Доля оздоровленных детей, находящихся в трудной жизненной ситуации, от общего числа детей от 6 до 17 лет, находящихся в трудной жизненной ситуации, подлежащих оздоровлению</t>
  </si>
  <si>
    <t>4.5.</t>
  </si>
  <si>
    <t>Доля детей, оздоровленных во всех типах оздоровительных организаций, получивших выраженный оздоровительный эффект</t>
  </si>
  <si>
    <t>4.6.</t>
  </si>
  <si>
    <t>Количество функционирующих детских оздоровительных лагерей на базе муниципальных образовательных учреждений</t>
  </si>
  <si>
    <t>4.7.</t>
  </si>
  <si>
    <t>Количество выпускников школ, принявших участие в празднике выпускников школ Чугуевского муниципального округа</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</si>
  <si>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</si>
  <si>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</si>
  <si>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</si>
  <si>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</si>
  <si>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</si>
  <si>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</si>
  <si>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</si>
  <si>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</si>
  <si>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Ед.</t>
  </si>
  <si>
    <t>Количество благоустроенных территорий общего пользования населения</t>
  </si>
  <si>
    <t>Количество благоустроенных территорий, детских и спортивных площадок</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</si>
  <si>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</si>
  <si>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</si>
  <si>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</si>
  <si>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</si>
  <si>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</si>
  <si>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</si>
  <si>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</si>
  <si>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</si>
  <si>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</si>
  <si>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</si>
  <si>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</si>
  <si>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</si>
  <si>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</si>
  <si>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</si>
  <si>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</si>
  <si>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</si>
  <si>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</si>
  <si>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</si>
  <si>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</si>
  <si>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</si>
  <si>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</si>
  <si>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</si>
  <si>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</si>
  <si>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</si>
  <si>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</si>
  <si>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</si>
  <si>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</si>
  <si>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</si>
  <si>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</si>
  <si>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</si>
  <si>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</si>
  <si>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</si>
  <si>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</si>
  <si>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</si>
  <si>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</si>
  <si>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</si>
  <si>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</si>
  <si>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</si>
  <si>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</si>
  <si>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</si>
  <si>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</si>
  <si>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</si>
  <si>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</si>
  <si>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</si>
  <si>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</si>
  <si>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</si>
  <si>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</si>
  <si>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</si>
  <si>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</si>
  <si>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</si>
  <si>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</si>
  <si>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</si>
  <si>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</si>
  <si>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</si>
  <si>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</si>
  <si>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</si>
  <si>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</si>
  <si>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</si>
  <si>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</si>
  <si>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</si>
  <si>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</si>
  <si>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</si>
  <si>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</si>
  <si>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</si>
  <si>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</si>
  <si>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</si>
  <si>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</si>
  <si>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</si>
  <si>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</si>
  <si>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</si>
  <si>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</si>
  <si>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</si>
  <si>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</si>
  <si>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</si>
  <si>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</si>
  <si>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</si>
  <si>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</si>
  <si>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Субсидии на иные цели (Приобретение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</si>
  <si>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</si>
  <si>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</si>
  <si>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</si>
  <si>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</si>
  <si>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</si>
  <si>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</si>
  <si>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</si>
  <si>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</si>
  <si>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</si>
  <si>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</si>
  <si>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план</t>
  </si>
  <si>
    <t xml:space="preserve">факт </t>
  </si>
  <si>
    <t>Форма 9</t>
  </si>
  <si>
    <t xml:space="preserve">Наименование муниципальной услуги (выполняемой работы)    
</t>
  </si>
  <si>
    <t xml:space="preserve">   Значение показателя объема муниципальной услуги (работы)   
</t>
  </si>
  <si>
    <t xml:space="preserve">Расходы бюджета Чугуевского муниципального округа на оказание муниципальной услуги (выполнение работ), рублей               
</t>
  </si>
  <si>
    <t xml:space="preserve">сводная бюджетная роспись на 1 января отчетного года    
</t>
  </si>
  <si>
    <t xml:space="preserve">сводная бюджетная роспись на 31 декабря отчетного года    
</t>
  </si>
  <si>
    <t xml:space="preserve">кассовое исполнение    
</t>
  </si>
  <si>
    <t xml:space="preserve">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t>
  </si>
  <si>
    <t>Услуги по предоставлению общедоступного и бесплатного начального общего, основного общего, среднего (полного) общего, дополнительного и дошкольного образования по основным общеобразовательным программам в общеобразовательных организациях</t>
  </si>
  <si>
    <t>Услуги по предоставлению дополнительного образования детям в организациях дополнительного образования</t>
  </si>
  <si>
    <t>Форма 10</t>
  </si>
  <si>
    <t>Доля населения среднего возраста (женщины в возрасте 30 - 54 лет, мужчины в возрасте 30 - 59 лет), систематически занимающегося физической культурой и спортом в общей численности населения среднего возраста Чугуевского муниципального округа</t>
  </si>
  <si>
    <t>Доля населения старшего возраста (женщины в возрасте 55 - 79 лет, мужчины в возрасте 60 - 79 лет), систематически занимающегося физической культурой и спортом в общей численности населения старшего возраста Чугуевского муниципального округа</t>
  </si>
  <si>
    <t>Доля лиц с ограниченными возможностями здоровья и инвалидов , систематически занимающихся физической культурой и спортом, в общей численности данной категории населения Чугуевского муниципального округа</t>
  </si>
  <si>
    <t>Количество созданных (введенных в эксплуатацию), реконструированных, капитально отремонтированных объектов спорта</t>
  </si>
  <si>
    <t>Количество оборудованных плоскостных спортивных сооружений</t>
  </si>
  <si>
    <t>Количество объектов туристской навигации и ориентирующей информации (с нарастающим итогом)</t>
  </si>
  <si>
    <t>Количество мероприятий туристской направленности</t>
  </si>
  <si>
    <t>Доля модернизированных средств вычислительной техники, программного обеспечения, информационных систем, средств защиты информации</t>
  </si>
  <si>
    <t>-</t>
  </si>
  <si>
    <t>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t>
  </si>
  <si>
    <t>сут.</t>
  </si>
  <si>
    <t>Количество произведенных и размещенных информационных материалов на Интернет-ресурсах (официальный сайт администрации Чугуевского муниципального округа и социальные сети)</t>
  </si>
  <si>
    <t>шт.</t>
  </si>
  <si>
    <t>Ежегодный объем печатной продукции МАУ «Редакция газеты «Наше время»</t>
  </si>
  <si>
    <t>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t>
  </si>
  <si>
    <t>Доля муниципальных служащих (руководителей муниципальных учреждений),  представивших в установленный срок сведения о доходах, расходах, об имуществе и обязательствах имущественного характера от общего числа муниципальных служащих и руководителей муниципальных учреждений, представляющих указанные сведения</t>
  </si>
  <si>
    <t>Уменьшение к 2024 году количества муниципальных служащих (руководителей муниципальных учреждений), привлеченных к дисциплинарной ответственности за нарушение требований антикоррупционного законодательства, на 80 % (к числу привлеченных к дисциплинарной ответственности в 2019 году);</t>
  </si>
  <si>
    <t>Доля установленных фактов коррупции, от общего количества жалоб и обращений граждан, поступивших за отчетный период</t>
  </si>
  <si>
    <t>Доля муниципальных служащих, прошедших обучение по повышению квалификации, в должностные обязанности которых входит участие в противодействии коррупции и обучение муниципальных служащих, впервые поступивших на муниципальную службу для замещения должностей, включенных в перечни должностей, установленные нормативными правовыми актами Российской Федерации, по образовательным программам в области противодействия коррупции</t>
  </si>
  <si>
    <t>Уровень обеспечения доступа населения информацией о противодействии коррупции на территории Чугуевского муниципального округа</t>
  </si>
  <si>
    <t>Доля нормативных правовых актов в сфере муниципальной службы, соответствующих законодательству о муниципальной службе</t>
  </si>
  <si>
    <t>Доля муниципальных служащих, прошедших аттестацию в отчетном году (от общего количества муниципальных служащих, подлежащих аттестации в отчетном году)</t>
  </si>
  <si>
    <t>Доля муниципальных служащих, прошедших повышение квалификации, профессиональную переподготовку</t>
  </si>
  <si>
    <t>Территории Чугуевского муниципального округа, на которых проведены процедуры благоустройства</t>
  </si>
  <si>
    <r>
      <t>м</t>
    </r>
    <r>
      <rPr>
        <vertAlign val="superscript"/>
        <sz val="12"/>
        <color indexed="8"/>
        <rFont val="Times New Roman"/>
        <family val="1"/>
        <charset val="204"/>
      </rPr>
      <t>2</t>
    </r>
  </si>
  <si>
    <t>Количество кладбищ, на которых проведены работы по текущему содержанию мест захоронения</t>
  </si>
  <si>
    <t>Количество кладбищ, на которых проведены кадастровые работы по установлению границ.</t>
  </si>
  <si>
    <t>Сокращение уровня  потерь в тепловых сетях</t>
  </si>
  <si>
    <t>Снижение уровня потерь  в электрических сетях</t>
  </si>
  <si>
    <t xml:space="preserve">Увеличение доли освещенности улиц  </t>
  </si>
  <si>
    <r>
      <t xml:space="preserve">Количество информационно - пропагандистских мероприятий </t>
    </r>
    <r>
      <rPr>
        <sz val="11"/>
        <color indexed="8"/>
        <rFont val="Times New Roman"/>
        <family val="1"/>
        <charset val="204"/>
      </rPr>
      <t>по вопросам противодействия терроризму, предупреждению террористических актов, поведению в условиях возникновения ЧС через СМИ и официальный сайт Чугуевского муниципального округа в сети Интернет, не менее</t>
    </r>
  </si>
  <si>
    <t>Капитальный ремонт зданий муниципальных образовательных учреждений, в рамках софинансирования краевого бюджета</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</si>
  <si>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</si>
  <si>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</si>
  <si>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</si>
  <si>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</si>
  <si>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3..1.3.</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</si>
  <si>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</si>
  <si>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</si>
  <si>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</si>
  <si>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</si>
  <si>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</si>
  <si>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I</t>
  </si>
  <si>
    <t>бюджет Чугуевского округа</t>
  </si>
  <si>
    <t>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</si>
  <si>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</si>
  <si>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</si>
  <si>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</si>
  <si>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</si>
  <si>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</si>
  <si>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</si>
  <si>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</si>
  <si>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r>
      <t xml:space="preserve">Содержание автомобильных дорог </t>
    </r>
    <r>
      <rPr>
        <b/>
        <sz val="11"/>
        <color indexed="8"/>
        <rFont val="Times New Roman"/>
        <family val="1"/>
        <charset val="204"/>
      </rPr>
      <t>(субсидии МБУ СКС)</t>
    </r>
  </si>
  <si>
    <t>Отв. Исп.</t>
  </si>
  <si>
    <t>АЧМО</t>
  </si>
  <si>
    <t>Разработка туристических маршрутов по объектам культурно-исторического наследия</t>
  </si>
  <si>
    <t>059Р520172</t>
  </si>
  <si>
    <t>059Р520173</t>
  </si>
  <si>
    <t>Отклонение указывает на эффективную работу в области обучения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</si>
  <si>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</si>
  <si>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</si>
  <si>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</si>
  <si>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</si>
  <si>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</si>
  <si>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</si>
  <si>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</si>
  <si>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</si>
  <si>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</si>
  <si>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</si>
  <si>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</si>
  <si>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</si>
  <si>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</si>
  <si>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</si>
  <si>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</si>
  <si>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</si>
  <si>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</si>
  <si>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</si>
  <si>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</si>
  <si>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Строительство, реконструкция зданий (в том числе проектно-изыскательские работы)</t>
  </si>
  <si>
    <t>0290692490</t>
  </si>
  <si>
    <t>1.1.4</t>
  </si>
  <si>
    <t>1.1.5</t>
  </si>
  <si>
    <t>Отдельное мероприятие "Формирование благоприятных условий жизнедеятельности""</t>
  </si>
  <si>
    <t>МКУ "ЦХО"</t>
  </si>
  <si>
    <t>1.1.1.3</t>
  </si>
  <si>
    <t>Аренда помещения, охранные услуги (отдел ЗАГС)</t>
  </si>
  <si>
    <t>Иные выплаты персоналу</t>
  </si>
  <si>
    <t>Начисления на заработную плату</t>
  </si>
  <si>
    <t>Налог на имущество</t>
  </si>
  <si>
    <t>Прочие налоги и сборы</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</si>
  <si>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</si>
  <si>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</si>
  <si>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</si>
  <si>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</si>
  <si>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</si>
  <si>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 xml:space="preserve">Количество приобретенных технических средств </t>
  </si>
  <si>
    <t xml:space="preserve">Количество площадей в обслуживаемых административных зданиях, служебных помещениях и сооружениях в муниципальном казенном учреждении. </t>
  </si>
  <si>
    <t>Количечтво транспортных средств для сопровождения муниципальных служащих</t>
  </si>
  <si>
    <t>06501L4970</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</si>
  <si>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</si>
  <si>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</si>
  <si>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</si>
  <si>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</si>
  <si>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</si>
  <si>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</si>
  <si>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</si>
  <si>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</si>
  <si>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</si>
  <si>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</si>
  <si>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</si>
  <si>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</si>
  <si>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</si>
  <si>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1590226060</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</si>
  <si>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</si>
  <si>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</si>
  <si>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</si>
  <si>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</si>
  <si>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</si>
  <si>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</si>
  <si>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проведение оздоровительных мероприятий</t>
  </si>
  <si>
    <t>Количество распространенных листовок и буклетов</t>
  </si>
  <si>
    <t>шт</t>
  </si>
  <si>
    <t>Показатель выполнен на 100 %</t>
  </si>
  <si>
    <t>Количество публикаций в средствах массовой информации</t>
  </si>
  <si>
    <t>Количество проведенных выставок, лекториев</t>
  </si>
  <si>
    <t>Количество проведенных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сотрудников полиции</t>
  </si>
  <si>
    <t>Протяженность автомобильных дорог, не соответствующих нормативным требованиям, не увеличилась и осталось на уровне плановых показателей</t>
  </si>
  <si>
    <t>Показатель выполнен на 100%</t>
  </si>
  <si>
    <t>Библиотечное, библиографическое  и информационное обслуживание пользователей библиотеки (организация библиотечного обслуживания)</t>
  </si>
  <si>
    <t>Организация и проведение мероприятий (Организация деятельности централизованной клубной системы)</t>
  </si>
  <si>
    <t>Обеспечение деятельности МКУ "Центр обеспечения деятельности учреждений культуры"</t>
  </si>
  <si>
    <t>Муниципальная программа "Разитие культуры Чугуевского муниципальногоокруга " на 2020-2027годы</t>
  </si>
  <si>
    <t>Муниципальная программа "Информационное общество Чугуевского муниципального округа" на 2020-2024 годы</t>
  </si>
  <si>
    <t>Выполнение планового показателя на 100 %</t>
  </si>
  <si>
    <t>Плановый показатель выполнен на 100%</t>
  </si>
  <si>
    <t>Плановый показатель выполнен на 100 %</t>
  </si>
  <si>
    <t>Плановый показатель исполнен на 100 %</t>
  </si>
  <si>
    <t>м.кв</t>
  </si>
  <si>
    <t>чел</t>
  </si>
  <si>
    <t xml:space="preserve">            Муниципальная программа "Содержание и благоустройство Чугуевского муниципального округа" на 2020-2024 годы</t>
  </si>
  <si>
    <t>Объем расходов (в рублях), годы</t>
  </si>
  <si>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</si>
  <si>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</si>
  <si>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</si>
  <si>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</si>
  <si>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</si>
  <si>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</si>
  <si>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2..1</t>
  </si>
  <si>
    <t>Мероприятие не реализовано</t>
  </si>
  <si>
    <t xml:space="preserve">% </t>
  </si>
  <si>
    <t>Среднемесячная заработная плата  одного работника в  округе</t>
  </si>
  <si>
    <r>
      <t xml:space="preserve">ОЦЕНКА  ЭФФЕКТИВНОСТИ  МУНИЦИПАЛЬНЫХ ПРОГРАММ                                                                                   ЗА </t>
    </r>
    <r>
      <rPr>
        <b/>
        <u/>
        <sz val="16"/>
        <rFont val="Times New Roman"/>
        <family val="1"/>
        <charset val="204"/>
      </rPr>
      <t>2021</t>
    </r>
    <r>
      <rPr>
        <b/>
        <sz val="16"/>
        <rFont val="Times New Roman"/>
        <family val="1"/>
        <charset val="204"/>
      </rPr>
      <t xml:space="preserve"> ГОД  приведена в сводной таблице оценки эффективности реализации муниципальных программ за 2021 год  Доклада о ходе релизации муниципальных программ в Чугуевском муниципальном округе за 2021 год</t>
    </r>
  </si>
  <si>
    <t>1. Муниципальная  программа «Развитие образования Чугуевского муниципального округа» на 2020 - 2027 годы</t>
  </si>
  <si>
    <t>2. Подпрограмма № 1 «Развитие системы дошкольного образования в Чугуевском муниципальном округе" на 2020-2027 годы</t>
  </si>
  <si>
    <t>Данный показатель расчитывался с учетом данных о количестве детей, стоящих в актуальной очереди</t>
  </si>
  <si>
    <t>Данный показатель расчитывался как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актуальной очереди на получение в текущем году дошкольного образования</t>
  </si>
  <si>
    <t xml:space="preserve">3. Подпрограмма № 2 "Развитие системы общего образовани в Чугуевском муниципальном округе" на 2020-2027 годы
</t>
  </si>
  <si>
    <t>путевки для одаренных детей образовательными центрами не выделялись</t>
  </si>
  <si>
    <t>Уменьшен показатель в связи организацией занятости детей вне учреждений оздоровления</t>
  </si>
  <si>
    <t xml:space="preserve">Уменьшение численности выпускников </t>
  </si>
  <si>
    <t>4.8.</t>
  </si>
  <si>
    <t>4.9.</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</si>
  <si>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образовательной организации дополнительного образования со специальным наименованием «детская музыкальная школа»</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</si>
  <si>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</si>
  <si>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Уменьшение произошло за счет отказа частных организаций в конкурсе на право получения гранта в рамках системы персонифицированного учета</t>
  </si>
  <si>
    <t>Субсидии бюджетным чреждениям на на иные цели (Мероприятия по информатизации системы образования)</t>
  </si>
  <si>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</si>
  <si>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</si>
  <si>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(Приобретение витамина С для детей, посещающих муниципальные дошкольные учреждения)</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</si>
  <si>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</si>
  <si>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</si>
  <si>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</si>
  <si>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</si>
  <si>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</si>
  <si>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</si>
  <si>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</si>
  <si>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</si>
  <si>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</si>
  <si>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</si>
  <si>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</si>
  <si>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</si>
  <si>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</si>
  <si>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</si>
  <si>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</si>
  <si>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</si>
  <si>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</si>
  <si>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</si>
  <si>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</si>
  <si>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</si>
  <si>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</si>
  <si>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</si>
  <si>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</si>
  <si>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</si>
  <si>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</si>
  <si>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</si>
  <si>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</si>
  <si>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</si>
  <si>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</si>
  <si>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</si>
  <si>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</si>
  <si>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</si>
  <si>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</si>
  <si>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</si>
  <si>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</si>
  <si>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</si>
  <si>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</si>
  <si>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</si>
  <si>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</si>
  <si>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</si>
  <si>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</si>
  <si>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</si>
  <si>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</si>
  <si>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</si>
  <si>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</si>
  <si>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</si>
  <si>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</si>
  <si>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Основное мероприятие "Федеральный проект "Успех каждого ребенка""</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</si>
  <si>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</si>
  <si>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</si>
  <si>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</si>
  <si>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</si>
  <si>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</si>
  <si>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</si>
  <si>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</si>
  <si>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</si>
  <si>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</si>
  <si>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</si>
  <si>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</si>
  <si>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</si>
  <si>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</si>
  <si>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</si>
  <si>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Субсидии на выполнение муниципального задания (Расходы на обеспечение деятельности (оказание услуг, выполнение работ) музыкальная школа</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</si>
  <si>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</si>
  <si>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</si>
  <si>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</si>
  <si>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</si>
  <si>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</si>
  <si>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</si>
  <si>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</si>
  <si>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013E220330</t>
  </si>
  <si>
    <t>613</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</si>
  <si>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</si>
  <si>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</si>
  <si>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</si>
  <si>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</si>
  <si>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</si>
  <si>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</si>
  <si>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</si>
  <si>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</si>
  <si>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</si>
  <si>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</si>
  <si>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</si>
  <si>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Основное мероприятие "Патриотическое воспитание детей и молодежи</t>
  </si>
  <si>
    <t>Основное мероприятие "Реализация инициативных пректов"</t>
  </si>
  <si>
    <t>Основное мероприятие Федеральный проект "Успех каждого ребенка"</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</si>
  <si>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</si>
  <si>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</si>
  <si>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Основное мероприятие "Реализация образовательных программ начального, общего, основного общего и среднего общего образования"</t>
  </si>
  <si>
    <t>Реализация проектов инициативного бюджетирования</t>
  </si>
  <si>
    <t>0620120070</t>
  </si>
  <si>
    <t>0620122050</t>
  </si>
  <si>
    <t>06301R0820</t>
  </si>
  <si>
    <t xml:space="preserve">Оценка расходов (в соответсвии с муниципальной программой) на отчетную дату
</t>
  </si>
  <si>
    <t xml:space="preserve">бюджет ЧМО </t>
  </si>
  <si>
    <t>Подпрограмма  "Чистая вода"</t>
  </si>
  <si>
    <t xml:space="preserve">«Реализация проектов инициативного бюджетирования» </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</si>
  <si>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</si>
  <si>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Обеспечение теплоснабжением многоквартирных домов с. Чугуевка, ул. 50 лет Октября, 2; с. Чугуевка, ул. Дзержинского, д. 7</t>
  </si>
  <si>
    <t>02901R5192</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</si>
  <si>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</si>
  <si>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</si>
  <si>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</si>
  <si>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</si>
  <si>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</si>
  <si>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</si>
  <si>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</si>
  <si>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</si>
  <si>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</si>
  <si>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</si>
  <si>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</si>
  <si>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</si>
  <si>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</si>
  <si>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</si>
  <si>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</si>
  <si>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</si>
  <si>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029A155193</t>
  </si>
  <si>
    <t>0291021100</t>
  </si>
  <si>
    <t>Реализация планов социального развития центров экономического роста субъектов Российской Федерации, входящих в состав Дальневосточного федерального округа (физкультурно-оздоровительный комплекс по адресу: с. Чугуевка, ул. Комарова)</t>
  </si>
  <si>
    <t>1.1.7.</t>
  </si>
  <si>
    <t>05901L505Q</t>
  </si>
  <si>
    <t>Подготовка оснований для зрительских трибун на стадионе с. Чугуевка</t>
  </si>
  <si>
    <t>Реализация инициативного проекта по направлению "Твой проект"</t>
  </si>
  <si>
    <t>1.4.1.</t>
  </si>
  <si>
    <t>Установка ограждения на стадионе с. Чугуевка</t>
  </si>
  <si>
    <t>1.4.2.</t>
  </si>
  <si>
    <t>Приобретение и установка зрительских трибун на стадионе с. Чугуевка</t>
  </si>
  <si>
    <t>0590162360</t>
  </si>
  <si>
    <t>05901S2360</t>
  </si>
  <si>
    <t>Приобретение спортивного инвентаря</t>
  </si>
  <si>
    <t>Содержание и ремонт спортивных объектов</t>
  </si>
  <si>
    <t>0590427020</t>
  </si>
  <si>
    <t>Прочие спортивные объекты</t>
  </si>
  <si>
    <t>Благоустройство территорий спортивных объектов</t>
  </si>
  <si>
    <t>Стадион с. Чугуевка</t>
  </si>
  <si>
    <t>0590521020</t>
  </si>
  <si>
    <t>6.4</t>
  </si>
  <si>
    <t>Основное мероприятие "Выполнение работ по ремонту и содержанию муниципальных нежилых зданий и помещений"</t>
  </si>
  <si>
    <t>Основное мероприятие "Создание условий для обеспечения доступным и комфортным жильем населения Чугуевского муниципального округа"</t>
  </si>
  <si>
    <t>121</t>
  </si>
  <si>
    <t>2.1.1.1</t>
  </si>
  <si>
    <t>2.1.1.2</t>
  </si>
  <si>
    <t>2.1.1.3</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</si>
  <si>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</si>
  <si>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</si>
  <si>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</si>
  <si>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</si>
  <si>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</si>
  <si>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</si>
  <si>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</si>
  <si>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</si>
  <si>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</si>
  <si>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</si>
  <si>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</si>
  <si>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</si>
  <si>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</si>
  <si>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</si>
  <si>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Управление жизнеобеспечения администрации Чугуевского муниципального округа</t>
  </si>
  <si>
    <t>Техническое присоединение к электрическим сетям</t>
  </si>
  <si>
    <t xml:space="preserve">Содержание и благоустройство территорий Чугуевского муниципального округа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</si>
  <si>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</si>
  <si>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</si>
  <si>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</si>
  <si>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</si>
  <si>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1.1.5.1</t>
  </si>
  <si>
    <t>Приобретение газовых плит</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</si>
  <si>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</si>
  <si>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</si>
  <si>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Приобретение, установка и техническое обслуживание (включая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</si>
  <si>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</si>
  <si>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</si>
  <si>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</si>
  <si>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</si>
  <si>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</si>
  <si>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</si>
  <si>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</si>
  <si>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</si>
  <si>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</si>
  <si>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Приобретение передвижных емкостей для воды с возможностью установки на них имеющихся мотопомп, оборудования</t>
  </si>
  <si>
    <t>1590126040</t>
  </si>
  <si>
    <t>Проектирование и проверка проектно-сметной документации</t>
  </si>
  <si>
    <t xml:space="preserve">Приобретение специализированно техники </t>
  </si>
  <si>
    <t>ремонт моста в с. Чугуевка, ул. Лазо</t>
  </si>
  <si>
    <t>3.2.2.1</t>
  </si>
  <si>
    <t>3.2.2.2</t>
  </si>
  <si>
    <t>3.2.2.3</t>
  </si>
  <si>
    <t>3.2.2.4</t>
  </si>
  <si>
    <t>3.2.2.5</t>
  </si>
  <si>
    <t>3.2.2.6</t>
  </si>
  <si>
    <t>3.2.2.7</t>
  </si>
  <si>
    <t>Устройство парковки по ул. Комсомольская, возле "Центра культуры и библиотечного обслуживания" (РДК) с. Чугуевка (562 м2)</t>
  </si>
  <si>
    <t>Выполнение работ по текущему ремонту межквартальной дороги с. Чугуевка ул. 50 лет Октября от дома № 204 до пересечения с ул. Луговой (межквартальная дорога 125 м, парковки 308 м2)</t>
  </si>
  <si>
    <t>Выполнение работ по текущему ремонту а/д с. Самарка ул. Советская (340м)</t>
  </si>
  <si>
    <t>Выполнение работ по текущему ремонту асфальтобетонного покрытия возле автостанции  (2700 м2)</t>
  </si>
  <si>
    <t>приобретение противогололедного материала</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</si>
  <si>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</si>
  <si>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Советская (1281 м)</t>
  </si>
  <si>
    <t>Диагностика и паспортизация дорог общего пользования местного значения Чугуевского муниципального округа</t>
  </si>
  <si>
    <t xml:space="preserve">бюджет округа </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</si>
  <si>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</si>
  <si>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</si>
  <si>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</si>
  <si>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</si>
  <si>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</si>
  <si>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</si>
  <si>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</si>
  <si>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</si>
  <si>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</si>
  <si>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</si>
  <si>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</si>
  <si>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Установка сценического комплекса</t>
  </si>
  <si>
    <t xml:space="preserve">Всего по программе </t>
  </si>
  <si>
    <t>Проектирование и строительство физкультурно-оздоровительного комплекса в с. Чугуевка</t>
  </si>
  <si>
    <t>Строительство плавательного басейна вс. Чугуевка</t>
  </si>
  <si>
    <t>Строительство минифутбольного поля с искуственным покрытием в с. Чугуевка</t>
  </si>
  <si>
    <t>Строительство двух плоскостных спортивных сооружений "Комбинированный спортивный комплекс" в с. Чугуевка</t>
  </si>
  <si>
    <t>Строительство спортивных городков в селах района (Булыга-Фадеево, Кокшаровка, Шумный, Соколвка,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</si>
  <si>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Реконструкция стадиона в с. Чугуевка</t>
  </si>
  <si>
    <t>1.1.7</t>
  </si>
  <si>
    <t>Подготовка оснований для объектов спортивной инфрастструктуры</t>
  </si>
  <si>
    <t>Подготовка ооснований для зрительских трибун на стадионе с. Чугуевка</t>
  </si>
  <si>
    <t>Реализация инициативного бюджетирования  по направлению "Твой проект"</t>
  </si>
  <si>
    <t>1.4.2</t>
  </si>
  <si>
    <t xml:space="preserve">Создание условий для привлечения населения Чугуевского муниципального округа к занятиям физической культурой и спортом </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</si>
  <si>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</si>
  <si>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</si>
  <si>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</si>
  <si>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</si>
  <si>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</si>
  <si>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</si>
  <si>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</si>
  <si>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</si>
  <si>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</si>
  <si>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</si>
  <si>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</si>
  <si>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</si>
  <si>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</si>
  <si>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</si>
  <si>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Содержание и ремонт спортивных сооружений</t>
  </si>
  <si>
    <t>Стадион (предоставление субсидии бюджетным учреждениям на иные цели)</t>
  </si>
  <si>
    <t>Федеральный проект "Спорт-норма жизни"</t>
  </si>
  <si>
    <t xml:space="preserve">Создание площадки для экстремальных видов спорта в с. Чугуевка </t>
  </si>
  <si>
    <t>Строительство лыжероллерной трассы в с. Чугуевка</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</si>
  <si>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</si>
  <si>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</si>
  <si>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</si>
  <si>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</si>
  <si>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</si>
  <si>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</si>
  <si>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</si>
  <si>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</si>
  <si>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</si>
  <si>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</si>
  <si>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</si>
  <si>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</si>
  <si>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</si>
  <si>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</si>
  <si>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</si>
  <si>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Подготовка технической документации </t>
  </si>
  <si>
    <t xml:space="preserve">3.1 </t>
  </si>
  <si>
    <t>Оказание поддержки социально-ориетированным некоммерческим организациям</t>
  </si>
  <si>
    <t>бюджет  округа</t>
  </si>
  <si>
    <t>Бюджет  округа</t>
  </si>
  <si>
    <t xml:space="preserve">Мероприятия муниципальной программы </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</si>
  <si>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</si>
  <si>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</si>
  <si>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 xml:space="preserve">Осуществление противопожарной пропоганды, издание специальной рекламной продукции </t>
  </si>
  <si>
    <t xml:space="preserve">Организация выполнения и осуществленияя мер пожарной безопасности </t>
  </si>
  <si>
    <t>«Развитие транспортной инфраструктуры Чугуевского муниципального округа» на 2020 - 2027 годы</t>
  </si>
  <si>
    <t>Устройство пешеходных переходов вблизи детских образовательных учреждений (освещение, светофор, пешеходное (леерное) ограждение )</t>
  </si>
  <si>
    <t>3.2.3.1</t>
  </si>
  <si>
    <t>3.2.3.2</t>
  </si>
  <si>
    <t>3.2.3.3</t>
  </si>
  <si>
    <t>3.2.3.4</t>
  </si>
  <si>
    <t>3.2.3.5</t>
  </si>
  <si>
    <t>3.2.3.6</t>
  </si>
  <si>
    <t>3.2.3.7</t>
  </si>
  <si>
    <t>3.2.3.1.1</t>
  </si>
  <si>
    <t>3.2.3.1.2</t>
  </si>
  <si>
    <t>3.2.3.2.1</t>
  </si>
  <si>
    <t>3.2.3.8</t>
  </si>
  <si>
    <t>3.2.3.9</t>
  </si>
  <si>
    <t>«Развитие транспортной инфраструктуры Чугуевского муниципального округа» на 2020- 2027 годы" – всего</t>
  </si>
  <si>
    <t>Управление жизнеобеспечения управление экономического развития и потребительского рынка управление имущественных и земельных отношений администрации Чугуевского муниципального округа</t>
  </si>
  <si>
    <t xml:space="preserve">сводная 
бюджетная роспись на    
01 января 2023 года  
</t>
  </si>
  <si>
    <t>Осуществление закупок, предусматривающих изготовление полиграфической продукции антикоррупционного содержания для распространения в органах местного самоуправления, подведомственных организациях</t>
  </si>
  <si>
    <t xml:space="preserve">расчистка русла ручья "Горелый" в с. Чугуевка от ледового покрытия </t>
  </si>
  <si>
    <t xml:space="preserve">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 </t>
  </si>
  <si>
    <t>Реализация пректов инициативного  бюджетирования  по направлению "Твой проект", (Установка современной спортивно-игровой площадки с покрытием "Островок спорта")</t>
  </si>
  <si>
    <t>2.1.8</t>
  </si>
  <si>
    <t>2.1.9</t>
  </si>
  <si>
    <t>Реализация мероприятий по модернизации школьных систем образования</t>
  </si>
  <si>
    <t>Субсидии бюджетным учреждениям на иные цели (Создание центров образования естественно-научной и технологической направленностей "Точка роста")</t>
  </si>
  <si>
    <t>Основное мероприятие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</si>
  <si>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2.9.1</t>
  </si>
  <si>
    <t>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</si>
  <si>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01101S2362</t>
  </si>
  <si>
    <t>Субсидии бюджетным учреждениям на иные цели (Создание центров образования естественно-научной и технологической направленностей "Точка Роста"</t>
  </si>
  <si>
    <t>0120170100</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</si>
  <si>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</si>
  <si>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01201L7500</t>
  </si>
  <si>
    <t xml:space="preserve">Основное мероприятие "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 </t>
  </si>
  <si>
    <t>012ЕВ51790</t>
  </si>
  <si>
    <t>Выполнение работ по разработке проектно-сметной документации по благоустройству общественной территории "Зона отдыха, Чугуевский район, с. Ленино, ул. Заречная, д. 11"</t>
  </si>
  <si>
    <t>Проведение негосударственной экспертизы сметной документации (Благоустройство общественной территории "Зона отдыха,Чугуевский район, с. Саратовка, ул. Первомайская, д. 27")</t>
  </si>
  <si>
    <t>Проведение негосударственной экспертизы сметной документации (Благоустройство общественной территории "Зона отдыха, Чугуевский район, с. Ленино, ул. Заречная, д. 11")</t>
  </si>
  <si>
    <t>Выполнение работ по устройству спортивно-игровой площадки в с. Чугуевка ул. Комарова, д. 19</t>
  </si>
  <si>
    <t>Поставка ограждения для выполнения работ по устройству спортивно-игровой площадки в с. Чугуевка ул. Комарова, д. 19</t>
  </si>
  <si>
    <t>Поставка оборудования и материалов для выполнения работ по устройству спортивно-игровой площадки в с. Чугуевка ул. Комарова, д. 19</t>
  </si>
  <si>
    <t>Выполнение работ по благоустройству дворовой территории в с. Чугуевка, ул. Комарова, 12 а, 12 б</t>
  </si>
  <si>
    <t>Выполнение работ по благоустройству дворовой территории в с. Чугуевка, ул. Дзержинского, д. 5</t>
  </si>
  <si>
    <t>Выполнение работ по благоустройству дворовой мтерритории в с. Чугуевка, ул. Дзержинского, д. 1, д. 3</t>
  </si>
  <si>
    <t>Выполнение работ по благоустройству дворовой территории в с. Новочугуевка, ул. Вокзальная, д. 4</t>
  </si>
  <si>
    <t>Выполнение работ по благоустройству дворовой территории в с. Новочугуевка, ул. Вокзальная, д. 1, д. 3</t>
  </si>
  <si>
    <t>Выполнение работ по благоустройству дворовой территории в с. Новочугуевка, ул. Вокзальная, д. 2</t>
  </si>
  <si>
    <t>Благоустройствл дворовой территории
с. Чугуевка, ул. Магистральная, д. 1, д. 1 а</t>
  </si>
  <si>
    <t>Выполнение работ по благоустройству общественной территории  "Зона отдыха, с. Саратовка, ул. Первомайская, д. 27"</t>
  </si>
  <si>
    <t>Выполнение работ по благоустройству общественной территории  "Зона отдыха, с. Ленино, ул. Заречная, д. 11"</t>
  </si>
  <si>
    <t>Выполнение работ по благоустройству общественной территории  "Зона отдыха, с. Заветное, ул. Космонавтов, д. 14"</t>
  </si>
  <si>
    <t>Подпрограмма "Управление имуществом, находящимся в собственности и в ведении Чугуевского муниципального округа" на 2020-2027 годы</t>
  </si>
  <si>
    <t>Подпрограмма "Поддержка малого и среднего предпринимательства на территории Чугуевского муниципального округа" на 2020-2027 годы</t>
  </si>
  <si>
    <t>2.1.1.4</t>
  </si>
  <si>
    <t>Изготовление и оформление Книги Почетных граждан Чугуевского района</t>
  </si>
  <si>
    <t>Основное мероприятие "Обеспечение пожарной безопасности на территории Чугуевского муниципального округа"</t>
  </si>
  <si>
    <t>2.5.2</t>
  </si>
  <si>
    <t>2.5.3</t>
  </si>
  <si>
    <t>2.5.4</t>
  </si>
  <si>
    <t>2.5.5</t>
  </si>
  <si>
    <t xml:space="preserve">расчитска ручья "Горелый" в с. Чугуевкаот ледового покрытия </t>
  </si>
  <si>
    <t>Обеспечение деятельности муниципального бюджетного учреждения "Физкультурно-оздоровительный комплекс"</t>
  </si>
  <si>
    <t xml:space="preserve">Организация и проведение физкультурно-массовых мероприятий </t>
  </si>
  <si>
    <t>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автобуса.У</t>
  </si>
  <si>
    <t>7.1</t>
  </si>
  <si>
    <t>7.2</t>
  </si>
  <si>
    <t>7.3</t>
  </si>
  <si>
    <t>7.4</t>
  </si>
  <si>
    <t>7.5</t>
  </si>
  <si>
    <t>7.6</t>
  </si>
  <si>
    <t>7.7</t>
  </si>
  <si>
    <t>1.4.3</t>
  </si>
  <si>
    <t>1.8</t>
  </si>
  <si>
    <t>Установка веревочного городка под открытым небом "Дети Робинзона"</t>
  </si>
  <si>
    <t xml:space="preserve">Приобретение и поставка спортивного инвентаря, спортивногооборудования и иного имущества для развития массового спорта </t>
  </si>
  <si>
    <t>1.4.3.</t>
  </si>
  <si>
    <t>05901S2361</t>
  </si>
  <si>
    <t>УСКД/АЧМО</t>
  </si>
  <si>
    <t>0590192190</t>
  </si>
  <si>
    <t>05901S2190</t>
  </si>
  <si>
    <t>05901S2230</t>
  </si>
  <si>
    <t>0590192230</t>
  </si>
  <si>
    <t>0590192680</t>
  </si>
  <si>
    <t>0590127040</t>
  </si>
  <si>
    <t>Сводная бюджетная роспись, план на 01.01.2023 года</t>
  </si>
  <si>
    <t xml:space="preserve">сводная 
бюджетная роспись на    
01 января 2023 года
</t>
  </si>
  <si>
    <t xml:space="preserve">Муниципальная  
программа «Развитие образования Чугуевского муниципального округа» на 2020-2027 годы     
</t>
  </si>
  <si>
    <t>Подпрограмма "Развитие системы дошкольного образования в Чугуевском муниципальном округе" на 2020-2027 годы</t>
  </si>
  <si>
    <t>Подпрограмма  "Развитие системы общего образования в Чугуевском муниципальном округе" на 2020-2027 годы</t>
  </si>
  <si>
    <t>Проведение выставок, лекториев</t>
  </si>
  <si>
    <t xml:space="preserve">Проведение профилактических мероприятий антитабачной  и антиалкагольной направленности,неинфекционных заболеваний, заболеваний полости рта и заболеваний репродуктивной системы у мужчин </t>
  </si>
  <si>
    <t xml:space="preserve">Размещение публикации по профилактике здорового образа жизни, в средствах массовой информации </t>
  </si>
  <si>
    <t xml:space="preserve">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 </t>
  </si>
  <si>
    <t xml:space="preserve">Проведение оздоровительных мероприятий </t>
  </si>
  <si>
    <t>Организация клубов здоровья</t>
  </si>
  <si>
    <t>Анализ заболеваемрсти и смертности населения</t>
  </si>
  <si>
    <t>Основное мероприятие "Ликвидация несакционированных свалок"</t>
  </si>
  <si>
    <t>Ликвидация несакционированных свалок</t>
  </si>
  <si>
    <t>Основное мероприятие "Ликвидация несанкционированных свалок"</t>
  </si>
  <si>
    <t>Ликвидация несанкционированных свалок</t>
  </si>
  <si>
    <t>УЖО</t>
  </si>
  <si>
    <t>1890124110</t>
  </si>
  <si>
    <t>Субсидии на капитальный ремонт и ремонт атомобильных дорог общего пользования местного значения населенных пунктов за счет дорожного фонда Приморского края</t>
  </si>
  <si>
    <t>0390392392</t>
  </si>
  <si>
    <t>3.6</t>
  </si>
  <si>
    <t xml:space="preserve">Капитальный ремонт и ремонт автомобильных дорог общего пользования местного значения населенных пунктов за счет дорожного фонда Чугуевского округа в рамках софинансирования краевого бюджета </t>
  </si>
  <si>
    <t>03903S2390</t>
  </si>
  <si>
    <t>3.7</t>
  </si>
  <si>
    <t>Cубсидия на реконструкцию подъездных атомобильных дорог и проездов к земельным участкам с. Чугуевка, ул. Лесная</t>
  </si>
  <si>
    <t>0390392450</t>
  </si>
  <si>
    <t>3.8</t>
  </si>
  <si>
    <t>Реконструкция автомобильных дорог проездов к земельным участкам за счет дорожного фонда Чугуевского округа в рамках софинансирования краевого бюджета</t>
  </si>
  <si>
    <t>03903S2450</t>
  </si>
  <si>
    <t>0120120190</t>
  </si>
  <si>
    <t>2.1.10</t>
  </si>
  <si>
    <t>2.1.11</t>
  </si>
  <si>
    <t>0120192340</t>
  </si>
  <si>
    <t>1.9</t>
  </si>
  <si>
    <t>Приобретение спортивной формы для участия команд Чугуевского муниципального округа в соревнованиях различных уровней</t>
  </si>
  <si>
    <t>0590120180</t>
  </si>
  <si>
    <t>Строительство, реконструкция зданий (в том числе и проектно-изыскательские работы</t>
  </si>
  <si>
    <t>Проведение негосударственной экспертизы сметной документации (Благоустройство дворовой территории в с. Чугуевка, ул. Магитсральная, д. 1, д. 1а)</t>
  </si>
  <si>
    <t>Проведение негосударственной экспертизы сметной документации (устройство спортивно-игровой площадки в с. Чугуевка, ул. Комарова, д.19)</t>
  </si>
  <si>
    <t>Реализация целевой программы "Увековечение памяти погибших при защите Отечества на 2019</t>
  </si>
  <si>
    <t>УСКД/МКУ "ЦОДУК"</t>
  </si>
  <si>
    <t>3.2.2.8</t>
  </si>
  <si>
    <t>3.2.2.9</t>
  </si>
  <si>
    <t>с. Чугуевка, ул. Комарова, 50 а (от школы № 2 до д/с № 37 (382м)</t>
  </si>
  <si>
    <t xml:space="preserve">Проведение диагностики, оценки транспортно-эксплутационного состояния а/дорог </t>
  </si>
  <si>
    <t>3.4.3</t>
  </si>
  <si>
    <t xml:space="preserve">Выполнение комплекса кадастровых и иных работ </t>
  </si>
  <si>
    <t xml:space="preserve">Выполнение работ по техническому учету и паспортизации а/дорог </t>
  </si>
  <si>
    <t>Реконструкция подъездных а/дорог, проездов к земельным участкам с. Чугуевка, ул. Лесная</t>
  </si>
  <si>
    <t xml:space="preserve">Ремонт а/дорог общего пользования местного значения </t>
  </si>
  <si>
    <t>3.6.1</t>
  </si>
  <si>
    <t>3.6.2</t>
  </si>
  <si>
    <t>3.6.3</t>
  </si>
  <si>
    <t>с. Чугуевка, ул. Лазо (855м)</t>
  </si>
  <si>
    <t xml:space="preserve">с. Чугуевка ул. Титова -Комарова (развязка) (260м) </t>
  </si>
  <si>
    <t xml:space="preserve">с. Чугуевка, ул. Титова от д. 25 до д. 59 (127м) </t>
  </si>
  <si>
    <t>Финансовая поддержка субъектам малого и среднего предпринимательства, имеющим статус социального предприятия</t>
  </si>
  <si>
    <t xml:space="preserve">Реализация пректов инициативного  бюджетирования  </t>
  </si>
  <si>
    <t xml:space="preserve">Муниципальная  
программа «Социально-экономическое развитие Чугуевского муниципального округа» на 2020-2027 годы     
</t>
  </si>
  <si>
    <t>Подпрограмма "Долгосрочное финансовое планирование и организация бюджетного процесса в Чугуевском муниципальном округе" на 2020-2027 годы</t>
  </si>
  <si>
    <t>2.9.2</t>
  </si>
  <si>
    <t>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</si>
  <si>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Субсидии бюджетным учреждениям на иные цели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</si>
  <si>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Изготовление и приобретение печатной продукции по противодействию экстремизму и терроризму</t>
  </si>
  <si>
    <t>Субсидии бюджетным учреждениям на иные цели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</si>
  <si>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</si>
  <si>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Гранты в форме субсидий бюджетным учреждениям</t>
  </si>
  <si>
    <t>3.2.2.10</t>
  </si>
  <si>
    <t>Основное мероприятие "Содержание муниципального жилищного фонда"</t>
  </si>
  <si>
    <t>Основное мероприятие "Организация работы с твердыми коммунальными отходами"</t>
  </si>
  <si>
    <t>Подготовка видовых площадок</t>
  </si>
  <si>
    <t xml:space="preserve">сводная 
бюджетная роспись на    
31.12.2023  года  
</t>
  </si>
  <si>
    <t xml:space="preserve">кассовое 
исполнение за 2023 год
</t>
  </si>
  <si>
    <t>Организация библиотечного обслуживания</t>
  </si>
  <si>
    <t>02902192540</t>
  </si>
  <si>
    <t>02901S92540</t>
  </si>
  <si>
    <t>Комлектование и обеспечение сохранности библиотечных фондов и обеспечение информационно-техническим оборудованием библиотек</t>
  </si>
  <si>
    <t>290120270</t>
  </si>
  <si>
    <t>290129071</t>
  </si>
  <si>
    <t>Государственная поддержка отрасли культуры (мдернизация библиотек в части комлектования книжных фондов библиотек муниципальных образований государственных общедоступных библиотек</t>
  </si>
  <si>
    <t>Расходы на обеспечение деятельности (оказание услуг, выполнение работ)  учреждений</t>
  </si>
  <si>
    <t>02902270591</t>
  </si>
  <si>
    <t>Расходы связанные с преобразованием сельских поселений</t>
  </si>
  <si>
    <t>Управление экономического развития и потребительского рынка администрации Чугуевского муниципального округа</t>
  </si>
  <si>
    <t>Диагностика и паспортизация дорог общего пользования</t>
  </si>
  <si>
    <t xml:space="preserve">сводная 
бюджетная роспись на    
31.12.2023 года
</t>
  </si>
  <si>
    <t xml:space="preserve">кассовое 
исполнение за  2023 год
</t>
  </si>
  <si>
    <t>Управление экономического развития и потребительского рынка</t>
  </si>
  <si>
    <t>Управление имущественных и земельных отношений</t>
  </si>
  <si>
    <t>Проведение районного конкурса "Предприниматель Чугуевского муниципального округа</t>
  </si>
  <si>
    <t>Финансовая поддержка субъектам малого и среднего предпринимательства, имеющих статус социально предприятия (предпринимателя)</t>
  </si>
  <si>
    <t>Подпрограмма  №1  "Поддержка малого и среднего предпринимательства на территории Чугуевского муниципального округа" на 2020-2027 годы</t>
  </si>
  <si>
    <t>Подпрограмма № 2 "Управление имуществом, находящимся в собственности и в ведении Чугуевского муниципального округа" на 2020-2027 годы</t>
  </si>
  <si>
    <t>Основное мероприятие "Формированине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</si>
  <si>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040000000</t>
  </si>
  <si>
    <t>0410000000</t>
  </si>
  <si>
    <t>0410140050</t>
  </si>
  <si>
    <t>Обеспечение проведения технической инвентаризации объектов недвижимости, изготовления технической документации,формирования земельных участков для организации проведения конкурсов и аукционов</t>
  </si>
  <si>
    <t>0420140010</t>
  </si>
  <si>
    <t>0420200000</t>
  </si>
  <si>
    <t>0420400000</t>
  </si>
  <si>
    <t>0420440040</t>
  </si>
  <si>
    <t>Подпрограмма "Создание условий для обеспечения доступным и комфортным жильем насления Чугуевского муниципального округа" на 2020-2027 годы</t>
  </si>
  <si>
    <t xml:space="preserve">Основное мероприятие "Создание условий для обеспечения доступным и комфортным жильем насления Чугуевского муниципального округа" </t>
  </si>
  <si>
    <t>Предоставление социальной выплаты на приобретение (строиельства) жилья участникам подпрограммы</t>
  </si>
  <si>
    <t>0430100000</t>
  </si>
  <si>
    <t>0430141050</t>
  </si>
  <si>
    <t>322</t>
  </si>
  <si>
    <t>Основное мероприятие "Совершенствование бюджетного процесса"</t>
  </si>
  <si>
    <t>122</t>
  </si>
  <si>
    <t>129</t>
  </si>
  <si>
    <t>Подпрограмма "Улучшение инвестиционного климата в Чугуевском мунципальном округе" на 2020-2027 годы</t>
  </si>
  <si>
    <t>Обновление основных производственных фондов промышленных предприятий</t>
  </si>
  <si>
    <t>Повышение эффективности агропромышленного комлекса</t>
  </si>
  <si>
    <t xml:space="preserve">Сохранение и поддержание плодородия земель путем внесения минеральных удобрений и средств химизации </t>
  </si>
  <si>
    <t>Отдельное мероприятие 2 "Повышение уровня качества жизни"</t>
  </si>
  <si>
    <t>Мероприятия муниципальной программы "Социально-экономическое развитие  Чугуевского муниципального округа" на 2020-2027 годы</t>
  </si>
  <si>
    <t>0490000000</t>
  </si>
  <si>
    <t>0490200000</t>
  </si>
  <si>
    <t>Оказние финансовой поддержки отдельным категориям граждан - всего</t>
  </si>
  <si>
    <t>оплата проезда беременных женщин и больных туберкулёзом на приём к врачу (в границах Чугуевского муниципального округа)</t>
  </si>
  <si>
    <t>04902410100</t>
  </si>
  <si>
    <t>единовременная денежная выплата лицам, удостоенным звания "Почетный гражданин Чугуевского муниципального округа (района)"</t>
  </si>
  <si>
    <t>идиновременная выплата на погребение умершего почетного гражданина Чугуевского муниципального округа (района)</t>
  </si>
  <si>
    <t>изготовление и оформление Книги Почетных граждан Чугуевского района</t>
  </si>
  <si>
    <t>049242030</t>
  </si>
  <si>
    <t>Ежемесячные денежные выплаты опекунам (попечителям) на содержание детей, находящихся под опекой</t>
  </si>
  <si>
    <t xml:space="preserve">Вознагрождение приемным родителям </t>
  </si>
  <si>
    <t xml:space="preserve">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t>
  </si>
  <si>
    <t>Отдельное мероприятие "Формирование благоприятных условий жизнидеятельности"</t>
  </si>
  <si>
    <t>0490322300</t>
  </si>
  <si>
    <t xml:space="preserve">Субсидии некоммерческим организациям, не являющимися муниципальными организациями </t>
  </si>
  <si>
    <t>0,00</t>
  </si>
  <si>
    <t xml:space="preserve">сводная 
бюджетная роспись на    
31.12.2023 года  
</t>
  </si>
  <si>
    <t xml:space="preserve">кассовое 
исполнение 2023 год
</t>
  </si>
  <si>
    <t>0500000000</t>
  </si>
  <si>
    <t>Развитие физической культуры, спорта и туризма в Чууевском муниципальном округе на 2020-2027 годы</t>
  </si>
  <si>
    <t>05090100000</t>
  </si>
  <si>
    <t>Установка веревочного городка под открытам небом "Дети Робинзона"</t>
  </si>
  <si>
    <t xml:space="preserve">Проектирование и проверка проектно-сметной документации </t>
  </si>
  <si>
    <t xml:space="preserve">УСКД/АЧМО </t>
  </si>
  <si>
    <t>УЧСКД,МБУ ДО ДЮЦ/МКУ "ЦООУ"</t>
  </si>
  <si>
    <t>05901S92680</t>
  </si>
  <si>
    <t>УЧСКД, МБУ ДО ДЮЦ/МКУ "ЦООУ"</t>
  </si>
  <si>
    <t>Создание условий для привленчения населения Чугуевского муниципального округа к занятиям физической культуры и спорта</t>
  </si>
  <si>
    <t>0590200000</t>
  </si>
  <si>
    <t>Организация и проведениемассовых физкультурно-спортивных мероприятий</t>
  </si>
  <si>
    <t>Участие сборных команд района в соревнованиях, краевого, межрегионального, российского и международного уровней</t>
  </si>
  <si>
    <t xml:space="preserve">3. </t>
  </si>
  <si>
    <t>Развитие туризма на территории Чугуевского мунципального округа</t>
  </si>
  <si>
    <t>0590300000</t>
  </si>
  <si>
    <t>0590320250</t>
  </si>
  <si>
    <t xml:space="preserve">Приобретение призов и наградной атрибутики </t>
  </si>
  <si>
    <t>0590320260</t>
  </si>
  <si>
    <t>Разработкатуристических маршрутов по объектам культурно-исторического наследия</t>
  </si>
  <si>
    <t xml:space="preserve">Содержание и ремонт спортивных сооружений </t>
  </si>
  <si>
    <t>УСКД, МБУ ДО ДЮЦ/МКУ "ЦООУ"</t>
  </si>
  <si>
    <t>4.1.1.</t>
  </si>
  <si>
    <t>4.1.2.</t>
  </si>
  <si>
    <t>Стадион с.Чугуевка</t>
  </si>
  <si>
    <t>Обеспечение деятельности муниципального бюджетного учреждения  "Физкультурно-оздоровительный комплекс"</t>
  </si>
  <si>
    <t>УЧСКД/МКУ "ЦОДУК"</t>
  </si>
  <si>
    <t>6.1.</t>
  </si>
  <si>
    <t>0590670790</t>
  </si>
  <si>
    <t>6.2.</t>
  </si>
  <si>
    <t>6.3.</t>
  </si>
  <si>
    <t>Организация и проведение физкультурно-массовых мероприятий</t>
  </si>
  <si>
    <t>УСКД, МБУ ДО ДЮЦ/                                                     МКУ "ЦООУ"</t>
  </si>
  <si>
    <t>Федеральный проект "Спорт норма жизни"</t>
  </si>
  <si>
    <t>059P5S2220</t>
  </si>
  <si>
    <t>Приобретение и поставка спортивного инвентаря, спортивного оборудования и иного имущества для развития лыжного  спорта</t>
  </si>
  <si>
    <t>059P592180</t>
  </si>
  <si>
    <t>Строительство площадки для экстемальных видов спорта в селе Чугуевка</t>
  </si>
  <si>
    <t>Строительство лыжероллерной трасы в селе Чугуевка</t>
  </si>
  <si>
    <t>059Р5S2230</t>
  </si>
  <si>
    <t xml:space="preserve">кассовое 
исполнение за   2023 год
</t>
  </si>
  <si>
    <t>Муниципальная программа "Обеспечениедоступным жильем и качественными услугами жилищно-коммунального хозяйства насления Чугуевского муниципального округа" на 2020-2027 годы</t>
  </si>
  <si>
    <t>0600000000</t>
  </si>
  <si>
    <t>Подпрограмма "Содержание и ремонт муниципального жилищного фонда"</t>
  </si>
  <si>
    <t>0610000000</t>
  </si>
  <si>
    <t>Содержание муниципального жилищного фонда</t>
  </si>
  <si>
    <t>0610100000</t>
  </si>
  <si>
    <t>Взносы на капитальный ремонт муниципальных помещений и многоквартирных домов, включенных в региональную программу капитального ремонта</t>
  </si>
  <si>
    <t xml:space="preserve">Организация, содержание и ремонт муниципального жилищного фонда, оформление технической документции </t>
  </si>
  <si>
    <t>Организация работы с твердыми коммунальными отходами</t>
  </si>
  <si>
    <t>0620200000</t>
  </si>
  <si>
    <t>Организация сбора и вывоза бытовых отходов и мусора</t>
  </si>
  <si>
    <t>06102221500</t>
  </si>
  <si>
    <t>Подпрограмма "Чистая вода"</t>
  </si>
  <si>
    <t>Обеспечение мероприятий по модернизации системы коммуникаций водоснабжения и водоотведения</t>
  </si>
  <si>
    <t>0620100000</t>
  </si>
  <si>
    <t xml:space="preserve">Модернизация коммуникаций водоснабжения и водоотведения </t>
  </si>
  <si>
    <t>Ремонт и строительство объектов децентрализованного водоснабжения</t>
  </si>
  <si>
    <t>Подпрограмма "Обеспечение детей-сирот и детей, оставшихся без попечения родителе, лиц из числа дете-сирот и детей, оставшихся без попечения родителей, жилыми помещениями</t>
  </si>
  <si>
    <t>06300000000</t>
  </si>
  <si>
    <t>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</si>
  <si>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</si>
  <si>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</si>
  <si>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412</t>
  </si>
  <si>
    <t>0630100000</t>
  </si>
  <si>
    <t>0630M0820</t>
  </si>
  <si>
    <t>Переселение граждан из ветхого и аварийного жилья, с учетом необходимости развития жилищного строительства</t>
  </si>
  <si>
    <t>Признание жилых помещений непргодными для проживания и снос жилых помещений признанных непригодными</t>
  </si>
  <si>
    <t>0640100000</t>
  </si>
  <si>
    <t>0650000000</t>
  </si>
  <si>
    <t>0640000000</t>
  </si>
  <si>
    <t>Предоставление субсидий молодым семьям на приобретение (стротельства) жилья</t>
  </si>
  <si>
    <t>5.1.1</t>
  </si>
  <si>
    <t>Обеспечение жильем молодых семей</t>
  </si>
  <si>
    <t>0650100000</t>
  </si>
  <si>
    <t>Мероприятия муниципальной программы "Обеспечение доступным жильем и качественными услугами жилищно-коммунального хозяйства населения Чугуевского муниципального округа"</t>
  </si>
  <si>
    <t>0690000000</t>
  </si>
  <si>
    <t>Обеспечение теплоснабжением многоквартирных домов</t>
  </si>
  <si>
    <t>0690123090</t>
  </si>
  <si>
    <t>Сводная бюджетная роспись на 31.12.2023</t>
  </si>
  <si>
    <t>Кассовое исполнение за 2023 год</t>
  </si>
  <si>
    <t>7. Муниципальная проограмма «Энергосбережение и энергетическая эффективность Чугуевского муниципального округа» на 2020-2027 годы</t>
  </si>
  <si>
    <t>5.  Муниципальная программа «Развитие физической культуры, спорта и туризма в Чугуевского муниципального округа» на 2020–2027 годы</t>
  </si>
  <si>
    <t xml:space="preserve">
4. Муниципальная  программа «Социально-экономическое развитие Чугуевского муниципального округа» на 2020-2027годы     </t>
  </si>
  <si>
    <t>3. Муниципальная программа «Развитие транспортной инфраструктуры Чугуевского муниципального округа» на 2020 - 2027 годы" ( в тыс. руб.)</t>
  </si>
  <si>
    <t xml:space="preserve">2. Муниципальная программа "Развитие культуры чугуевского муниципального округа" на 2020-2027 годы </t>
  </si>
  <si>
    <t xml:space="preserve">1. Муниципальная программа "Развитие образования Чугуевского муниципального округа" на 2020-2027 годы </t>
  </si>
  <si>
    <t>Мероприятия муниципальной программы "Энергосбережение и энергетическая эффективность Чугевского муниципального округа"</t>
  </si>
  <si>
    <t>Муниципальная программа «Энергосбережение и энергетическая эффективность Чугуевского муниципального округа» на 2020- 2027 годы</t>
  </si>
  <si>
    <t>0700000000</t>
  </si>
  <si>
    <t>0790000000</t>
  </si>
  <si>
    <t>Технологические и технические мероприятия по энергосбережению и повышению энергетической эффективности</t>
  </si>
  <si>
    <t>0790200000</t>
  </si>
  <si>
    <t>0790222090</t>
  </si>
  <si>
    <t>Содержание линий уличного осещения</t>
  </si>
  <si>
    <t>0790223080</t>
  </si>
  <si>
    <t>Приобретение, установка и ремонт трансформаторных подстанций</t>
  </si>
  <si>
    <t>8. Муниципальная проограмма «Формирование комфортной городской среды Чугуевского муниципального округа» на 2020-2027 годы</t>
  </si>
  <si>
    <t xml:space="preserve">1. </t>
  </si>
  <si>
    <t>Подпрограмма "Формирование современной городской среды" Чугуевского муниципального округа на 2020-2027 годы</t>
  </si>
  <si>
    <t>0810000000</t>
  </si>
  <si>
    <t>Федеральный проект "Формирование комфортной городской среды"</t>
  </si>
  <si>
    <t>081F255550</t>
  </si>
  <si>
    <t>Пдпрограмма "Благоустройство территорий, детских и спортивных площадок  на территории Чугуевского муниципального округа" на 2020-2027 годы</t>
  </si>
  <si>
    <t>0820000000</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</si>
  <si>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</si>
  <si>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0820192610</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</si>
  <si>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</si>
  <si>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</si>
  <si>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Отдельные мероприятия муниципальной программы "Формирование соременной городской среды"</t>
  </si>
  <si>
    <t>0890000000</t>
  </si>
  <si>
    <t>890127040</t>
  </si>
  <si>
    <t>Выполнение работ по благоустройству общественных территорий, дворвых территорий многоквартирных домов, детских и спортивных площадок</t>
  </si>
  <si>
    <t>890227070</t>
  </si>
  <si>
    <t>Выполнение работ по ремонту дворвых территорий многоквартирных домов, общественных территорий, территорий детских и спортивных площадок</t>
  </si>
  <si>
    <t>890327080</t>
  </si>
  <si>
    <t>Отдельное мероприятие "Проведение топографо-геодезических работ"</t>
  </si>
  <si>
    <t>0890400000</t>
  </si>
  <si>
    <t>УЖО/отдел благоустройства</t>
  </si>
  <si>
    <t>9. Муниципальная проограмма «Комплексные меры по профилактике правонарушений на территории Чугуевского муниципального округа» на 2020-2027 годы</t>
  </si>
  <si>
    <t>Объём расходов (руб.), годы</t>
  </si>
  <si>
    <t>6. 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руб.)</t>
  </si>
  <si>
    <t>10. Муниципальная программа "Материально - техническое обеспечение органов местного самоуправления Чугуевского муниципального округа" на 2020-2027 годы (в руб.)</t>
  </si>
  <si>
    <t>Мероприятия муниципальной программы "Материально-техническое обеспечение органов местного самоуправления Чугуевского муниципального округ" на 2020-2027 годы</t>
  </si>
  <si>
    <t>1000000000</t>
  </si>
  <si>
    <t xml:space="preserve">Расходы по оплате договоров, контрактов на выполнение работ, оказание услуг, связанных с материально-техническим обеспечением органов местного самоуправления </t>
  </si>
  <si>
    <t>1.1.1.1</t>
  </si>
  <si>
    <t>Приобретение ГСМ</t>
  </si>
  <si>
    <t>1.1.1.2</t>
  </si>
  <si>
    <t xml:space="preserve">приобретение программных продуктов </t>
  </si>
  <si>
    <t>приобретение материальных запасов, бланочной продукции, ОС</t>
  </si>
  <si>
    <t>Расходы на обеспечение деятельности (окзание услуг, выполнения работ учреждения)</t>
  </si>
  <si>
    <t>администрция Чугуевского МО (соисполнитель)</t>
  </si>
  <si>
    <t>Выплата заработной платы</t>
  </si>
  <si>
    <t>Оплата договоров по текущему ремонту, техобслуживание автомобилей, услуги связи, приобретение ТМЦ, охранные услуги</t>
  </si>
  <si>
    <t>11. Муниципальная программа «Информационное общество Чугуевского муниципального округа» на 2020-2027 годы</t>
  </si>
  <si>
    <t>Объем расходов (руб.), годы</t>
  </si>
  <si>
    <t xml:space="preserve">сводная 
бюджетная роспись на    
31.12.2023
</t>
  </si>
  <si>
    <t>Мероприятия муниципальной программы "Информационное общество Чугуевского муниципального округа" на 2020-2027годы</t>
  </si>
  <si>
    <t>1190000000</t>
  </si>
  <si>
    <t>1190100000</t>
  </si>
  <si>
    <t>1190125020</t>
  </si>
  <si>
    <t>1190125030</t>
  </si>
  <si>
    <t>1190200000</t>
  </si>
  <si>
    <t>1190225040</t>
  </si>
  <si>
    <t>1190225050</t>
  </si>
  <si>
    <t>621</t>
  </si>
  <si>
    <t>Управление организационной работы                                      МКУ "ЦХО"</t>
  </si>
  <si>
    <t xml:space="preserve">12. Муниципальная программа «Развитие муниципальной службы в Чугуевском муниципальном округе» на 2020-2027 годы </t>
  </si>
  <si>
    <t>Мероприятия муниципальной программы "Развитие муниципальной ссслужбы в Чугуевском муниципальном округе" на 2020-2027годы</t>
  </si>
  <si>
    <t xml:space="preserve">Основное мероприятие "Обеспечение повышения уровня профессиональной компетентности муниципальных служащих админстрации Чугуевского муниципального округа                                                        </t>
  </si>
  <si>
    <t>1290226010</t>
  </si>
  <si>
    <t>Расходы на выплату единовременного денежного поощрения за присвоение звания Лучший муниципальный служащий"</t>
  </si>
  <si>
    <t>1290300000</t>
  </si>
  <si>
    <t>1290326020</t>
  </si>
  <si>
    <t>1290329060</t>
  </si>
  <si>
    <t>312</t>
  </si>
  <si>
    <t xml:space="preserve">сводная 
бюджетная роспись на 31.12.2023
</t>
  </si>
  <si>
    <t>13. Муниципальная программа "О противодействии коррупции  в Чугуевском муниципальном округе» на 2020-2027 годы "</t>
  </si>
  <si>
    <t>Мероприятия муниципальной программы "О противодействии коррупции в Чугуевском муниципальном округе" на 2020-2027 годы</t>
  </si>
  <si>
    <t>1390126030</t>
  </si>
  <si>
    <t>1390126110</t>
  </si>
  <si>
    <t>Кассовое исполнение за  2023 год</t>
  </si>
  <si>
    <t>Мероприятия муниципальной программы "Комплексные меры по профилактике терроризма и экстремизма на территории Чугуевского муниципального округа" на 2020-2027 годы</t>
  </si>
  <si>
    <t>Мероприятия муниципальной программы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t>
  </si>
  <si>
    <t>Основное мероприятие "Предупреждение,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</si>
  <si>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Мероприятия муниципальной программы "Содержание и благоустройство Чугуевского муниципального округа" на 2020-2027  годы</t>
  </si>
  <si>
    <t>Основное мероприятие "Организация мероприятий по содержанию и благоустройству Чугевского мцниципального округа</t>
  </si>
  <si>
    <t>Управление жизнеобеспечения/отдел благоустройства</t>
  </si>
  <si>
    <t>Основное мероприятие "Организация ритуальных услуг и содержание мест захоронения Чугуевского муниципального округа</t>
  </si>
  <si>
    <t>1690200000</t>
  </si>
  <si>
    <t>1690124010</t>
  </si>
  <si>
    <t>1690293190</t>
  </si>
  <si>
    <t>Сводная бюджетная роспись на 31.12.2023 года</t>
  </si>
  <si>
    <t>Кассовое исполнение за   2023 года</t>
  </si>
  <si>
    <t>Мероприятия муниципальной программы  "Укрепление общественного здоровья" на 2021-2027 годы</t>
  </si>
  <si>
    <t>Обеспечение деятельности муниципального казенного учреждения "Центр обеспечения деятельности учрежденй культуры"</t>
  </si>
  <si>
    <t>0290300000</t>
  </si>
  <si>
    <t>0290370590</t>
  </si>
  <si>
    <t>0290370591</t>
  </si>
  <si>
    <t>0290329070</t>
  </si>
  <si>
    <t>0290400000</t>
  </si>
  <si>
    <t>Объем расходов (в тыс. рублях), годы</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</si>
  <si>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 руб.)                                         </t>
  </si>
  <si>
    <t>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</si>
  <si>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16. Муниципальная программа "Содержание и благоустройство Чугуевского муниципального округа" на 2020-2027 годы</t>
  </si>
  <si>
    <r>
      <t xml:space="preserve">             17. </t>
    </r>
    <r>
      <rPr>
        <b/>
        <i/>
        <sz val="12"/>
        <rFont val="Times New Roman"/>
        <family val="1"/>
        <charset val="204"/>
      </rPr>
      <t>Муниципальная программа "Укрепление общественного здоровья" на 2021-2027 годы</t>
    </r>
    <r>
      <rPr>
        <b/>
        <i/>
        <sz val="11"/>
        <rFont val="Times New Roman"/>
        <family val="1"/>
        <charset val="204"/>
      </rPr>
      <t xml:space="preserve"> (в тыс. руб.)</t>
    </r>
  </si>
  <si>
    <r>
      <t xml:space="preserve">            </t>
    </r>
    <r>
      <rPr>
        <b/>
        <i/>
        <sz val="12"/>
        <rFont val="Times New Roman"/>
        <family val="1"/>
        <charset val="204"/>
      </rPr>
      <t xml:space="preserve">   18. Муниципальная программа "Охрана окружающей среды на территории Чугуевского муниципального округа" на 2023-2027 годы</t>
    </r>
    <r>
      <rPr>
        <b/>
        <i/>
        <sz val="11"/>
        <rFont val="Times New Roman"/>
        <family val="1"/>
        <charset val="204"/>
      </rPr>
      <t xml:space="preserve"> (в тыс. руб.)</t>
    </r>
  </si>
  <si>
    <t xml:space="preserve">1. Муниципальная программа "Развитие  образования Чугуевского муниципального округа" на 2020-2027 годы </t>
  </si>
  <si>
    <t>2. Муниципальная программа "Развитие культуры Чугуевского муниципального округа" на 2020-2027 годы</t>
  </si>
  <si>
    <t>Строительство сельского клуба                                в селе Верхняя Бреевка</t>
  </si>
  <si>
    <t>Строительство сельского клуба                               в селе Ленино</t>
  </si>
  <si>
    <t>3. «Развитие транспортной инфраструктуры Чугуевского муниципального округа» на 2020 - 2027 годы</t>
  </si>
  <si>
    <t>3.2.1.2.</t>
  </si>
  <si>
    <t>ремонт мостов с. Пшеницино, ул. Рабочая (3 моста)</t>
  </si>
  <si>
    <t xml:space="preserve">Выполнение работ по текущему ремонту а/д с. Кокшаровка, ул. Советская (160 м) </t>
  </si>
  <si>
    <t xml:space="preserve">Выполнение работ по текущему ремонту а/д с. Кокшаровка, ул. 1 ая Заозерная (10м) </t>
  </si>
  <si>
    <t>Выполнение работ по текущему ремонту а/д с. Чугуевка, ул. Магистральная (от перекрестка ул. Титова до дома № 12) 113 м</t>
  </si>
  <si>
    <t>Выполнение работ по текущему ремонту а/д с. Чугуевка подъезд к д/с № 4 (80м)</t>
  </si>
  <si>
    <t>3.2.2.11</t>
  </si>
  <si>
    <t>3.2.2.12</t>
  </si>
  <si>
    <t>с. Шумный, ул. Центральная, (15м, 75м2)</t>
  </si>
  <si>
    <t>с. Чугуевка, ул. Титова от д. 25 до д. 59 (127м) дополнительно (по смете) к софинансированию</t>
  </si>
  <si>
    <t>Отдельное  мероприятие "Повышение уровня и качества жизни"</t>
  </si>
  <si>
    <t>Подпрограмма "Улучшение инвестиционного климата в  Чугуевском муниципальном округе" на 2020-2027 годы</t>
  </si>
  <si>
    <t>Расходы на приобретение коммунальных услуг (ФОК)</t>
  </si>
  <si>
    <t>Расходы на обеспечение деятельности (оказание услуг, выполнение работ) (ФОК)</t>
  </si>
  <si>
    <t>6. 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</si>
  <si>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8.  Муниципальная программа "Формирование современной городской среды"                                                                         Чугуевского муниципального округа на 2020-2027</t>
  </si>
  <si>
    <t>7. Муниципальная программа «Энергосбережение и энергетическая эффективность Чугуевского муниципального округа" на 2020-2027 годы</t>
  </si>
  <si>
    <t>Основное мероприятие "Технологические и технические мероприятия по энергосбережению и повышению энергетической эффективности"</t>
  </si>
  <si>
    <t>Ремонт о модернизация тепловых сетей</t>
  </si>
  <si>
    <t>4. Муниципальная программа «Социально-экономическое развитие Чугуевского муниципального округа»                                    на 2020-2027 годы</t>
  </si>
  <si>
    <t xml:space="preserve">244      </t>
  </si>
  <si>
    <t>5.1.1.</t>
  </si>
  <si>
    <t>Основное мероприятие "Предоставление субсидии молодым семьям на приобретение (строительство) жилья</t>
  </si>
  <si>
    <t>Основное мероприятие "Переселение граждан из ветхого и аварийного жилья, с учетом необходимости развития жилищного строительства"</t>
  </si>
  <si>
    <t xml:space="preserve">Основное мероприятие "Выполнение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</si>
  <si>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Основное меропритятие "Обеспечение мероприятий по модернизации системы коммуникаций водоснабжения и водоотведения"</t>
  </si>
  <si>
    <t>"Модернизация системы коммуникаций водоснабжения и водоотведения"</t>
  </si>
  <si>
    <t xml:space="preserve">Организация, содержание и ремонт муниципального жилищного фонда, оформление технической документации </t>
  </si>
  <si>
    <t>"Организация сбора и вывоза бытовых отходов имусора</t>
  </si>
  <si>
    <t>5. Муниципальная программа «Развитие физической культуры, спорта и туризма в Чугуевского муниципального округа» на 2020–2027 годы</t>
  </si>
  <si>
    <t xml:space="preserve">Фактические
расходы  
(рублей) 
</t>
  </si>
  <si>
    <t>Проведение негосударственной экспертизы сметной документации "Выполнение дополнительны работ по разработкегрунта для благоустройства общественной территории "Зона отдыха, с. Саратовка, ул. Первомайская, д. 27, Чугуевский район"</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</si>
  <si>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</si>
  <si>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</si>
  <si>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Проведение топографо-геодезических работ</t>
  </si>
  <si>
    <t>Содействие развитию молодежных общественных объединений, привлекающих в работу «трудных подростков» (заказ имиджевой продукции)</t>
  </si>
  <si>
    <t xml:space="preserve">Фактические
расходы  
(руб.) 
</t>
  </si>
  <si>
    <t xml:space="preserve">Оценка расходов              (в соответствии с муниципальной программой),
   руб.   
</t>
  </si>
  <si>
    <t xml:space="preserve">  
9. Муниципальная программа «Комплексные меры по профилактике правонарушений на территории Чугуевского муниципального округа» на 2020-2027 годы     
</t>
  </si>
  <si>
    <t>10. Муниципальная программа "Материально - техническое обеспечение органов местного самоуправления Чугуевского муниципального округа" на 2020-2027 годы</t>
  </si>
  <si>
    <t xml:space="preserve">Оценка расходов              (в соответствии с муниципальной программой),
  руб.   
</t>
  </si>
  <si>
    <t>12. Муниципальная программа «Развитие муниципальной службы в Чугуевском муниципальном округе» на 2020-2027 годы</t>
  </si>
  <si>
    <t>Организация профессионального обучения муниципальных служащих" (курсы повышения квалификации, профессиональная переподготовка, семинары, вебинары)</t>
  </si>
  <si>
    <t xml:space="preserve">Основное мероприятие "Внедрение современных механизмов стимулирования муниципальных служащих, повышения престижа муниципальной службы                                                   </t>
  </si>
  <si>
    <t>Обеспечение финансирования расходов на выплату единовременного поощрения за присвоение звания "Лучший муниципальный служащий"</t>
  </si>
  <si>
    <t>Обеспечение выплаты пенсии за высугу лет лицам, замещавшим должности муниципальной службы в органах местного самоуправления Чугуевского муниципального округа</t>
  </si>
  <si>
    <t>13. Муниципальная программа «О противодействии коррупции в Чугуевском муниципальном округе"» на 2020-2027 годы</t>
  </si>
  <si>
    <t xml:space="preserve">Фактические
расходы  
 (руб.) 
</t>
  </si>
  <si>
    <t xml:space="preserve"> Повышение квалификации муниципальных служащих по образовательным программам в области противодействия коррупции</t>
  </si>
  <si>
    <t>Основное мероприятие "Антикорупционное обучение и антикорупционная пропаганда  "</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</si>
  <si>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</si>
  <si>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Изготовление печатной продукции (памяток, брошюр) по противодействию экстремизму и терроризму</t>
  </si>
  <si>
    <t xml:space="preserve">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</si>
  <si>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Обеспечение мер  по предупреждению, ликвидации снижение и смягчение рисков последствий ЧС"</t>
  </si>
  <si>
    <t>Организация работы автопоезда "Здоровье", мобильных бригад медицинских работников</t>
  </si>
  <si>
    <r>
      <t xml:space="preserve">          17.     </t>
    </r>
    <r>
      <rPr>
        <b/>
        <i/>
        <sz val="12"/>
        <color rgb="FF000000"/>
        <rFont val="Times New Roman"/>
        <family val="1"/>
        <charset val="204"/>
      </rPr>
      <t>Муниципальная программа "Укрепение общественного здоровья" на 2021-2027 годы</t>
    </r>
  </si>
  <si>
    <r>
      <t xml:space="preserve">      18.        </t>
    </r>
    <r>
      <rPr>
        <b/>
        <i/>
        <sz val="12"/>
        <color rgb="FF000000"/>
        <rFont val="Times New Roman"/>
        <family val="1"/>
        <charset val="204"/>
      </rPr>
      <t>Муниципальная программа "Охрана окружающей среды на территории Чугуевского муниципального округа" на 2023-2027 годы</t>
    </r>
  </si>
  <si>
    <t>ИНФОРМАЦИЯ
О РАСХОДОВАНИИ БЮДЖЕТНЫХ И ВНЕБЮДЖЕТНЫХ СРЕДСТВ
НА РЕАЛИЗАЦИЮ МУНИЦИПАЛЬНОЙ ПРОГРАММЫ 
за 2023 года</t>
  </si>
  <si>
    <t>Увеличение показателя произошло в связи с увеличением количества заинтересованных и принявших участие в проектах детей.</t>
  </si>
  <si>
    <t>Плановый показатель выполнен на 101%</t>
  </si>
  <si>
    <t xml:space="preserve">Показатель приведен к нулевым значениям </t>
  </si>
  <si>
    <t>Плановый показатель выполнен на 114%</t>
  </si>
  <si>
    <t>Плановый показатель перевыполнен на 100%</t>
  </si>
  <si>
    <t>Плановвый показатель выполнен на 115 %</t>
  </si>
  <si>
    <t>Плановый показатель выполнен на 44 %</t>
  </si>
  <si>
    <t>Плановый показатель выполнен на  178%</t>
  </si>
  <si>
    <t>Прказатель выполнен на 71%. Необходим капитальный ремонт клубов. Часть зданий признаны аварийными.</t>
  </si>
  <si>
    <t>Плановый показатель выполнен на 103%</t>
  </si>
  <si>
    <t>2. Муниципальная программа «Развитие культуры Чугуевского муниципального округа на 2020–2027 годы»</t>
  </si>
  <si>
    <t>Плановый показатель выполнен на 146%</t>
  </si>
  <si>
    <t>Плановый показатель выполнен на 213%</t>
  </si>
  <si>
    <t>Доля протяженности автомобильных дорог, не  отвечающих нормативным требованиям в общей протяженности автомобильных дорог не увеличилась и осталась на уровне плановых показателей</t>
  </si>
  <si>
    <t>3. Муниципальная программа «Развитие транспортной инфраструктуры Чугуевского муниципального округа» на 2020 - 2027 годы"</t>
  </si>
  <si>
    <t xml:space="preserve">Доля вовлеченных объектов муниципального имущества, включенных в перечень имущества, предназначенный для предоставления субъектам МСП, а также самозанятым гражданам </t>
  </si>
  <si>
    <t>Плановый показатель выполнен на 100%.</t>
  </si>
  <si>
    <t>Количество субъектов МСП, а также самозанятых граждан, получивших поддержку на возмещение затрат, связанных ремонтом, реконструкцией помещений, полученных в рамках реализации мер имущественной поддержки</t>
  </si>
  <si>
    <t>Подпрограмма № 2 «Управление имуществом, находящимся в собственности и в ведении Чугуевского муниципального округа» на 2020-2027 годы</t>
  </si>
  <si>
    <t>Срок уплаты арендной платы установлен договорами 30 число, расчетного месяцем. Некоторые арендаторы арендную плату за декабрь на общую сумму 70,7 тыс. руб., не оплатили  в установленный договором срок.</t>
  </si>
  <si>
    <t>В конце отчетного года были проведены аукционы по предоставлению земельных участков в долгосрочную аренду. По условиям договоров оплата за первый год аренды оплачивается до государственной регистрации указанных договоров. Показатель выполнен на 105,15%</t>
  </si>
  <si>
    <t>Выполнение работ по ремонту муниципальных нежилых зданий и помещений (количество заключенных муниципальных контрактов)</t>
  </si>
  <si>
    <t>2.10</t>
  </si>
  <si>
    <t>Площадь земель на территории Чугуевского муниципального округа в отношении которых принято решение по проведению топографо-геодезических работ.</t>
  </si>
  <si>
    <t>кв. м</t>
  </si>
  <si>
    <t xml:space="preserve">Подпрограмма № 3  «Создание условий для обеспечения доступным и комфортным жильем
населения Чугуевского муниципального округа» на 2020-2027 годы
</t>
  </si>
  <si>
    <t xml:space="preserve">Подпрограмма № 4 «Долгосрочное финансовое планирование и организация бюджетного процесса
в Чугуевском муниципальном округе» на 2020-2027 годы»
</t>
  </si>
  <si>
    <t>Исполнение плана по доходам бюджета муниципального округа</t>
  </si>
  <si>
    <t>Подпрограмма № 5 «Улучшение инвестиционного климата в Чугуевском муниципальном округе» на 2020-2027 годы</t>
  </si>
  <si>
    <t xml:space="preserve">Мероприятия муниципальной программы «Социально-экономическое развитие  Чугуевского
муниципального округа» на 2020-2027 годы
</t>
  </si>
  <si>
    <t>3,1</t>
  </si>
  <si>
    <t xml:space="preserve">4. Муниципальная  
программа «Социально-экономическое развитие Чугуевского муниципального округа» на 2020-2024 годы     </t>
  </si>
  <si>
    <t>Общий оборот предприятий, организаций  – всего</t>
  </si>
  <si>
    <t>промышленными предприятиями в % к предыдущему году</t>
  </si>
  <si>
    <t>сельскохозяйственными предприятиями (всеми категориями хозяйств), в % к предыдущему году</t>
  </si>
  <si>
    <t xml:space="preserve">малым и средним предпринимательством в % к предыдущему году </t>
  </si>
  <si>
    <t xml:space="preserve">Показатель выполнен на 100% </t>
  </si>
  <si>
    <t>5.  Муниципальная программа «Развитие физической культуры, спорта и туризма Чугуевского муниципального округа» на 2020–2027 годы</t>
  </si>
  <si>
    <t>Произведен анализ объектов спорта. Выявлено, что ЕПС была завышена.</t>
  </si>
  <si>
    <r>
      <t>Согласно утвержденной программы приватизации к продаже предлагались 2 объекта муниципальной собственности (здание</t>
    </r>
    <r>
      <rPr>
        <sz val="12"/>
        <color rgb="FF000000"/>
        <rFont val="Times New Roman"/>
        <family val="1"/>
        <charset val="204"/>
      </rPr>
      <t xml:space="preserve">  </t>
    </r>
    <r>
      <rPr>
        <sz val="12"/>
        <color theme="1"/>
        <rFont val="Times New Roman"/>
        <family val="1"/>
        <charset val="204"/>
      </rPr>
      <t>нежилое помещение – магазин и автомобиль Toyota Mark II) на общую сумму 1783,2 тыс.руб. Аукционы   признаны состоявшимися, указанные средства поступили в бюджет в полном объеме</t>
    </r>
  </si>
  <si>
    <t>Сумма перевыполнения плана составила 462,32 тыс. руб . Выкуп земельных участков носит заявительный характер, поэтому данные доходы не планировались.</t>
  </si>
  <si>
    <t>Показатель выполнен на 107%. Построен и введен в эксплуатацию ФОК</t>
  </si>
  <si>
    <t>6. 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t>
  </si>
  <si>
    <t>Подпрограмма № 2 «Чистая вода» на 2020-2027 годы</t>
  </si>
  <si>
    <t>Подпрограмма № 3 «Обеспечение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 на 2020-2027 годы</t>
  </si>
  <si>
    <t xml:space="preserve">Количество детей сирот и детей оставшихся без попечения родителей, улучшивших качество жизни </t>
  </si>
  <si>
    <t>тыс. кв. м.</t>
  </si>
  <si>
    <t xml:space="preserve">Отсутствие свободного муниципального жилищного фонда </t>
  </si>
  <si>
    <t>Подпрограмма № 4 «Переселение граждан из ветхого и аварийного жилья» на 2020-2027 годы</t>
  </si>
  <si>
    <t>Плановый показатель перевыполнен</t>
  </si>
  <si>
    <t xml:space="preserve">Плановый показатель выполнен на 100%,  </t>
  </si>
  <si>
    <t xml:space="preserve">Плановый показатель выполнен на 100%, </t>
  </si>
  <si>
    <t>Плановый показатель выполнен на 100%,</t>
  </si>
  <si>
    <t>8. Муниципальная программа «Формирование современной городской среды» Чугуевского муниципального округа на 2020-2027 годы</t>
  </si>
  <si>
    <t>Количество отремонтированных объектов благоустройства (дворовых территорий многоквартирных жилых домов, общественных территорий, территорий детских и спортивных площадок</t>
  </si>
  <si>
    <t xml:space="preserve">Количество выполненных работ по устройству "Пешеходной дорожки" </t>
  </si>
  <si>
    <t>По МК № 0120300016620000071 от 24.08.2023 г. Подрядчиком не выполнены работы в срок из-за погодных условий и отсутствия необходимых материалов. Работы планируется завершить во 2 квартале 2024 года</t>
  </si>
  <si>
    <t xml:space="preserve">Отдельные мероприятия                                                              </t>
  </si>
  <si>
    <t xml:space="preserve">Ед. </t>
  </si>
  <si>
    <t xml:space="preserve">9. Муниципальная программа "Комплексные меры по профилактике правонарушений на территории Чугуевского муниципального округа" на 2020-2027 годы </t>
  </si>
  <si>
    <t>Положительный результат  Эффективность мероприятия составила 150%</t>
  </si>
  <si>
    <t>Фактический показатель на уровне планового</t>
  </si>
  <si>
    <t>Эффективность мероприятия составила 156%</t>
  </si>
  <si>
    <t>Финансирование мероприятия не было востребовано. Показатель увеличился до 6. Эффективность мерприятия 150%</t>
  </si>
  <si>
    <t>Количество выявленных преступлений, связанных с незаконным оборотом наркотических веществ</t>
  </si>
  <si>
    <t xml:space="preserve"> </t>
  </si>
  <si>
    <t>2154,4 в том числе произведен текущий  ремонт 813 м2 помещений в административных зданиях</t>
  </si>
  <si>
    <t>2154,4 в том числе 915м2</t>
  </si>
  <si>
    <t>2154,4 в том числе 915м3</t>
  </si>
  <si>
    <t xml:space="preserve">Чиленность муниципальных служащих, работников казенного учреждения администрации Чугуевского муниципального округа, которые обеспечены товарно-материальными ценностями и хозяйственным инвентарем          </t>
  </si>
  <si>
    <t>тыс. см2</t>
  </si>
  <si>
    <t>Посещаемость официального сайта  Чугуевского муниципального округа в год</t>
  </si>
  <si>
    <t xml:space="preserve">Показатель выполнен на 158,28% </t>
  </si>
  <si>
    <t>Показатель в муниципальном задании на 2023 год был скорректирован ввиду уменьшения количества НПА, подлежащих опубликованию. По итогу 2023 года, показатель вырос за счет увеличения колличества других  материалов, подлежащих опубликованию.</t>
  </si>
  <si>
    <t>Дополнительно в рамках федерального проекта "Содействие занятости" национального поекта "Демография" было бесплатно обучено 3 муниципальных служащих</t>
  </si>
  <si>
    <t>Перевыполнение плановых показателей указывает на эффективную работу в области противодействия коррупции</t>
  </si>
  <si>
    <t xml:space="preserve">13. Муниципальная программа «О противодействии коррупции  в Чугуевском муниципальном округе» на 2020-2027 годы                                                                                                                                                                                            </t>
  </si>
  <si>
    <t xml:space="preserve">1. 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</si>
  <si>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Количество населенных пунктов пострадавших в результате деструктивных событий, связанных с паводками </t>
  </si>
  <si>
    <t>2. Обеспечение пожарной безопасности на территории Чугуевского муниципального округа</t>
  </si>
  <si>
    <t>Количество зарегистрированных пожаров</t>
  </si>
  <si>
    <t xml:space="preserve">Количество проведенных профилактических мероприятий по предотвращению пожаров  в год </t>
  </si>
  <si>
    <t>Численность погибшего и травмированного населения (на пожарах)</t>
  </si>
  <si>
    <t xml:space="preserve">Количество водных объектов и водоотводных канав, подлежащих расчистке и берегоукреплению </t>
  </si>
  <si>
    <t>17. Муниципальная программа "Укрепление общественного здоровья" на 2021-2027 годы</t>
  </si>
  <si>
    <t>N п/п</t>
  </si>
  <si>
    <t>Целевой индикатор, показатель (наименование)</t>
  </si>
  <si>
    <t>Единица измерения</t>
  </si>
  <si>
    <t>Значение целевых индикаторов, показателей муниципальной программы</t>
  </si>
  <si>
    <t>Обоснование отклонений значений целевого индикатора, показателя на конец отчтного года     (при наличии)</t>
  </si>
  <si>
    <t>в году, предшествующем отчетному финансовому году</t>
  </si>
  <si>
    <t>в отчетном году</t>
  </si>
  <si>
    <t>факт</t>
  </si>
  <si>
    <t xml:space="preserve"> Количество ДТП с пострадавшими </t>
  </si>
  <si>
    <t xml:space="preserve"> Количество ДТП с участием несовершеннолетних пострадавшими </t>
  </si>
  <si>
    <t>Число детей, погибших в ДТП</t>
  </si>
  <si>
    <t xml:space="preserve">4. </t>
  </si>
  <si>
    <t xml:space="preserve">Доля учащихся (воспитанников), задействованных в мероприятиях по профилактике ДТП </t>
  </si>
  <si>
    <t>18. Муниципальная программа "Формирование законопослушного поведения участников дорожного движения на территории Чугуевского муниципального округа" на 2021-2027 годы</t>
  </si>
  <si>
    <t>19. Муниципальная программа "Охрана окружающей среды на территории Чугуевского муниципального округа" на 2021-2027 годы</t>
  </si>
  <si>
    <t>Количество ликвидированных несакционированных свалок</t>
  </si>
  <si>
    <t>Количество пешеходных дорожек</t>
  </si>
  <si>
    <t xml:space="preserve">ФОРМА 6 </t>
  </si>
  <si>
    <r>
      <t xml:space="preserve">СВЕДЕНИЯ О ДОСТИЖЕНИИ ЗНАЧЕНИЙ ЦЕЛЕВЫХ ИНДИКАТОРОВ,
ПОКАЗАТЕЛЕЙ МУНИЦИПАЛЬНЫХ ПРОГРАММ </t>
    </r>
    <r>
      <rPr>
        <b/>
        <u/>
        <sz val="11"/>
        <rFont val="Times New Roman"/>
        <family val="1"/>
        <charset val="204"/>
      </rPr>
      <t>за  2023 год</t>
    </r>
    <r>
      <rPr>
        <b/>
        <sz val="11"/>
        <rFont val="Times New Roman"/>
        <family val="1"/>
        <charset val="204"/>
      </rPr>
      <t xml:space="preserve">
</t>
    </r>
  </si>
  <si>
    <t>Количество не сдавших единый государственный экзамен нет в связи с более высокой подготовкой выпускников</t>
  </si>
  <si>
    <t>Уменьшение произошло в связи с переходом на ПФДО</t>
  </si>
  <si>
    <t>Плановый показатель выполнен на 95,24%</t>
  </si>
  <si>
    <t>0</t>
  </si>
  <si>
    <t>Плановый показатель выполнен на 118,52%</t>
  </si>
  <si>
    <t>33,8</t>
  </si>
  <si>
    <t>52</t>
  </si>
  <si>
    <t>10,2</t>
  </si>
  <si>
    <t>12,8</t>
  </si>
  <si>
    <t>11,7</t>
  </si>
  <si>
    <t>Плановый показатель выполнен на 91,4%</t>
  </si>
  <si>
    <t xml:space="preserve">4.  Подпрограмма № 3 «Развитие системы дополнительного образования, отдыха, оздоровления и занятости детей и подростков в Чугуевском муниципальном округе" на 2020-2027 годы
</t>
  </si>
  <si>
    <t>Показатель уменьшился в связи с невозможностью организации питания детей в СОШ № 20 села Березовка</t>
  </si>
  <si>
    <t>Плановый показатель выполнен на 126%</t>
  </si>
  <si>
    <t>614</t>
  </si>
  <si>
    <t xml:space="preserve">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</si>
  <si>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3.1.12</t>
  </si>
  <si>
    <t xml:space="preserve">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приобретение коммунальных услуг) </t>
  </si>
  <si>
    <t>3.1.13</t>
  </si>
  <si>
    <t>3.5.1.1</t>
  </si>
  <si>
    <t>Обеспечение персонифицированного финансирования дополнительного тобразования детей</t>
  </si>
  <si>
    <t xml:space="preserve">кассовое 
исполнение за 2023 год 
</t>
  </si>
  <si>
    <t xml:space="preserve">Субсидии бюджетным учреждениям на иные цели (Мероприятия по трудоустройству несовершеннолетних) </t>
  </si>
  <si>
    <t xml:space="preserve">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</si>
  <si>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Субсидии бюджетным учреждениям на финансовое обеспечение государственного полномочия (муниципального задания) на оказание государственных (муниципальных) услуг (выполнение рбот) (расходы на обеспечение деятельности (оказание услуг, выполнение работ) ДЮЦ)</t>
  </si>
  <si>
    <t>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</si>
  <si>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Субсдии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 </t>
  </si>
  <si>
    <t xml:space="preserve">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приобретение коммунальных услуг) </t>
  </si>
  <si>
    <t xml:space="preserve">краевой бюджет (субсидии, субвенции, иные межбюджетные трансферты),    </t>
  </si>
  <si>
    <t xml:space="preserve">бюджет  Чугуевского муниципального округа </t>
  </si>
  <si>
    <t>Обеспечение персонифицированного финансирования дополнительного образования детей</t>
  </si>
  <si>
    <t xml:space="preserve">  «Развитие образования Чугуевского муниципального округа» 
на 2020 - 2027 годы
</t>
  </si>
  <si>
    <t>Муниципальная программа "Развитие транспортной инфраструктуры Чугуевского муниципального округа" на 2020-2027 годы</t>
  </si>
  <si>
    <t xml:space="preserve">Содержание и ремонт автомобильных дорог и искуственных сооружений </t>
  </si>
  <si>
    <t xml:space="preserve">сводная бюджетная роспись на 1 января отчетного года (тыс. руб)    
</t>
  </si>
  <si>
    <t xml:space="preserve">сводная бюджетная роспись на 31 декабря отчетного года (тыс. руб)    
</t>
  </si>
  <si>
    <t xml:space="preserve">кассовое исполнение (тыс. руб)
</t>
  </si>
  <si>
    <t>20 шт.</t>
  </si>
  <si>
    <t>264,4 м2</t>
  </si>
  <si>
    <t>2549,04 м2</t>
  </si>
  <si>
    <t>16 шт.</t>
  </si>
  <si>
    <t>Приобретение и установка дорожных знаков, разметка дорожных переходов и улично-дорожной сети</t>
  </si>
  <si>
    <t>Очистка дорог от снега</t>
  </si>
  <si>
    <t>1726034,3 м2</t>
  </si>
  <si>
    <t>1726034,3 м3</t>
  </si>
  <si>
    <t>Приобретение противогололедного материала</t>
  </si>
  <si>
    <t>140 т.</t>
  </si>
  <si>
    <t>175 т.</t>
  </si>
  <si>
    <t>Планировка автогрейдером автодорог Чугуевского муниципального округа</t>
  </si>
  <si>
    <t>320985 м2</t>
  </si>
  <si>
    <t>320985 м3</t>
  </si>
  <si>
    <t>21396 м2</t>
  </si>
  <si>
    <t>Отсыпка  автодорог Чугуевского муниципального округа</t>
  </si>
  <si>
    <t>Ямочный ремонт автодорог</t>
  </si>
  <si>
    <t>4000м2</t>
  </si>
  <si>
    <t>Укрепление обочин автодорог Чугуевского муниципального округа</t>
  </si>
  <si>
    <t>4170 м2</t>
  </si>
  <si>
    <t>4171 м2</t>
  </si>
  <si>
    <t>Очистка автодорог от мусора Чугуевского муниципального округа</t>
  </si>
  <si>
    <t>Уборка опасных деревьев автодорог Чугуевского муниципального округа</t>
  </si>
  <si>
    <t>30 шт.</t>
  </si>
  <si>
    <t>30шт</t>
  </si>
  <si>
    <t>Скашивание травы вдоль автодорог Чугуевского муниципального округа</t>
  </si>
  <si>
    <t>34,25 км</t>
  </si>
  <si>
    <t>Установка исскуственных дорожных неровностей</t>
  </si>
  <si>
    <t xml:space="preserve">16 шт. </t>
  </si>
  <si>
    <t>Осуществление издательской деятельности Печатная газета "Наше время"</t>
  </si>
  <si>
    <t>901790</t>
  </si>
  <si>
    <t xml:space="preserve">сводная бюджетная роспись на 31 декабря отчетного года  (руб)    
</t>
  </si>
  <si>
    <t xml:space="preserve">сводная бюджетная роспись на 1 января отчетного года            ( руб)    
</t>
  </si>
  <si>
    <t xml:space="preserve">Очистка общественных мест, мест общего пользования, спортивных площадок от снега и наледи </t>
  </si>
  <si>
    <t>34320 м2</t>
  </si>
  <si>
    <t>Содержание общественных мест, мест общего пользования (уборка мусора по тротуарам, газонам)</t>
  </si>
  <si>
    <t>1336737 м2</t>
  </si>
  <si>
    <t xml:space="preserve">1336737 м2 </t>
  </si>
  <si>
    <t xml:space="preserve">Покос травы на общественных территориях </t>
  </si>
  <si>
    <t>1300000 м2</t>
  </si>
  <si>
    <t>1300000 м3</t>
  </si>
  <si>
    <t xml:space="preserve">Содержание деревье, кустарников </t>
  </si>
  <si>
    <t>70 ед</t>
  </si>
  <si>
    <t xml:space="preserve">Уход за клумбами </t>
  </si>
  <si>
    <t>250 м2</t>
  </si>
  <si>
    <t>Снос самовольных построек и перенос иных объектов на территории Чугуевского муниципального округа</t>
  </si>
  <si>
    <t>320 шт.</t>
  </si>
  <si>
    <t>Предоставление земельного участка для погребения умершего и ведение журналов</t>
  </si>
  <si>
    <t>10 ед.</t>
  </si>
  <si>
    <t xml:space="preserve">Захоронение невостребованных трупов </t>
  </si>
  <si>
    <t xml:space="preserve">9 ед. </t>
  </si>
  <si>
    <t xml:space="preserve">Покос травы </t>
  </si>
  <si>
    <t>39825 м2</t>
  </si>
  <si>
    <t xml:space="preserve">Вырубка (снос) древесно-кустарниковых растений </t>
  </si>
  <si>
    <t>149 м3</t>
  </si>
  <si>
    <t>Уборка мусора, вывоз и утилизация</t>
  </si>
  <si>
    <t>875 м3</t>
  </si>
  <si>
    <t xml:space="preserve">
ОТЧЕТ
О ВЫПОЛНЕНИИ ПОКАЗАТЕЛЕЙ МУНИЦИПАЛЬНЫХ ЗАДАНИЙ НА ОКАЗАНИЕ
МУНИЦИПАЛЬНЫХ УСЛУГ (ВЫПОЛНЕНИЕ РАБОТ) МУНИЦИПАЛЬНЫМИ 
УЧРЕЖДЕНИЯМИ ПО МУНИЦИПАЛЬНЫМ ПРОГРАММАМ за 2023 год
</t>
  </si>
  <si>
    <t>1.10</t>
  </si>
  <si>
    <t>10. Муниципальная программа "Материально - техническое обеспечение органов местного самоуправления                                                       Чугуевского муниципального округа" на 2020-2027 годы</t>
  </si>
  <si>
    <t>14.  Муниципальная программа «Комплексные меры по профилактике терроризма и экстремизма 
на территории Чугуевского муниципального округа» 
 на 2020 - 2027 годы</t>
  </si>
  <si>
    <t>показатель выполнен на 100%</t>
  </si>
  <si>
    <t>Плановый показатель выполнен на 108,1  %</t>
  </si>
  <si>
    <t>Плановый показатель выполнен на 130,6  %</t>
  </si>
  <si>
    <t>Плановый показатель выполнен на 100  %</t>
  </si>
  <si>
    <t>Увеличился пассажиропоток по маршрутам на 111 %.</t>
  </si>
  <si>
    <t xml:space="preserve">Плановый показатель выполнен на 108,9% </t>
  </si>
  <si>
    <t>Показатель выполнен на 2 п. п.</t>
  </si>
  <si>
    <t>Доля оборота малых предприятий в общем объеме снизилась 3,4  процентных пункта</t>
  </si>
  <si>
    <t xml:space="preserve">Плановый показатель увеличился на 19 процентных пункта  </t>
  </si>
  <si>
    <t>Плановый показатель по численности выполнен на 106,4%.</t>
  </si>
  <si>
    <t>Плановый показатель выполнен в 1,19 раз.</t>
  </si>
  <si>
    <t>Количество субъектов МСП, имеющих статус социального предприятия (социального предпринимателя) получивших финансовую поддержку</t>
  </si>
  <si>
    <t>Плановый показатель перевыполнен на 2,39 процентных пункта</t>
  </si>
  <si>
    <t>Общий оборот всех предприятий увеличился на 3,8 п.п. к плановому показателю</t>
  </si>
  <si>
    <t>Общий оборот промышленных предприятий увеличился  на 13 п.п к плановому показателю, с/х предятиями увеличился на 3,9 п.п к плановому показателю</t>
  </si>
  <si>
    <t>Показатель на уровне планового</t>
  </si>
  <si>
    <t>Плановый показатель выполнен на 114,4 %</t>
  </si>
  <si>
    <t>Плановый показатель перевыполнен на 7 процентных пункта</t>
  </si>
  <si>
    <t xml:space="preserve">  уровень зарегистрированной безработицы снизился 1,1 п. п. к плановому уровню</t>
  </si>
  <si>
    <t>Площадь используемых земель увеличилась в связи с разработкой и вводом в оборот пахотных земель. Плановый показатель выполнен на 102,69 %</t>
  </si>
  <si>
    <t xml:space="preserve">Поголовье коров увеличилось на 39 голов к плановому показателю </t>
  </si>
  <si>
    <t xml:space="preserve">ОТЧЕТ
ОБ ИСПОЛЬЗОВАНИИ БЮДЖЕТНЫХ АССИГНОВАНИЙ БЮДЖЕТА
ЧУГУЕВСКОГО МУНИЦИПАЛЬНОГО ОКРУГА НА РЕАЛИЗАЦИЮ МУНИЦИПАЛЬНЫХ ПРОГРАММ за 2023 года
</t>
  </si>
  <si>
    <t xml:space="preserve">Муниципальная  
программа «Развитие системы образования Чугуевского муниципального округа» на 2020-2027 годы   
</t>
  </si>
  <si>
    <t xml:space="preserve">В 2023 году мероприятия по проведению топографо-геодезических работ не планировались. </t>
  </si>
  <si>
    <t>Прирост инвестиций в основной капитал увеличился на 40 .п.п к плановому показателю</t>
  </si>
  <si>
    <t>Темп роста инвестиций в расчете на душу населенияувеличился на  28,5 п.п. к плановому показателю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</si>
</sst>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р_._-;\-* #,##0.00_р_._-;_-* &quot;-&quot;??_р_._-;_-@_-"/>
    <numFmt numFmtId="166" formatCode="#,##0.0"/>
    <numFmt numFmtId="167" formatCode="#,##0.00_ ;[Red]\-#,##0.00\ "/>
    <numFmt numFmtId="168" formatCode="#,##0.0_ ;[Red]\-#,##0.0\ "/>
    <numFmt numFmtId="169" formatCode="0.000"/>
    <numFmt numFmtId="170" formatCode="0.0"/>
    <numFmt numFmtId="171" formatCode="#,##0.000"/>
  </numFmts>
  <fonts count="72"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4"/>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u/>
      <sz val="11"/>
      <name val="Times New Roman"/>
      <family val="1"/>
      <charset val="204"/>
    </font>
    <font>
      <b/>
      <sz val="12"/>
      <name val="Times New Roman"/>
      <family val="1"/>
      <charset val="204"/>
    </font>
    <font>
      <b/>
      <u/>
      <sz val="12"/>
      <name val="Times New Roman"/>
      <family val="1"/>
      <charset val="204"/>
    </font>
    <font>
      <u/>
      <sz val="12"/>
      <color indexed="8"/>
      <name val="Calibri"/>
      <family val="2"/>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sz val="8"/>
      <color indexed="8"/>
      <name val="Arial Cyr"/>
    </font>
    <font>
      <vertAlign val="superscript"/>
      <sz val="12"/>
      <color indexed="8"/>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2"/>
      <color theme="1"/>
      <name val="Calibri"/>
      <family val="2"/>
      <charset val="204"/>
      <scheme val="minor"/>
    </font>
    <font>
      <sz val="14"/>
      <name val="Times New Roman"/>
      <family val="1"/>
      <charset val="204"/>
    </font>
    <font>
      <b/>
      <i/>
      <sz val="14"/>
      <name val="Times New Roman"/>
      <family val="1"/>
      <charset val="204"/>
    </font>
    <font>
      <b/>
      <i/>
      <sz val="14"/>
      <name val="Calibri"/>
      <family val="2"/>
      <charset val="204"/>
      <scheme val="minor"/>
    </font>
    <font>
      <b/>
      <i/>
      <sz val="14"/>
      <color theme="1"/>
      <name val="Calibri"/>
      <family val="2"/>
      <charset val="204"/>
      <scheme val="minor"/>
    </font>
    <font>
      <sz val="14"/>
      <color theme="1"/>
      <name val="Times New Roman"/>
      <family val="1"/>
      <charset val="204"/>
    </font>
    <font>
      <sz val="14"/>
      <color theme="1"/>
      <name val="Calibri"/>
      <family val="2"/>
      <charset val="204"/>
      <scheme val="minor"/>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b/>
      <sz val="10"/>
      <color indexed="8"/>
      <name val="Times New Roman"/>
      <family val="1"/>
      <charset val="204"/>
    </font>
    <font>
      <sz val="10"/>
      <color indexed="8"/>
      <name val="Times New Roman"/>
      <family val="1"/>
      <charset val="204"/>
    </font>
    <font>
      <b/>
      <i/>
      <sz val="11"/>
      <color theme="1"/>
      <name val="Calibri"/>
      <family val="2"/>
      <charset val="204"/>
      <scheme val="minor"/>
    </font>
    <font>
      <sz val="9"/>
      <name val="Times New Roman"/>
      <family val="1"/>
    </font>
    <font>
      <sz val="11"/>
      <name val="Times New Roman"/>
      <family val="1"/>
    </font>
    <font>
      <sz val="11"/>
      <color indexed="8"/>
      <name val="Times New Roman"/>
      <family val="1"/>
    </font>
    <font>
      <b/>
      <sz val="11"/>
      <name val="Times New Roman"/>
      <family val="1"/>
    </font>
    <font>
      <sz val="9"/>
      <color theme="1"/>
      <name val="Times New Roman"/>
      <family val="1"/>
    </font>
    <font>
      <b/>
      <sz val="12"/>
      <color theme="1"/>
      <name val="Calibri"/>
      <family val="2"/>
      <charset val="204"/>
      <scheme val="minor"/>
    </font>
    <font>
      <sz val="8"/>
      <name val="Calibri"/>
      <family val="2"/>
      <charset val="204"/>
      <scheme val="minor"/>
    </font>
    <font>
      <sz val="14"/>
      <color indexed="8"/>
      <name val="Calibri"/>
      <family val="2"/>
      <charset val="204"/>
    </font>
  </fonts>
  <fills count="14">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6"/>
        <bgColor indexed="64"/>
      </patternFill>
    </fill>
    <fill>
      <patternFill patternType="solid">
        <fgColor indexed="9"/>
        <bgColor indexed="8"/>
      </patternFill>
    </fill>
    <fill>
      <patternFill patternType="solid">
        <fgColor theme="8" tint="0.79998168889431442"/>
        <bgColor indexed="64"/>
      </patternFill>
    </fill>
  </fills>
  <borders count="8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3">
    <xf numFmtId="0" fontId="0" fillId="0" borderId="0"/>
    <xf numFmtId="0" fontId="25" fillId="0" borderId="1">
      <alignment vertical="top" wrapText="1"/>
    </xf>
    <xf numFmtId="0" fontId="28" fillId="0" borderId="62">
      <alignment vertical="top" wrapText="1"/>
    </xf>
    <xf numFmtId="1" fontId="28" fillId="0" borderId="62">
      <alignment horizontal="center" vertical="top" shrinkToFit="1"/>
    </xf>
    <xf numFmtId="49" fontId="28" fillId="0" borderId="62">
      <alignment horizontal="center" vertical="top" shrinkToFit="1"/>
    </xf>
    <xf numFmtId="4" fontId="28" fillId="4" borderId="62">
      <alignment horizontal="right" vertical="top" shrinkToFit="1"/>
    </xf>
    <xf numFmtId="4" fontId="28" fillId="0" borderId="62">
      <alignment horizontal="right" vertical="top" shrinkToFit="1"/>
    </xf>
    <xf numFmtId="4" fontId="26" fillId="0" borderId="2">
      <alignment horizontal="right" shrinkToFit="1"/>
    </xf>
    <xf numFmtId="164" fontId="18" fillId="0" borderId="0" applyFont="0" applyFill="0" applyBorder="0" applyAlignment="0" applyProtection="0"/>
    <xf numFmtId="49" fontId="56" fillId="0" borderId="62">
      <alignment horizontal="left" vertical="top" wrapText="1"/>
    </xf>
    <xf numFmtId="0" fontId="3" fillId="0" borderId="1">
      <alignment vertical="top" wrapText="1"/>
    </xf>
    <xf numFmtId="165" fontId="18" fillId="0" borderId="0" applyFont="0" applyFill="0" applyBorder="0" applyAlignment="0" applyProtection="0"/>
    <xf numFmtId="164" fontId="18" fillId="0" borderId="0" applyFont="0" applyFill="0" applyBorder="0" applyAlignment="0" applyProtection="0"/>
  </cellStyleXfs>
  <cellXfs count="2351">
    <xf numFmtId="0" fontId="0" fillId="0" borderId="0" xfId="0"/>
    <xf numFmtId="0" fontId="1" fillId="0" borderId="0" xfId="0" applyFont="1"/>
    <xf numFmtId="0" fontId="4" fillId="2" borderId="0" xfId="0" applyFont="1" applyFill="1"/>
    <xf numFmtId="0" fontId="7" fillId="2" borderId="0" xfId="0" applyFont="1" applyFill="1"/>
    <xf numFmtId="167" fontId="1" fillId="0" borderId="0" xfId="0" applyNumberFormat="1" applyFont="1"/>
    <xf numFmtId="167" fontId="1" fillId="0" borderId="0" xfId="0" applyNumberFormat="1" applyFont="1" applyAlignment="1">
      <alignment horizontal="center" vertical="center"/>
    </xf>
    <xf numFmtId="0" fontId="4" fillId="2" borderId="0" xfId="0" applyFont="1" applyFill="1" applyBorder="1"/>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166" fontId="3" fillId="0" borderId="3" xfId="0" applyNumberFormat="1" applyFont="1" applyBorder="1" applyAlignment="1">
      <alignment horizontal="center" vertical="center" wrapText="1"/>
    </xf>
    <xf numFmtId="167"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0" fontId="7" fillId="2" borderId="0" xfId="0" applyFont="1" applyFill="1" applyAlignment="1">
      <alignment wrapText="1"/>
    </xf>
    <xf numFmtId="0" fontId="4" fillId="2" borderId="0" xfId="0" applyFont="1" applyFill="1" applyBorder="1" applyAlignment="1">
      <alignment horizontal="right"/>
    </xf>
    <xf numFmtId="0" fontId="1" fillId="0" borderId="0" xfId="0" applyFont="1" applyFill="1"/>
    <xf numFmtId="49" fontId="1" fillId="0" borderId="10" xfId="0" applyNumberFormat="1" applyFont="1" applyFill="1" applyBorder="1"/>
    <xf numFmtId="0" fontId="1" fillId="0" borderId="4" xfId="0" applyFont="1" applyFill="1" applyBorder="1" applyAlignment="1">
      <alignment horizontal="left" vertical="top" wrapText="1"/>
    </xf>
    <xf numFmtId="49" fontId="1" fillId="0" borderId="11" xfId="0" applyNumberFormat="1" applyFont="1" applyFill="1"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vertical="center"/>
    </xf>
    <xf numFmtId="1" fontId="3" fillId="0" borderId="3" xfId="3" applyNumberFormat="1" applyFont="1" applyFill="1" applyBorder="1" applyAlignment="1" applyProtection="1">
      <alignment horizontal="center" vertical="center" shrinkToFit="1"/>
    </xf>
    <xf numFmtId="167" fontId="3" fillId="0" borderId="3" xfId="5" applyNumberFormat="1" applyFont="1" applyFill="1" applyBorder="1" applyAlignment="1" applyProtection="1">
      <alignment vertical="center" shrinkToFit="1"/>
    </xf>
    <xf numFmtId="167" fontId="3" fillId="0" borderId="3" xfId="0" applyNumberFormat="1" applyFont="1" applyFill="1" applyBorder="1" applyAlignment="1">
      <alignment vertical="center"/>
    </xf>
    <xf numFmtId="0" fontId="1" fillId="0" borderId="3" xfId="0" applyFont="1" applyFill="1" applyBorder="1" applyAlignment="1">
      <alignment horizontal="left" vertical="top" wrapText="1"/>
    </xf>
    <xf numFmtId="1" fontId="3" fillId="0" borderId="1" xfId="3" applyNumberFormat="1" applyFont="1" applyFill="1" applyBorder="1" applyAlignment="1" applyProtection="1">
      <alignment horizontal="center" vertical="center" shrinkToFit="1"/>
    </xf>
    <xf numFmtId="0" fontId="1" fillId="0" borderId="3" xfId="0" applyFont="1" applyFill="1" applyBorder="1" applyAlignment="1">
      <alignment vertical="top" wrapText="1"/>
    </xf>
    <xf numFmtId="0" fontId="3" fillId="0" borderId="13" xfId="0" applyFont="1" applyFill="1" applyBorder="1" applyAlignment="1">
      <alignment vertical="center"/>
    </xf>
    <xf numFmtId="1" fontId="3" fillId="0" borderId="24" xfId="3" applyNumberFormat="1" applyFont="1" applyFill="1" applyBorder="1" applyAlignment="1" applyProtection="1">
      <alignment horizontal="center" vertical="center" shrinkToFit="1"/>
    </xf>
    <xf numFmtId="167" fontId="3" fillId="0" borderId="13" xfId="0" applyNumberFormat="1" applyFont="1" applyFill="1" applyBorder="1" applyAlignment="1">
      <alignment vertical="center"/>
    </xf>
    <xf numFmtId="167" fontId="3" fillId="0" borderId="25" xfId="0" applyNumberFormat="1" applyFont="1" applyFill="1" applyBorder="1" applyAlignment="1">
      <alignment vertical="center"/>
    </xf>
    <xf numFmtId="49" fontId="1" fillId="0" borderId="29" xfId="0" applyNumberFormat="1" applyFont="1" applyFill="1" applyBorder="1" applyAlignment="1">
      <alignment horizontal="center" vertical="center"/>
    </xf>
    <xf numFmtId="4" fontId="1" fillId="0" borderId="29"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wrapText="1"/>
    </xf>
    <xf numFmtId="0" fontId="11" fillId="0" borderId="3" xfId="0" applyFont="1" applyFill="1" applyBorder="1" applyAlignment="1">
      <alignment vertical="top" wrapText="1"/>
    </xf>
    <xf numFmtId="49" fontId="11" fillId="0" borderId="11" xfId="0" applyNumberFormat="1" applyFont="1" applyFill="1" applyBorder="1" applyAlignment="1">
      <alignment vertical="center"/>
    </xf>
    <xf numFmtId="0" fontId="1" fillId="0" borderId="3" xfId="0" applyFont="1" applyFill="1" applyBorder="1" applyAlignment="1">
      <alignment wrapText="1"/>
    </xf>
    <xf numFmtId="49" fontId="3" fillId="0" borderId="3" xfId="3" applyNumberFormat="1" applyFont="1" applyFill="1" applyBorder="1" applyAlignment="1" applyProtection="1">
      <alignment horizontal="center" vertical="center" shrinkToFit="1"/>
    </xf>
    <xf numFmtId="49" fontId="11" fillId="0" borderId="11" xfId="0" applyNumberFormat="1" applyFont="1" applyFill="1" applyBorder="1"/>
    <xf numFmtId="0" fontId="3" fillId="0" borderId="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9" fontId="1" fillId="0" borderId="23"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right" wrapText="1"/>
    </xf>
    <xf numFmtId="2" fontId="6" fillId="0" borderId="29"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0" fontId="4" fillId="0" borderId="29"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wrapText="1"/>
    </xf>
    <xf numFmtId="0" fontId="19" fillId="0" borderId="29" xfId="0" applyFont="1" applyFill="1" applyBorder="1" applyAlignment="1">
      <alignment vertical="top" wrapText="1"/>
    </xf>
    <xf numFmtId="0" fontId="13" fillId="0" borderId="29" xfId="0" applyFont="1" applyFill="1" applyBorder="1" applyAlignment="1">
      <alignment wrapText="1"/>
    </xf>
    <xf numFmtId="0" fontId="3" fillId="0" borderId="29" xfId="0" applyFont="1" applyFill="1" applyBorder="1" applyAlignment="1">
      <alignment wrapText="1"/>
    </xf>
    <xf numFmtId="0" fontId="1" fillId="0" borderId="29" xfId="0" applyFont="1" applyFill="1" applyBorder="1" applyAlignment="1">
      <alignment vertical="center"/>
    </xf>
    <xf numFmtId="0" fontId="19" fillId="0" borderId="3" xfId="0" applyFont="1" applyFill="1" applyBorder="1" applyAlignment="1">
      <alignment vertical="top" wrapText="1"/>
    </xf>
    <xf numFmtId="0" fontId="13" fillId="0" borderId="3" xfId="0" applyFont="1" applyFill="1" applyBorder="1" applyAlignment="1">
      <alignment wrapText="1"/>
    </xf>
    <xf numFmtId="0" fontId="1" fillId="0" borderId="3" xfId="0" applyFont="1" applyFill="1" applyBorder="1" applyAlignment="1">
      <alignment vertical="center"/>
    </xf>
    <xf numFmtId="49" fontId="6" fillId="0" borderId="11" xfId="0" applyNumberFormat="1"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6" fillId="0" borderId="29"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24" fillId="0" borderId="3" xfId="1" applyNumberFormat="1" applyFont="1" applyFill="1" applyBorder="1" applyProtection="1">
      <alignment vertical="top" wrapText="1"/>
    </xf>
    <xf numFmtId="164"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1" fillId="0" borderId="3" xfId="0" applyFont="1" applyBorder="1" applyAlignment="1">
      <alignment vertical="top" wrapText="1"/>
    </xf>
    <xf numFmtId="0" fontId="1" fillId="0" borderId="3" xfId="0" applyFont="1" applyBorder="1"/>
    <xf numFmtId="0" fontId="3" fillId="0" borderId="3" xfId="0" applyFont="1" applyBorder="1" applyAlignment="1">
      <alignment horizontal="center" vertical="center"/>
    </xf>
    <xf numFmtId="167" fontId="1" fillId="0" borderId="0" xfId="0" applyNumberFormat="1" applyFont="1" applyFill="1"/>
    <xf numFmtId="167" fontId="1" fillId="0" borderId="0" xfId="0" applyNumberFormat="1" applyFont="1" applyFill="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4" fontId="11" fillId="0" borderId="3" xfId="0" applyNumberFormat="1" applyFont="1" applyBorder="1" applyAlignment="1">
      <alignment horizontal="right" vertical="top"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23" xfId="0" applyFont="1" applyBorder="1" applyAlignment="1">
      <alignment vertical="center" wrapText="1"/>
    </xf>
    <xf numFmtId="0" fontId="3" fillId="0" borderId="13" xfId="0" applyFont="1" applyBorder="1" applyAlignment="1">
      <alignment vertical="center" wrapText="1"/>
    </xf>
    <xf numFmtId="49" fontId="3" fillId="0" borderId="3" xfId="0" applyNumberFormat="1" applyFont="1" applyBorder="1" applyAlignment="1">
      <alignment vertical="top" wrapText="1"/>
    </xf>
    <xf numFmtId="0" fontId="3" fillId="0" borderId="3" xfId="0" applyFont="1" applyBorder="1" applyAlignment="1">
      <alignment horizontal="left" vertical="top" wrapText="1"/>
    </xf>
    <xf numFmtId="0" fontId="5"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44" xfId="0" applyFont="1" applyBorder="1" applyAlignment="1">
      <alignment vertical="center" wrapText="1"/>
    </xf>
    <xf numFmtId="1" fontId="3"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168" fontId="3" fillId="0" borderId="3" xfId="0" applyNumberFormat="1" applyFont="1" applyBorder="1" applyAlignment="1">
      <alignment horizontal="center" vertical="center" wrapText="1"/>
    </xf>
    <xf numFmtId="0" fontId="5" fillId="2" borderId="3" xfId="0" applyFont="1" applyFill="1" applyBorder="1" applyAlignment="1">
      <alignment horizontal="center" vertical="center"/>
    </xf>
    <xf numFmtId="0" fontId="3" fillId="0" borderId="3" xfId="0" applyFont="1" applyBorder="1" applyAlignment="1">
      <alignment horizontal="center" wrapText="1"/>
    </xf>
    <xf numFmtId="0" fontId="15" fillId="0" borderId="3" xfId="0" applyFont="1" applyFill="1" applyBorder="1" applyAlignment="1">
      <alignment horizontal="center"/>
    </xf>
    <xf numFmtId="0" fontId="1"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1" fontId="3" fillId="0" borderId="13" xfId="3" applyNumberFormat="1" applyFont="1" applyFill="1" applyBorder="1" applyAlignment="1" applyProtection="1">
      <alignment horizontal="center" vertical="center" shrinkToFit="1"/>
    </xf>
    <xf numFmtId="167" fontId="3" fillId="0" borderId="13" xfId="5" applyNumberFormat="1" applyFont="1" applyFill="1" applyBorder="1" applyAlignment="1" applyProtection="1">
      <alignment vertical="center" shrinkToFit="1"/>
    </xf>
    <xf numFmtId="49" fontId="1" fillId="0" borderId="3" xfId="0" applyNumberFormat="1" applyFont="1" applyFill="1" applyBorder="1"/>
    <xf numFmtId="0" fontId="11" fillId="0" borderId="3" xfId="0" applyFont="1" applyFill="1" applyBorder="1" applyAlignment="1">
      <alignment horizontal="center" vertical="top" wrapText="1"/>
    </xf>
    <xf numFmtId="167" fontId="1" fillId="0" borderId="15" xfId="0" applyNumberFormat="1" applyFont="1" applyFill="1" applyBorder="1" applyAlignment="1">
      <alignment vertical="center"/>
    </xf>
    <xf numFmtId="167" fontId="30" fillId="0" borderId="29" xfId="0" applyNumberFormat="1" applyFont="1" applyBorder="1" applyAlignment="1">
      <alignment vertical="center"/>
    </xf>
    <xf numFmtId="167" fontId="30" fillId="0" borderId="3" xfId="0" applyNumberFormat="1" applyFont="1" applyBorder="1" applyAlignment="1">
      <alignment vertical="center"/>
    </xf>
    <xf numFmtId="167" fontId="30" fillId="0" borderId="5" xfId="0" applyNumberFormat="1" applyFont="1" applyBorder="1" applyAlignment="1">
      <alignment vertical="center"/>
    </xf>
    <xf numFmtId="167" fontId="30" fillId="0" borderId="9" xfId="0" applyNumberFormat="1" applyFont="1" applyBorder="1" applyAlignment="1">
      <alignment vertical="center"/>
    </xf>
    <xf numFmtId="167" fontId="30" fillId="0" borderId="6" xfId="0" applyNumberFormat="1" applyFont="1" applyBorder="1" applyAlignment="1">
      <alignment vertical="center"/>
    </xf>
    <xf numFmtId="167" fontId="30" fillId="0" borderId="20" xfId="0" applyNumberFormat="1" applyFont="1" applyBorder="1" applyAlignment="1">
      <alignment vertical="center"/>
    </xf>
    <xf numFmtId="49" fontId="1" fillId="0" borderId="44"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30" fillId="0" borderId="29" xfId="0" applyFont="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30"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3"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30" fillId="0" borderId="3" xfId="0" applyFont="1" applyFill="1" applyBorder="1" applyAlignment="1">
      <alignment horizontal="center" vertical="center" wrapText="1"/>
    </xf>
    <xf numFmtId="49" fontId="1" fillId="0" borderId="11" xfId="0" applyNumberFormat="1" applyFont="1" applyBorder="1" applyAlignment="1">
      <alignment wrapText="1"/>
    </xf>
    <xf numFmtId="49" fontId="1" fillId="0" borderId="23" xfId="0" applyNumberFormat="1" applyFont="1" applyBorder="1" applyAlignment="1">
      <alignment wrapText="1"/>
    </xf>
    <xf numFmtId="0" fontId="1" fillId="0" borderId="5" xfId="0" applyFont="1" applyBorder="1" applyAlignment="1">
      <alignment horizontal="left" vertical="top" wrapText="1"/>
    </xf>
    <xf numFmtId="49" fontId="30"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 fontId="4" fillId="2" borderId="3" xfId="0" applyNumberFormat="1" applyFont="1" applyFill="1" applyBorder="1" applyAlignment="1">
      <alignment horizontal="right" vertical="center"/>
    </xf>
    <xf numFmtId="49" fontId="1" fillId="0" borderId="11" xfId="0" applyNumberFormat="1" applyFont="1" applyBorder="1"/>
    <xf numFmtId="4" fontId="1" fillId="2" borderId="3" xfId="0" applyNumberFormat="1" applyFont="1" applyFill="1" applyBorder="1" applyAlignment="1">
      <alignment horizontal="right" vertical="center"/>
    </xf>
    <xf numFmtId="0" fontId="1" fillId="5" borderId="3" xfId="0" applyFont="1" applyFill="1" applyBorder="1" applyAlignment="1">
      <alignment horizontal="left" vertical="top" wrapText="1"/>
    </xf>
    <xf numFmtId="4" fontId="1" fillId="5" borderId="3" xfId="0" applyNumberFormat="1" applyFont="1" applyFill="1" applyBorder="1" applyAlignment="1">
      <alignment horizontal="right" vertical="center"/>
    </xf>
    <xf numFmtId="0" fontId="1" fillId="5" borderId="5" xfId="0" applyFont="1" applyFill="1" applyBorder="1" applyAlignment="1">
      <alignment horizontal="left" vertical="top" wrapText="1"/>
    </xf>
    <xf numFmtId="4" fontId="1" fillId="2" borderId="4" xfId="0" applyNumberFormat="1" applyFont="1" applyFill="1" applyBorder="1" applyAlignment="1">
      <alignment horizontal="right" vertical="center"/>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4" fontId="1" fillId="2" borderId="7" xfId="0" applyNumberFormat="1" applyFont="1" applyFill="1" applyBorder="1" applyAlignment="1">
      <alignment horizontal="right" vertical="center"/>
    </xf>
    <xf numFmtId="2" fontId="11" fillId="0" borderId="3" xfId="0" applyNumberFormat="1" applyFont="1" applyFill="1" applyBorder="1" applyAlignment="1">
      <alignment horizontal="right" wrapText="1"/>
    </xf>
    <xf numFmtId="0" fontId="30" fillId="0" borderId="3" xfId="0" applyFont="1" applyBorder="1" applyAlignment="1">
      <alignment vertical="top" wrapText="1"/>
    </xf>
    <xf numFmtId="0" fontId="30" fillId="0" borderId="3" xfId="0" applyFont="1" applyBorder="1" applyAlignment="1">
      <alignment wrapText="1"/>
    </xf>
    <xf numFmtId="0" fontId="11" fillId="0" borderId="13" xfId="0" applyFont="1" applyFill="1" applyBorder="1" applyAlignment="1">
      <alignment horizontal="center" vertical="center" wrapText="1"/>
    </xf>
    <xf numFmtId="0" fontId="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30" fillId="0" borderId="3" xfId="0" applyFont="1" applyBorder="1" applyAlignment="1">
      <alignment vertical="top" wrapText="1"/>
    </xf>
    <xf numFmtId="0" fontId="1" fillId="0" borderId="3" xfId="0" applyFont="1" applyFill="1" applyBorder="1" applyAlignment="1">
      <alignment horizontal="left" vertical="center" wrapText="1"/>
    </xf>
    <xf numFmtId="0" fontId="32" fillId="0" borderId="29" xfId="0" applyFont="1" applyBorder="1" applyAlignment="1">
      <alignment vertical="top" wrapText="1"/>
    </xf>
    <xf numFmtId="0" fontId="11"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30" fillId="0" borderId="11" xfId="0" applyFont="1" applyBorder="1" applyAlignment="1">
      <alignment horizontal="center" vertical="center"/>
    </xf>
    <xf numFmtId="0" fontId="30" fillId="0" borderId="3" xfId="0" applyFont="1" applyBorder="1"/>
    <xf numFmtId="0" fontId="30" fillId="0" borderId="3" xfId="0" applyFont="1" applyBorder="1" applyAlignment="1">
      <alignment horizontal="center" vertical="center" wrapText="1"/>
    </xf>
    <xf numFmtId="0" fontId="30" fillId="0" borderId="3" xfId="0" applyFont="1" applyBorder="1" applyAlignment="1">
      <alignment horizontal="left" vertical="center" wrapText="1"/>
    </xf>
    <xf numFmtId="0" fontId="34" fillId="0" borderId="3" xfId="0" applyFont="1" applyBorder="1" applyAlignment="1">
      <alignment horizontal="left" vertical="center"/>
    </xf>
    <xf numFmtId="0" fontId="29" fillId="0" borderId="3" xfId="0" applyFont="1" applyBorder="1" applyAlignment="1">
      <alignment horizontal="left" vertical="center" wrapText="1"/>
    </xf>
    <xf numFmtId="0" fontId="30" fillId="0" borderId="3" xfId="0" applyFont="1" applyBorder="1" applyAlignment="1">
      <alignment horizontal="left" vertical="top" wrapText="1"/>
    </xf>
    <xf numFmtId="0" fontId="30" fillId="0" borderId="3" xfId="0" applyFont="1" applyBorder="1" applyAlignment="1">
      <alignment vertical="center" wrapText="1"/>
    </xf>
    <xf numFmtId="0" fontId="29" fillId="0" borderId="11" xfId="0" applyFont="1" applyBorder="1" applyAlignment="1">
      <alignment horizontal="center" vertical="center"/>
    </xf>
    <xf numFmtId="0" fontId="29" fillId="0" borderId="3" xfId="0" applyFont="1" applyBorder="1" applyAlignment="1">
      <alignment vertical="top" wrapText="1"/>
    </xf>
    <xf numFmtId="169" fontId="11" fillId="0" borderId="0" xfId="0" applyNumberFormat="1" applyFont="1" applyFill="1" applyBorder="1" applyAlignment="1">
      <alignment horizontal="center" vertical="center" wrapText="1"/>
    </xf>
    <xf numFmtId="0" fontId="29" fillId="0" borderId="3" xfId="0" applyFont="1" applyBorder="1" applyAlignment="1">
      <alignment horizontal="center" vertical="top" wrapText="1"/>
    </xf>
    <xf numFmtId="0" fontId="1" fillId="0" borderId="29" xfId="0" applyFont="1" applyFill="1" applyBorder="1" applyAlignment="1">
      <alignment horizontal="left" vertical="top" wrapText="1"/>
    </xf>
    <xf numFmtId="0" fontId="30" fillId="0" borderId="3" xfId="0" applyFont="1" applyFill="1" applyBorder="1" applyAlignment="1">
      <alignment vertical="top" wrapText="1"/>
    </xf>
    <xf numFmtId="0" fontId="30" fillId="0" borderId="3" xfId="0" applyFont="1" applyFill="1" applyBorder="1" applyAlignment="1">
      <alignment horizontal="left" vertical="top" wrapText="1"/>
    </xf>
    <xf numFmtId="4" fontId="4" fillId="0" borderId="29" xfId="0" applyNumberFormat="1" applyFont="1" applyFill="1" applyBorder="1" applyAlignment="1">
      <alignment horizontal="right" wrapText="1"/>
    </xf>
    <xf numFmtId="0" fontId="1" fillId="0" borderId="6" xfId="0" applyFont="1" applyFill="1" applyBorder="1" applyAlignment="1">
      <alignment horizontal="center" vertical="center" wrapText="1"/>
    </xf>
    <xf numFmtId="0" fontId="23" fillId="0" borderId="3" xfId="0" applyFont="1" applyFill="1" applyBorder="1" applyAlignment="1">
      <alignment vertical="center" wrapText="1"/>
    </xf>
    <xf numFmtId="2" fontId="4" fillId="0" borderId="3" xfId="0" applyNumberFormat="1" applyFont="1" applyBorder="1"/>
    <xf numFmtId="2" fontId="4" fillId="0" borderId="3" xfId="0" applyNumberFormat="1" applyFont="1" applyBorder="1" applyAlignment="1">
      <alignment horizontal="right"/>
    </xf>
    <xf numFmtId="3" fontId="5" fillId="0" borderId="3"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11" fillId="0" borderId="0" xfId="0" applyFont="1"/>
    <xf numFmtId="49" fontId="33" fillId="0" borderId="3" xfId="0" applyNumberFormat="1" applyFont="1" applyBorder="1" applyAlignment="1">
      <alignment horizontal="center" vertical="center" wrapText="1"/>
    </xf>
    <xf numFmtId="0" fontId="38" fillId="0" borderId="3" xfId="0" applyFont="1" applyBorder="1" applyAlignment="1">
      <alignment horizontal="center" vertical="center" wrapText="1"/>
    </xf>
    <xf numFmtId="0" fontId="11" fillId="0" borderId="3" xfId="0" applyFont="1" applyBorder="1" applyAlignment="1">
      <alignment vertical="center" wrapText="1"/>
    </xf>
    <xf numFmtId="167" fontId="1" fillId="0" borderId="0" xfId="0" applyNumberFormat="1" applyFont="1" applyAlignment="1"/>
    <xf numFmtId="0" fontId="1" fillId="0" borderId="0" xfId="0" applyFont="1" applyAlignment="1"/>
    <xf numFmtId="0" fontId="3" fillId="0" borderId="3" xfId="0" applyFont="1" applyBorder="1" applyAlignment="1">
      <alignment horizontal="center" vertical="top" wrapText="1"/>
    </xf>
    <xf numFmtId="167" fontId="4" fillId="0" borderId="3" xfId="0" applyNumberFormat="1" applyFont="1" applyFill="1" applyBorder="1" applyAlignment="1">
      <alignment vertical="center"/>
    </xf>
    <xf numFmtId="167"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2" fontId="4" fillId="0" borderId="3" xfId="0" applyNumberFormat="1" applyFont="1" applyFill="1" applyBorder="1" applyAlignment="1">
      <alignment vertical="center"/>
    </xf>
    <xf numFmtId="0" fontId="15" fillId="0" borderId="3" xfId="0" applyFont="1" applyFill="1" applyBorder="1" applyAlignment="1">
      <alignment horizontal="right" vertical="top" wrapText="1"/>
    </xf>
    <xf numFmtId="2" fontId="15" fillId="0" borderId="3" xfId="0" applyNumberFormat="1" applyFont="1" applyFill="1" applyBorder="1" applyAlignment="1">
      <alignment horizontal="right" vertical="top" wrapText="1"/>
    </xf>
    <xf numFmtId="167" fontId="6" fillId="0" borderId="3" xfId="0" applyNumberFormat="1" applyFont="1" applyFill="1" applyBorder="1" applyAlignment="1">
      <alignment vertical="top"/>
    </xf>
    <xf numFmtId="2" fontId="4" fillId="0" borderId="29" xfId="0" applyNumberFormat="1" applyFont="1" applyBorder="1" applyAlignment="1">
      <alignment horizontal="center" vertical="center" wrapText="1"/>
    </xf>
    <xf numFmtId="4" fontId="4" fillId="5" borderId="3" xfId="0" applyNumberFormat="1" applyFont="1" applyFill="1" applyBorder="1" applyAlignment="1">
      <alignment horizontal="center" vertical="center" wrapText="1"/>
    </xf>
    <xf numFmtId="0" fontId="5" fillId="0" borderId="3" xfId="0" applyFont="1" applyBorder="1" applyAlignment="1">
      <alignment wrapText="1"/>
    </xf>
    <xf numFmtId="0" fontId="37" fillId="0" borderId="3" xfId="0" applyFont="1" applyBorder="1" applyAlignment="1">
      <alignment wrapText="1"/>
    </xf>
    <xf numFmtId="0" fontId="3" fillId="0" borderId="3" xfId="0" applyFont="1" applyBorder="1" applyAlignment="1">
      <alignment vertical="top" wrapText="1"/>
    </xf>
    <xf numFmtId="49" fontId="3" fillId="0" borderId="3" xfId="0" applyNumberFormat="1" applyFont="1" applyBorder="1" applyAlignment="1">
      <alignment horizontal="center" wrapText="1"/>
    </xf>
    <xf numFmtId="0" fontId="3" fillId="0" borderId="3" xfId="0" applyFont="1" applyBorder="1" applyAlignment="1">
      <alignment horizontal="center" vertical="center" wrapText="1"/>
    </xf>
    <xf numFmtId="0" fontId="41" fillId="0" borderId="3" xfId="0" applyFont="1" applyBorder="1" applyAlignment="1">
      <alignment horizontal="center" vertical="center" wrapText="1"/>
    </xf>
    <xf numFmtId="2" fontId="4" fillId="0" borderId="3" xfId="0" applyNumberFormat="1" applyFont="1" applyBorder="1" applyAlignment="1">
      <alignment horizontal="center" vertical="center"/>
    </xf>
    <xf numFmtId="49" fontId="11" fillId="0" borderId="3" xfId="0" applyNumberFormat="1" applyFont="1" applyFill="1" applyBorder="1" applyAlignment="1">
      <alignment horizontal="center" vertical="center"/>
    </xf>
    <xf numFmtId="167" fontId="11" fillId="0" borderId="29" xfId="0" applyNumberFormat="1" applyFont="1" applyFill="1" applyBorder="1" applyAlignment="1">
      <alignment horizontal="right" vertical="center"/>
    </xf>
    <xf numFmtId="167" fontId="11" fillId="0" borderId="3" xfId="0" applyNumberFormat="1" applyFont="1" applyFill="1" applyBorder="1" applyAlignment="1">
      <alignment horizontal="right" vertical="center"/>
    </xf>
    <xf numFmtId="0" fontId="37" fillId="0" borderId="3" xfId="0" applyFont="1" applyBorder="1" applyAlignment="1">
      <alignment horizontal="center" vertical="center" wrapText="1"/>
    </xf>
    <xf numFmtId="0" fontId="5" fillId="0" borderId="3" xfId="0" applyFont="1" applyFill="1" applyBorder="1" applyAlignment="1">
      <alignment horizontal="center" wrapText="1"/>
    </xf>
    <xf numFmtId="0" fontId="37" fillId="0" borderId="43" xfId="0" applyFont="1" applyBorder="1" applyAlignment="1">
      <alignment horizontal="center" vertical="center" wrapText="1"/>
    </xf>
    <xf numFmtId="0" fontId="37" fillId="0" borderId="66" xfId="0" applyFont="1" applyBorder="1" applyAlignment="1">
      <alignment horizontal="center" vertical="center" wrapText="1"/>
    </xf>
    <xf numFmtId="0" fontId="1" fillId="0" borderId="0" xfId="0" applyFont="1" applyAlignment="1">
      <alignment wrapText="1"/>
    </xf>
    <xf numFmtId="0" fontId="1" fillId="0" borderId="3" xfId="0" applyFont="1" applyFill="1" applyBorder="1" applyAlignment="1">
      <alignment horizontal="center" vertical="center"/>
    </xf>
    <xf numFmtId="0" fontId="4" fillId="0" borderId="3" xfId="0" applyFont="1" applyFill="1" applyBorder="1" applyAlignment="1">
      <alignment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30" fillId="0" borderId="3" xfId="0" applyFont="1" applyBorder="1" applyAlignment="1">
      <alignment vertical="top" wrapText="1"/>
    </xf>
    <xf numFmtId="4" fontId="1" fillId="3" borderId="65" xfId="0" applyNumberFormat="1" applyFont="1" applyFill="1" applyBorder="1" applyAlignment="1">
      <alignment vertical="center"/>
    </xf>
    <xf numFmtId="2" fontId="4" fillId="5" borderId="3" xfId="0" applyNumberFormat="1" applyFont="1" applyFill="1" applyBorder="1" applyAlignment="1">
      <alignment horizontal="center" vertical="center"/>
    </xf>
    <xf numFmtId="49" fontId="4" fillId="5" borderId="3" xfId="0" applyNumberFormat="1" applyFont="1" applyFill="1" applyBorder="1"/>
    <xf numFmtId="0" fontId="4" fillId="5"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6" borderId="3" xfId="0" applyFont="1" applyFill="1" applyBorder="1" applyAlignment="1">
      <alignment vertical="center" wrapText="1"/>
    </xf>
    <xf numFmtId="0" fontId="5" fillId="0" borderId="3" xfId="0" applyFont="1" applyBorder="1" applyAlignment="1">
      <alignment horizontal="justify" vertical="center"/>
    </xf>
    <xf numFmtId="164" fontId="4" fillId="0" borderId="3" xfId="8" applyFont="1" applyBorder="1" applyAlignment="1">
      <alignment horizontal="center" vertical="center" wrapText="1"/>
    </xf>
    <xf numFmtId="164" fontId="1" fillId="0" borderId="0" xfId="8" applyFont="1"/>
    <xf numFmtId="164"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49" fontId="3" fillId="0" borderId="13" xfId="3" applyNumberFormat="1" applyFont="1" applyFill="1" applyBorder="1" applyAlignment="1" applyProtection="1">
      <alignment horizontal="center" vertical="center" shrinkToFit="1"/>
    </xf>
    <xf numFmtId="0" fontId="37" fillId="0" borderId="3" xfId="0" applyFont="1" applyBorder="1" applyAlignment="1">
      <alignment horizontal="center" vertical="top" wrapText="1"/>
    </xf>
    <xf numFmtId="0" fontId="48" fillId="2" borderId="0" xfId="0" applyFont="1" applyFill="1"/>
    <xf numFmtId="0" fontId="11" fillId="0" borderId="3" xfId="0" applyFont="1" applyBorder="1" applyAlignment="1">
      <alignment horizontal="left" vertical="center" wrapText="1"/>
    </xf>
    <xf numFmtId="49" fontId="1" fillId="0" borderId="13" xfId="0" applyNumberFormat="1" applyFont="1" applyFill="1" applyBorder="1" applyAlignment="1">
      <alignment horizontal="center" vertical="center"/>
    </xf>
    <xf numFmtId="49" fontId="1" fillId="0" borderId="23" xfId="0" applyNumberFormat="1" applyFont="1" applyFill="1" applyBorder="1" applyAlignment="1"/>
    <xf numFmtId="167" fontId="30" fillId="0" borderId="13" xfId="0" applyNumberFormat="1" applyFont="1" applyBorder="1" applyAlignment="1">
      <alignment vertical="center"/>
    </xf>
    <xf numFmtId="0" fontId="1" fillId="0" borderId="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3" xfId="0"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1" fillId="0" borderId="3" xfId="0" applyFont="1" applyFill="1" applyBorder="1" applyAlignment="1">
      <alignment horizontal="left" vertical="center" wrapText="1"/>
    </xf>
    <xf numFmtId="49" fontId="30" fillId="0" borderId="6" xfId="0" applyNumberFormat="1" applyFont="1" applyBorder="1" applyAlignment="1">
      <alignment horizontal="center" vertical="center"/>
    </xf>
    <xf numFmtId="49" fontId="30" fillId="0" borderId="29" xfId="0" applyNumberFormat="1" applyFont="1" applyBorder="1" applyAlignment="1">
      <alignment horizontal="center" vertical="center"/>
    </xf>
    <xf numFmtId="2" fontId="3" fillId="0" borderId="11" xfId="0" applyNumberFormat="1" applyFont="1" applyBorder="1" applyAlignment="1">
      <alignment vertical="center" wrapText="1"/>
    </xf>
    <xf numFmtId="0" fontId="37" fillId="0" borderId="11" xfId="0" applyFont="1" applyBorder="1" applyAlignment="1">
      <alignment vertical="center" wrapText="1"/>
    </xf>
    <xf numFmtId="0" fontId="37" fillId="0" borderId="3" xfId="0" applyFont="1" applyBorder="1" applyAlignment="1">
      <alignment vertical="center" wrapText="1"/>
    </xf>
    <xf numFmtId="0" fontId="5" fillId="2" borderId="3" xfId="0" applyFont="1" applyFill="1" applyBorder="1" applyAlignment="1">
      <alignment horizontal="center" vertical="center" wrapText="1"/>
    </xf>
    <xf numFmtId="49" fontId="50" fillId="2" borderId="3" xfId="0" applyNumberFormat="1" applyFont="1" applyFill="1" applyBorder="1" applyAlignment="1">
      <alignment horizontal="center" vertical="center" wrapText="1"/>
    </xf>
    <xf numFmtId="0" fontId="50" fillId="2" borderId="3" xfId="0" applyFont="1" applyFill="1" applyBorder="1" applyAlignment="1">
      <alignment vertical="center" wrapText="1"/>
    </xf>
    <xf numFmtId="0" fontId="50" fillId="2" borderId="3" xfId="0" applyFont="1" applyFill="1" applyBorder="1" applyAlignment="1">
      <alignment horizontal="center" vertical="center"/>
    </xf>
    <xf numFmtId="167" fontId="50" fillId="5" borderId="3" xfId="0" applyNumberFormat="1" applyFont="1" applyFill="1" applyBorder="1" applyAlignment="1">
      <alignment horizontal="center" vertical="center"/>
    </xf>
    <xf numFmtId="0" fontId="50" fillId="2" borderId="3" xfId="0" applyFont="1" applyFill="1" applyBorder="1" applyAlignment="1">
      <alignment horizontal="center" vertical="center" wrapText="1"/>
    </xf>
    <xf numFmtId="0" fontId="50" fillId="2" borderId="3" xfId="0" applyFont="1" applyFill="1" applyBorder="1" applyAlignment="1">
      <alignment horizontal="center"/>
    </xf>
    <xf numFmtId="0" fontId="13" fillId="0" borderId="3" xfId="0" applyFont="1" applyBorder="1" applyAlignment="1">
      <alignment vertical="center" wrapText="1"/>
    </xf>
    <xf numFmtId="0" fontId="54" fillId="0" borderId="3" xfId="0" applyFont="1" applyBorder="1" applyAlignment="1">
      <alignment horizontal="center" vertical="center" wrapText="1"/>
    </xf>
    <xf numFmtId="1" fontId="3" fillId="0" borderId="29" xfId="3" applyNumberFormat="1" applyFont="1" applyFill="1" applyBorder="1" applyAlignment="1" applyProtection="1">
      <alignment horizontal="center" vertical="center" shrinkToFit="1"/>
    </xf>
    <xf numFmtId="167" fontId="3" fillId="0" borderId="29" xfId="0" applyNumberFormat="1" applyFont="1" applyFill="1" applyBorder="1" applyAlignment="1">
      <alignment vertical="center"/>
    </xf>
    <xf numFmtId="167" fontId="3" fillId="0" borderId="30" xfId="0" applyNumberFormat="1" applyFont="1" applyFill="1" applyBorder="1" applyAlignment="1">
      <alignment vertical="center"/>
    </xf>
    <xf numFmtId="0" fontId="37" fillId="0" borderId="3" xfId="0" applyFont="1" applyBorder="1" applyAlignment="1">
      <alignment vertical="center"/>
    </xf>
    <xf numFmtId="1" fontId="28" fillId="0" borderId="3" xfId="3" applyBorder="1" applyAlignment="1">
      <alignment horizontal="center" vertical="center" shrinkToFit="1"/>
    </xf>
    <xf numFmtId="1" fontId="3" fillId="0" borderId="2" xfId="3" applyNumberFormat="1" applyFont="1" applyFill="1" applyBorder="1" applyAlignment="1" applyProtection="1">
      <alignment horizontal="center" vertical="center" shrinkToFit="1"/>
    </xf>
    <xf numFmtId="49" fontId="0" fillId="0" borderId="27" xfId="0" applyNumberFormat="1" applyBorder="1" applyAlignment="1"/>
    <xf numFmtId="49" fontId="0" fillId="0" borderId="3" xfId="0" applyNumberFormat="1" applyBorder="1" applyAlignment="1"/>
    <xf numFmtId="2" fontId="1" fillId="0" borderId="3" xfId="0" applyNumberFormat="1" applyFont="1" applyBorder="1"/>
    <xf numFmtId="167" fontId="37" fillId="0" borderId="3" xfId="0" applyNumberFormat="1" applyFont="1" applyBorder="1" applyAlignment="1">
      <alignment vertical="center"/>
    </xf>
    <xf numFmtId="167" fontId="37" fillId="0" borderId="8" xfId="0" applyNumberFormat="1" applyFont="1" applyBorder="1" applyAlignment="1">
      <alignment vertical="center"/>
    </xf>
    <xf numFmtId="1" fontId="28" fillId="0" borderId="3" xfId="3" applyBorder="1">
      <alignment horizontal="center" vertical="top" shrinkToFit="1"/>
    </xf>
    <xf numFmtId="49" fontId="30" fillId="0" borderId="11" xfId="0" applyNumberFormat="1" applyFont="1" applyBorder="1" applyAlignment="1">
      <alignment horizontal="left" wrapText="1"/>
    </xf>
    <xf numFmtId="49" fontId="1" fillId="2" borderId="6" xfId="0" applyNumberFormat="1" applyFont="1" applyFill="1" applyBorder="1" applyAlignment="1">
      <alignment horizontal="center" vertical="center"/>
    </xf>
    <xf numFmtId="4" fontId="11" fillId="11" borderId="18" xfId="0" applyNumberFormat="1" applyFont="1" applyFill="1" applyBorder="1" applyAlignment="1">
      <alignment vertical="center"/>
    </xf>
    <xf numFmtId="4" fontId="1" fillId="9" borderId="3" xfId="0" applyNumberFormat="1" applyFont="1" applyFill="1" applyBorder="1" applyAlignment="1">
      <alignment vertical="center"/>
    </xf>
    <xf numFmtId="49" fontId="1" fillId="0" borderId="27" xfId="0" applyNumberFormat="1" applyFont="1" applyFill="1" applyBorder="1" applyAlignment="1">
      <alignment vertical="center"/>
    </xf>
    <xf numFmtId="49" fontId="1" fillId="0" borderId="31" xfId="0" applyNumberFormat="1" applyFont="1" applyBorder="1"/>
    <xf numFmtId="0" fontId="1" fillId="2" borderId="29" xfId="0" applyFont="1" applyFill="1" applyBorder="1" applyAlignment="1">
      <alignment horizontal="left" vertical="top" wrapText="1"/>
    </xf>
    <xf numFmtId="49" fontId="1" fillId="2" borderId="29" xfId="0" applyNumberFormat="1" applyFont="1" applyFill="1" applyBorder="1" applyAlignment="1">
      <alignment horizontal="center" vertical="center"/>
    </xf>
    <xf numFmtId="49" fontId="1" fillId="0" borderId="10" xfId="0" applyNumberFormat="1" applyFont="1" applyBorder="1" applyAlignment="1">
      <alignment horizontal="left" wrapText="1"/>
    </xf>
    <xf numFmtId="0" fontId="1" fillId="5" borderId="4" xfId="0" applyFont="1" applyFill="1" applyBorder="1" applyAlignment="1">
      <alignment horizontal="left" vertical="top" wrapText="1"/>
    </xf>
    <xf numFmtId="49" fontId="31" fillId="0" borderId="62" xfId="9" applyFont="1" applyAlignment="1">
      <alignment horizontal="center" vertical="center" wrapText="1"/>
    </xf>
    <xf numFmtId="49" fontId="1" fillId="0" borderId="52" xfId="0" applyNumberFormat="1" applyFont="1" applyFill="1" applyBorder="1" applyAlignment="1">
      <alignment horizontal="center" vertical="center"/>
    </xf>
    <xf numFmtId="49" fontId="1" fillId="0" borderId="11" xfId="0" applyNumberFormat="1" applyFont="1" applyBorder="1" applyAlignment="1">
      <alignment horizontal="left" wrapText="1"/>
    </xf>
    <xf numFmtId="49" fontId="1" fillId="0" borderId="31" xfId="0" applyNumberFormat="1" applyFont="1" applyBorder="1" applyAlignment="1">
      <alignment horizontal="left" wrapText="1"/>
    </xf>
    <xf numFmtId="4" fontId="11" fillId="10" borderId="18" xfId="0" applyNumberFormat="1" applyFont="1" applyFill="1" applyBorder="1" applyAlignment="1">
      <alignment vertical="center"/>
    </xf>
    <xf numFmtId="0" fontId="1" fillId="0" borderId="29" xfId="0" applyFont="1" applyBorder="1" applyAlignment="1">
      <alignment horizontal="left" vertical="top" wrapText="1"/>
    </xf>
    <xf numFmtId="0" fontId="1" fillId="0" borderId="6" xfId="0" applyFont="1" applyBorder="1" applyAlignment="1">
      <alignment horizontal="left" vertical="top" wrapText="1"/>
    </xf>
    <xf numFmtId="49" fontId="1" fillId="2" borderId="3" xfId="0" applyNumberFormat="1" applyFont="1" applyFill="1" applyBorder="1"/>
    <xf numFmtId="0" fontId="1" fillId="2" borderId="3" xfId="0" applyFont="1" applyFill="1" applyBorder="1" applyAlignment="1">
      <alignment vertical="top" wrapText="1"/>
    </xf>
    <xf numFmtId="49" fontId="1" fillId="0" borderId="23" xfId="0" applyNumberFormat="1" applyFont="1" applyBorder="1"/>
    <xf numFmtId="49" fontId="1" fillId="2" borderId="13" xfId="0" applyNumberFormat="1" applyFont="1" applyFill="1" applyBorder="1" applyAlignment="1">
      <alignment horizontal="center" vertical="center"/>
    </xf>
    <xf numFmtId="0" fontId="1" fillId="5" borderId="13" xfId="0" applyFont="1" applyFill="1" applyBorder="1" applyAlignment="1">
      <alignment horizontal="left" vertical="top" wrapText="1"/>
    </xf>
    <xf numFmtId="0" fontId="1" fillId="5" borderId="29" xfId="0" applyFont="1" applyFill="1" applyBorder="1" applyAlignment="1">
      <alignment horizontal="left" vertical="top" wrapText="1"/>
    </xf>
    <xf numFmtId="0" fontId="1" fillId="2" borderId="3" xfId="0" applyFont="1" applyFill="1" applyBorder="1" applyAlignment="1">
      <alignment horizontal="left" vertical="center" wrapText="1"/>
    </xf>
    <xf numFmtId="49" fontId="1" fillId="0" borderId="23" xfId="0" applyNumberFormat="1" applyFont="1" applyBorder="1" applyAlignment="1">
      <alignment vertical="center" wrapText="1"/>
    </xf>
    <xf numFmtId="167" fontId="30" fillId="0" borderId="0" xfId="0" applyNumberFormat="1" applyFont="1" applyBorder="1" applyAlignment="1">
      <alignment vertical="center"/>
    </xf>
    <xf numFmtId="167" fontId="30" fillId="0" borderId="37" xfId="0" applyNumberFormat="1" applyFont="1" applyBorder="1" applyAlignment="1">
      <alignmen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2" borderId="13" xfId="0" applyNumberFormat="1" applyFont="1" applyFill="1" applyBorder="1" applyAlignment="1">
      <alignment horizontal="right" vertical="center"/>
    </xf>
    <xf numFmtId="49" fontId="1" fillId="5" borderId="31" xfId="0" applyNumberFormat="1" applyFont="1" applyFill="1" applyBorder="1" applyAlignment="1">
      <alignment vertical="center"/>
    </xf>
    <xf numFmtId="49" fontId="1" fillId="0" borderId="3" xfId="0" applyNumberFormat="1"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center" vertical="center"/>
    </xf>
    <xf numFmtId="0" fontId="1" fillId="0" borderId="0" xfId="0" applyFont="1"/>
    <xf numFmtId="167" fontId="1" fillId="0" borderId="0" xfId="0" applyNumberFormat="1" applyFont="1"/>
    <xf numFmtId="167" fontId="1" fillId="0" borderId="0" xfId="0" applyNumberFormat="1" applyFont="1" applyAlignment="1">
      <alignment horizontal="center" vertical="center"/>
    </xf>
    <xf numFmtId="0" fontId="1" fillId="0" borderId="3" xfId="0" applyFont="1" applyBorder="1" applyAlignment="1">
      <alignment vertical="top" wrapText="1"/>
    </xf>
    <xf numFmtId="49" fontId="11" fillId="0" borderId="3" xfId="0" applyNumberFormat="1" applyFont="1" applyBorder="1" applyAlignment="1">
      <alignment horizontal="center" vertical="center"/>
    </xf>
    <xf numFmtId="0" fontId="1" fillId="0" borderId="3" xfId="0" applyFont="1" applyBorder="1" applyAlignment="1">
      <alignment vertical="top"/>
    </xf>
    <xf numFmtId="0" fontId="1" fillId="0" borderId="0" xfId="0" applyFont="1"/>
    <xf numFmtId="2" fontId="4" fillId="0" borderId="3"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wrapText="1"/>
    </xf>
    <xf numFmtId="2" fontId="4" fillId="0" borderId="3" xfId="0" applyNumberFormat="1" applyFont="1" applyBorder="1" applyAlignment="1">
      <alignment horizontal="center" vertical="center"/>
    </xf>
    <xf numFmtId="2" fontId="4" fillId="0" borderId="29" xfId="0" applyNumberFormat="1" applyFont="1" applyBorder="1" applyAlignment="1">
      <alignment horizontal="center" vertical="center" wrapText="1"/>
    </xf>
    <xf numFmtId="0" fontId="30" fillId="0" borderId="3" xfId="0" applyFont="1" applyBorder="1" applyAlignment="1">
      <alignment wrapTex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4"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0" fontId="30" fillId="0" borderId="3" xfId="0" applyFont="1" applyFill="1" applyBorder="1" applyAlignment="1">
      <alignment horizontal="left" wrapText="1"/>
    </xf>
    <xf numFmtId="4" fontId="38" fillId="0" borderId="3" xfId="0" applyNumberFormat="1" applyFont="1" applyFill="1" applyBorder="1" applyAlignment="1">
      <alignment horizontal="center" vertical="center" wrapText="1"/>
    </xf>
    <xf numFmtId="49" fontId="23" fillId="5" borderId="3"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4" fontId="30" fillId="0" borderId="3" xfId="0" applyNumberFormat="1" applyFont="1" applyBorder="1" applyAlignment="1">
      <alignment vertical="center" wrapText="1"/>
    </xf>
    <xf numFmtId="0" fontId="29" fillId="0" borderId="3" xfId="0" applyFont="1" applyBorder="1" applyAlignment="1">
      <alignment horizontal="center" vertical="center" wrapText="1"/>
    </xf>
    <xf numFmtId="0" fontId="1" fillId="0" borderId="0" xfId="0" applyFont="1"/>
    <xf numFmtId="167" fontId="1" fillId="0" borderId="0" xfId="0" applyNumberFormat="1" applyFont="1"/>
    <xf numFmtId="0" fontId="4" fillId="0" borderId="13" xfId="0" applyFont="1" applyBorder="1" applyAlignment="1">
      <alignment horizontal="center" vertical="center" wrapText="1"/>
    </xf>
    <xf numFmtId="0" fontId="21" fillId="0" borderId="29"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29" xfId="0" applyNumberFormat="1" applyFont="1" applyBorder="1" applyAlignment="1">
      <alignment horizontal="center" vertical="center"/>
    </xf>
    <xf numFmtId="2" fontId="6" fillId="0" borderId="29"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29"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12"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2" fontId="43" fillId="0" borderId="3" xfId="0" applyNumberFormat="1" applyFont="1" applyBorder="1" applyAlignment="1">
      <alignment horizontal="center" vertical="center"/>
    </xf>
    <xf numFmtId="49" fontId="4" fillId="12" borderId="52"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9" fillId="0" borderId="3" xfId="0" applyFont="1" applyBorder="1" applyAlignment="1">
      <alignment horizontal="left" vertical="top" wrapText="1"/>
    </xf>
    <xf numFmtId="0" fontId="30" fillId="0" borderId="3" xfId="0" applyFont="1" applyBorder="1" applyAlignment="1">
      <alignment vertical="top" wrapText="1"/>
    </xf>
    <xf numFmtId="49" fontId="1" fillId="0" borderId="11" xfId="0" applyNumberFormat="1" applyFont="1" applyBorder="1" applyAlignment="1">
      <alignment horizontal="center" vertical="center" wrapText="1"/>
    </xf>
    <xf numFmtId="0" fontId="6" fillId="0" borderId="3" xfId="0" applyFont="1" applyBorder="1" applyAlignment="1">
      <alignment wrapText="1"/>
    </xf>
    <xf numFmtId="4" fontId="30" fillId="0" borderId="3" xfId="8" applyNumberFormat="1" applyFont="1" applyBorder="1" applyAlignment="1">
      <alignment horizontal="right" vertical="center" wrapText="1"/>
    </xf>
    <xf numFmtId="4" fontId="30" fillId="0" borderId="3" xfId="0" applyNumberFormat="1" applyFont="1" applyBorder="1" applyAlignment="1">
      <alignment horizontal="right" vertical="center" wrapText="1"/>
    </xf>
    <xf numFmtId="4" fontId="30" fillId="5" borderId="3" xfId="8" applyNumberFormat="1" applyFont="1" applyFill="1" applyBorder="1" applyAlignment="1">
      <alignment horizontal="right" vertical="center" wrapText="1"/>
    </xf>
    <xf numFmtId="4" fontId="30" fillId="0" borderId="3" xfId="0" applyNumberFormat="1" applyFont="1" applyBorder="1" applyAlignment="1">
      <alignment vertical="top" wrapText="1"/>
    </xf>
    <xf numFmtId="4" fontId="30" fillId="5" borderId="3" xfId="0" applyNumberFormat="1" applyFont="1" applyFill="1" applyBorder="1" applyAlignment="1">
      <alignment horizontal="right" vertical="center" wrapText="1"/>
    </xf>
    <xf numFmtId="4" fontId="0" fillId="0" borderId="3" xfId="0" applyNumberFormat="1" applyBorder="1" applyAlignment="1">
      <alignment vertical="top" wrapText="1"/>
    </xf>
    <xf numFmtId="49" fontId="1" fillId="0" borderId="37" xfId="0" applyNumberFormat="1" applyFont="1" applyBorder="1" applyAlignment="1">
      <alignment horizontal="center" vertical="center" wrapText="1"/>
    </xf>
    <xf numFmtId="4" fontId="30" fillId="5" borderId="3" xfId="0" applyNumberFormat="1" applyFont="1" applyFill="1" applyBorder="1" applyAlignment="1">
      <alignment horizontal="right" vertical="center"/>
    </xf>
    <xf numFmtId="4" fontId="41" fillId="0" borderId="3" xfId="0" applyNumberFormat="1" applyFont="1" applyBorder="1" applyAlignment="1">
      <alignment horizontal="right" vertical="center" wrapText="1"/>
    </xf>
    <xf numFmtId="4" fontId="41" fillId="0" borderId="3" xfId="8" applyNumberFormat="1" applyFont="1" applyBorder="1" applyAlignment="1">
      <alignment horizontal="right" vertical="center" wrapText="1"/>
    </xf>
    <xf numFmtId="4" fontId="29" fillId="0" borderId="3" xfId="0" applyNumberFormat="1" applyFont="1" applyBorder="1" applyAlignment="1">
      <alignment horizontal="right" vertical="center" wrapText="1"/>
    </xf>
    <xf numFmtId="0" fontId="29" fillId="0" borderId="3" xfId="0" applyFont="1" applyBorder="1" applyAlignment="1">
      <alignment wrapText="1"/>
    </xf>
    <xf numFmtId="0" fontId="29" fillId="0" borderId="3" xfId="0" applyFont="1" applyFill="1" applyBorder="1" applyAlignment="1">
      <alignment wrapText="1"/>
    </xf>
    <xf numFmtId="4" fontId="6" fillId="0" borderId="3" xfId="0" applyNumberFormat="1" applyFont="1" applyFill="1" applyBorder="1" applyAlignment="1">
      <alignment horizontal="right" shrinkToFit="1"/>
    </xf>
    <xf numFmtId="0" fontId="11"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1" fillId="0" borderId="3" xfId="0" applyNumberFormat="1" applyFont="1" applyFill="1" applyBorder="1" applyAlignment="1">
      <alignment horizontal="right"/>
    </xf>
    <xf numFmtId="4" fontId="30" fillId="0" borderId="3" xfId="0" applyNumberFormat="1" applyFont="1" applyBorder="1" applyAlignment="1">
      <alignment horizontal="right" vertical="center"/>
    </xf>
    <xf numFmtId="4" fontId="29" fillId="0" borderId="3" xfId="0" applyNumberFormat="1" applyFont="1" applyBorder="1" applyAlignment="1">
      <alignment horizontal="right" vertical="center"/>
    </xf>
    <xf numFmtId="4" fontId="30" fillId="0" borderId="44" xfId="0" applyNumberFormat="1" applyFont="1" applyBorder="1" applyAlignment="1">
      <alignment horizontal="right" vertical="center"/>
    </xf>
    <xf numFmtId="169" fontId="11" fillId="0" borderId="0" xfId="0" applyNumberFormat="1" applyFont="1" applyFill="1" applyBorder="1" applyAlignment="1">
      <alignment horizontal="center" vertical="center"/>
    </xf>
    <xf numFmtId="171" fontId="30" fillId="0" borderId="0" xfId="0" applyNumberFormat="1" applyFont="1" applyBorder="1" applyAlignment="1">
      <alignment horizontal="center" vertical="center" wrapText="1"/>
    </xf>
    <xf numFmtId="171" fontId="35" fillId="0" borderId="0" xfId="0" applyNumberFormat="1" applyFont="1" applyBorder="1" applyAlignment="1">
      <alignment horizontal="center" vertical="center" wrapText="1"/>
    </xf>
    <xf numFmtId="171" fontId="36" fillId="0" borderId="0" xfId="0" applyNumberFormat="1" applyFont="1" applyBorder="1" applyAlignment="1">
      <alignment horizontal="center" vertical="center" wrapText="1"/>
    </xf>
    <xf numFmtId="171" fontId="29" fillId="0" borderId="0" xfId="0" applyNumberFormat="1" applyFont="1" applyBorder="1" applyAlignment="1">
      <alignment horizontal="right" vertical="center" wrapText="1"/>
    </xf>
    <xf numFmtId="171" fontId="30" fillId="0" borderId="0" xfId="0" applyNumberFormat="1" applyFont="1" applyBorder="1" applyAlignment="1">
      <alignment horizontal="right" vertical="center" wrapText="1"/>
    </xf>
    <xf numFmtId="167" fontId="1" fillId="0" borderId="0" xfId="0" applyNumberFormat="1" applyFont="1" applyFill="1" applyBorder="1"/>
    <xf numFmtId="49" fontId="34" fillId="0" borderId="31" xfId="0" applyNumberFormat="1" applyFont="1" applyBorder="1" applyAlignment="1">
      <alignment horizontal="center" vertical="center" wrapText="1"/>
    </xf>
    <xf numFmtId="0" fontId="9" fillId="0" borderId="3" xfId="0" applyFont="1" applyFill="1" applyBorder="1" applyAlignment="1">
      <alignment horizontal="left" vertical="center"/>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2" fontId="4" fillId="0" borderId="13" xfId="0" applyNumberFormat="1" applyFont="1" applyBorder="1" applyAlignment="1">
      <alignment horizontal="right"/>
    </xf>
    <xf numFmtId="0" fontId="4" fillId="0" borderId="29"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3" xfId="0" applyBorder="1" applyAlignment="1">
      <alignment horizontal="left" vertical="center"/>
    </xf>
    <xf numFmtId="16" fontId="30" fillId="0" borderId="11"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6" fillId="0" borderId="3" xfId="0" applyFont="1" applyBorder="1" applyAlignment="1">
      <alignment horizontal="right" vertical="center" wrapText="1"/>
    </xf>
    <xf numFmtId="0" fontId="29" fillId="0" borderId="3" xfId="0" applyFont="1" applyBorder="1" applyAlignment="1">
      <alignment horizontal="center" vertical="center"/>
    </xf>
    <xf numFmtId="49" fontId="11" fillId="0" borderId="23" xfId="0" applyNumberFormat="1" applyFont="1" applyFill="1" applyBorder="1" applyAlignment="1">
      <alignment horizontal="center" vertical="center" wrapText="1"/>
    </xf>
    <xf numFmtId="4" fontId="15" fillId="0" borderId="3" xfId="0" applyNumberFormat="1" applyFont="1" applyBorder="1" applyAlignment="1">
      <alignment horizontal="right" wrapText="1"/>
    </xf>
    <xf numFmtId="0" fontId="6" fillId="0" borderId="3" xfId="0" applyFont="1" applyFill="1" applyBorder="1" applyAlignment="1">
      <alignment horizontal="center" vertical="center"/>
    </xf>
    <xf numFmtId="0" fontId="1" fillId="0" borderId="0" xfId="0" applyFont="1"/>
    <xf numFmtId="167" fontId="1" fillId="0" borderId="0" xfId="0" applyNumberFormat="1" applyFont="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167" fontId="1" fillId="0" borderId="0" xfId="0" applyNumberFormat="1" applyFont="1" applyFill="1"/>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30"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30" fillId="0" borderId="29" xfId="0" applyFont="1" applyBorder="1" applyAlignment="1">
      <alignment horizontal="center" vertical="center" wrapText="1"/>
    </xf>
    <xf numFmtId="49" fontId="30" fillId="0" borderId="13" xfId="0" applyNumberFormat="1" applyFont="1" applyBorder="1" applyAlignment="1">
      <alignment horizontal="center" vertical="center"/>
    </xf>
    <xf numFmtId="0" fontId="1" fillId="0" borderId="0" xfId="0" applyFont="1" applyAlignment="1">
      <alignment horizontal="center" vertical="center" wrapText="1"/>
    </xf>
    <xf numFmtId="49" fontId="1" fillId="0" borderId="23"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29" xfId="0" applyNumberFormat="1" applyFont="1" applyFill="1" applyBorder="1" applyAlignment="1">
      <alignment horizontal="right" vertical="center" wrapText="1"/>
    </xf>
    <xf numFmtId="0" fontId="1" fillId="0" borderId="0" xfId="0" applyFont="1" applyAlignment="1">
      <alignment horizontal="center"/>
    </xf>
    <xf numFmtId="49" fontId="15" fillId="0" borderId="3" xfId="0" applyNumberFormat="1" applyFont="1" applyBorder="1" applyAlignment="1">
      <alignment horizontal="center" vertical="center" wrapText="1"/>
    </xf>
    <xf numFmtId="49" fontId="40" fillId="0" borderId="3" xfId="0" applyNumberFormat="1" applyFont="1" applyBorder="1" applyAlignment="1">
      <alignment horizontal="center" vertical="center" wrapText="1"/>
    </xf>
    <xf numFmtId="0" fontId="40"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49" fontId="29" fillId="0" borderId="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30" fillId="0" borderId="26" xfId="0" applyNumberFormat="1" applyFont="1" applyBorder="1" applyAlignment="1">
      <alignment horizontal="center" wrapText="1"/>
    </xf>
    <xf numFmtId="49" fontId="29" fillId="0" borderId="0" xfId="0" applyNumberFormat="1" applyFont="1" applyBorder="1" applyAlignment="1">
      <alignment horizontal="center" wrapText="1"/>
    </xf>
    <xf numFmtId="49" fontId="29" fillId="0" borderId="3" xfId="0" applyNumberFormat="1" applyFont="1" applyBorder="1" applyAlignment="1">
      <alignment horizontal="center" wrapText="1"/>
    </xf>
    <xf numFmtId="49" fontId="30" fillId="0" borderId="3" xfId="0" applyNumberFormat="1" applyFont="1" applyBorder="1" applyAlignment="1">
      <alignment horizontal="center" wrapText="1"/>
    </xf>
    <xf numFmtId="0" fontId="1" fillId="0" borderId="11" xfId="0" applyFont="1" applyFill="1" applyBorder="1" applyAlignment="1">
      <alignment horizontal="center" vertical="center"/>
    </xf>
    <xf numFmtId="0" fontId="0" fillId="0" borderId="29" xfId="0" applyBorder="1" applyAlignment="1">
      <alignment horizontal="center" vertical="top"/>
    </xf>
    <xf numFmtId="0" fontId="0" fillId="0" borderId="0" xfId="0" applyAlignment="1">
      <alignment wrapText="1"/>
    </xf>
    <xf numFmtId="2" fontId="6" fillId="0" borderId="3" xfId="0" applyNumberFormat="1" applyFont="1" applyBorder="1"/>
    <xf numFmtId="2" fontId="6" fillId="0" borderId="3" xfId="0" applyNumberFormat="1" applyFont="1" applyBorder="1" applyAlignment="1">
      <alignment horizontal="right"/>
    </xf>
    <xf numFmtId="49" fontId="23" fillId="0" borderId="3" xfId="0" applyNumberFormat="1" applyFont="1" applyFill="1" applyBorder="1" applyAlignment="1">
      <alignment vertical="center" wrapText="1"/>
    </xf>
    <xf numFmtId="2" fontId="4" fillId="0" borderId="13" xfId="0" applyNumberFormat="1" applyFont="1" applyBorder="1"/>
    <xf numFmtId="0" fontId="30" fillId="0" borderId="3" xfId="0" applyFont="1" applyBorder="1" applyAlignment="1">
      <alignment horizontal="left" wrapText="1"/>
    </xf>
    <xf numFmtId="0" fontId="29" fillId="0" borderId="3" xfId="0" applyFont="1" applyBorder="1" applyAlignment="1">
      <alignment horizontal="left" wrapText="1"/>
    </xf>
    <xf numFmtId="167" fontId="1" fillId="0" borderId="3" xfId="0" applyNumberFormat="1" applyFont="1" applyFill="1" applyBorder="1" applyAlignment="1">
      <alignment horizontal="center" vertical="center"/>
    </xf>
    <xf numFmtId="4" fontId="4" fillId="0" borderId="30" xfId="0" applyNumberFormat="1" applyFont="1" applyFill="1" applyBorder="1" applyAlignment="1">
      <alignment horizontal="center" vertical="center" wrapText="1"/>
    </xf>
    <xf numFmtId="167"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59" fillId="0" borderId="3" xfId="4" applyNumberFormat="1" applyFont="1" applyFill="1" applyBorder="1" applyAlignment="1" applyProtection="1">
      <alignment horizontal="center" vertical="center" shrinkToFit="1"/>
    </xf>
    <xf numFmtId="167" fontId="11" fillId="0" borderId="3" xfId="0" applyNumberFormat="1" applyFont="1" applyFill="1" applyBorder="1" applyAlignment="1">
      <alignment horizontal="center" vertical="center"/>
    </xf>
    <xf numFmtId="49" fontId="50" fillId="2" borderId="3" xfId="0" applyNumberFormat="1" applyFont="1" applyFill="1" applyBorder="1" applyAlignment="1">
      <alignment horizontal="center" vertical="center"/>
    </xf>
    <xf numFmtId="167" fontId="1" fillId="0" borderId="13" xfId="0" applyNumberFormat="1" applyFont="1" applyFill="1" applyBorder="1" applyAlignment="1">
      <alignment vertical="center"/>
    </xf>
    <xf numFmtId="167" fontId="1" fillId="0" borderId="8" xfId="0" applyNumberFormat="1" applyFont="1" applyFill="1" applyBorder="1" applyAlignment="1">
      <alignment horizontal="center" vertical="center"/>
    </xf>
    <xf numFmtId="4" fontId="11" fillId="0" borderId="13" xfId="0" applyNumberFormat="1" applyFont="1" applyFill="1" applyBorder="1" applyAlignment="1">
      <alignment horizontal="center" wrapText="1"/>
    </xf>
    <xf numFmtId="4" fontId="11" fillId="0" borderId="25" xfId="0" applyNumberFormat="1" applyFont="1" applyFill="1" applyBorder="1" applyAlignment="1">
      <alignment horizontal="center" wrapText="1"/>
    </xf>
    <xf numFmtId="4" fontId="6" fillId="0" borderId="29" xfId="0" applyNumberFormat="1" applyFont="1" applyFill="1" applyBorder="1" applyAlignment="1">
      <alignment horizontal="right" wrapText="1"/>
    </xf>
    <xf numFmtId="0" fontId="4" fillId="0" borderId="3" xfId="0"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Border="1" applyAlignment="1">
      <alignment horizontal="left" vertical="center" wrapText="1"/>
    </xf>
    <xf numFmtId="167" fontId="11" fillId="0" borderId="29" xfId="0" applyNumberFormat="1" applyFont="1" applyFill="1" applyBorder="1" applyAlignment="1">
      <alignment vertical="center"/>
    </xf>
    <xf numFmtId="167" fontId="1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11" xfId="0" applyNumberFormat="1" applyFont="1" applyFill="1" applyBorder="1"/>
    <xf numFmtId="0" fontId="4"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2" fontId="1" fillId="0" borderId="3" xfId="0" applyNumberFormat="1" applyFont="1" applyFill="1" applyBorder="1"/>
    <xf numFmtId="2" fontId="1" fillId="0" borderId="8" xfId="0" applyNumberFormat="1" applyFont="1" applyFill="1" applyBorder="1"/>
    <xf numFmtId="0" fontId="6" fillId="0" borderId="3" xfId="0" applyFont="1" applyBorder="1" applyAlignment="1">
      <alignment horizontal="center" vertical="center" wrapText="1"/>
    </xf>
    <xf numFmtId="0" fontId="1" fillId="0" borderId="29" xfId="0" applyFont="1" applyFill="1" applyBorder="1" applyAlignment="1">
      <alignment horizontal="left" vertical="center" wrapText="1"/>
    </xf>
    <xf numFmtId="167" fontId="11" fillId="0" borderId="3" xfId="0" applyNumberFormat="1" applyFont="1" applyFill="1" applyBorder="1" applyAlignment="1">
      <alignment vertical="center" wrapText="1"/>
    </xf>
    <xf numFmtId="167" fontId="1" fillId="0" borderId="3" xfId="0" applyNumberFormat="1" applyFont="1" applyFill="1" applyBorder="1" applyAlignment="1">
      <alignment vertical="center" wrapText="1"/>
    </xf>
    <xf numFmtId="2" fontId="15"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49" fontId="11" fillId="0" borderId="31" xfId="0" applyNumberFormat="1" applyFont="1" applyFill="1" applyBorder="1" applyAlignment="1">
      <alignment horizontal="left" vertical="top"/>
    </xf>
    <xf numFmtId="49" fontId="11" fillId="0" borderId="11" xfId="0" applyNumberFormat="1" applyFont="1" applyFill="1" applyBorder="1" applyAlignment="1">
      <alignment horizontal="left" vertical="center"/>
    </xf>
    <xf numFmtId="2" fontId="11" fillId="0" borderId="3" xfId="0" applyNumberFormat="1" applyFont="1" applyFill="1" applyBorder="1"/>
    <xf numFmtId="0" fontId="11" fillId="0" borderId="3" xfId="1" applyNumberFormat="1" applyFont="1" applyFill="1" applyBorder="1" applyProtection="1">
      <alignment vertical="top" wrapText="1"/>
    </xf>
    <xf numFmtId="49" fontId="11" fillId="0" borderId="3" xfId="0" applyNumberFormat="1" applyFont="1" applyFill="1" applyBorder="1"/>
    <xf numFmtId="4" fontId="30" fillId="0" borderId="44"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4" xfId="0" applyFont="1" applyBorder="1"/>
    <xf numFmtId="0" fontId="1" fillId="0" borderId="29" xfId="0" applyFont="1" applyFill="1" applyBorder="1" applyAlignment="1">
      <alignment horizontal="center" wrapText="1"/>
    </xf>
    <xf numFmtId="0" fontId="11" fillId="0" borderId="13" xfId="0" applyFont="1" applyFill="1" applyBorder="1" applyAlignment="1">
      <alignment horizontal="center" wrapText="1"/>
    </xf>
    <xf numFmtId="0" fontId="11" fillId="0" borderId="29" xfId="0" applyFont="1" applyFill="1" applyBorder="1" applyAlignment="1">
      <alignment horizontal="center" wrapText="1"/>
    </xf>
    <xf numFmtId="0" fontId="30" fillId="0" borderId="59" xfId="0" applyFont="1" applyBorder="1" applyAlignment="1">
      <alignment horizontal="left" vertical="top" wrapText="1"/>
    </xf>
    <xf numFmtId="49" fontId="11" fillId="0" borderId="11" xfId="0" applyNumberFormat="1" applyFont="1" applyBorder="1" applyAlignment="1">
      <alignment horizontal="center" vertical="center"/>
    </xf>
    <xf numFmtId="49" fontId="30" fillId="0" borderId="11" xfId="0" applyNumberFormat="1" applyFont="1" applyBorder="1" applyAlignment="1">
      <alignment horizontal="center" vertical="center"/>
    </xf>
    <xf numFmtId="164" fontId="6" fillId="0" borderId="3" xfId="8" applyFont="1" applyFill="1" applyBorder="1" applyAlignment="1">
      <alignment horizontal="right" vertical="center" wrapText="1"/>
    </xf>
    <xf numFmtId="164" fontId="4" fillId="0" borderId="3" xfId="8" applyFont="1" applyFill="1" applyBorder="1" applyAlignment="1">
      <alignment horizontal="right" vertical="center" wrapText="1"/>
    </xf>
    <xf numFmtId="4" fontId="11" fillId="0" borderId="3" xfId="8" applyNumberFormat="1" applyFont="1" applyBorder="1" applyAlignment="1">
      <alignment horizontal="right" vertical="center" wrapText="1"/>
    </xf>
    <xf numFmtId="4" fontId="11" fillId="0" borderId="8" xfId="8" applyNumberFormat="1" applyFont="1" applyBorder="1" applyAlignment="1">
      <alignment horizontal="right" vertical="center" wrapText="1"/>
    </xf>
    <xf numFmtId="0" fontId="6" fillId="0" borderId="3" xfId="0" applyFont="1" applyBorder="1" applyAlignment="1">
      <alignment horizontal="center" wrapText="1"/>
    </xf>
    <xf numFmtId="0" fontId="11" fillId="0" borderId="3" xfId="0" applyFont="1" applyBorder="1" applyAlignment="1">
      <alignment horizontal="center" wrapText="1"/>
    </xf>
    <xf numFmtId="0" fontId="4" fillId="0" borderId="3" xfId="0" applyFont="1" applyBorder="1" applyAlignment="1">
      <alignment horizontal="center" wrapText="1"/>
    </xf>
    <xf numFmtId="0" fontId="1" fillId="0" borderId="3" xfId="0" applyFont="1" applyBorder="1" applyAlignment="1">
      <alignment horizontal="center" wrapText="1"/>
    </xf>
    <xf numFmtId="2" fontId="4" fillId="0" borderId="0"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167" fontId="1" fillId="0" borderId="0" xfId="0" applyNumberFormat="1" applyFont="1" applyBorder="1"/>
    <xf numFmtId="167"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4" fontId="6" fillId="5" borderId="13" xfId="0" applyNumberFormat="1" applyFont="1" applyFill="1" applyBorder="1" applyAlignment="1">
      <alignment horizontal="center" vertical="center" wrapText="1"/>
    </xf>
    <xf numFmtId="0" fontId="30" fillId="0" borderId="3" xfId="0" applyFont="1" applyBorder="1" applyAlignment="1">
      <alignment horizontal="left" vertical="center" wrapText="1"/>
    </xf>
    <xf numFmtId="2" fontId="30" fillId="0" borderId="13" xfId="0" applyNumberFormat="1" applyFont="1" applyBorder="1" applyAlignment="1">
      <alignment vertical="center" wrapText="1"/>
    </xf>
    <xf numFmtId="0" fontId="4" fillId="0" borderId="23" xfId="0" applyFont="1" applyBorder="1" applyAlignment="1">
      <alignment horizontal="center" vertical="center" wrapText="1"/>
    </xf>
    <xf numFmtId="0" fontId="1" fillId="0" borderId="13" xfId="0" applyFont="1" applyFill="1" applyBorder="1" applyAlignment="1">
      <alignment horizontal="left" vertical="center" wrapText="1"/>
    </xf>
    <xf numFmtId="4" fontId="1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167" fontId="1" fillId="0" borderId="0" xfId="0" applyNumberFormat="1" applyFont="1" applyFill="1" applyBorder="1" applyAlignment="1">
      <alignment horizontal="center" vertical="center"/>
    </xf>
    <xf numFmtId="4" fontId="10" fillId="2" borderId="0" xfId="0" applyNumberFormat="1" applyFont="1" applyFill="1" applyBorder="1" applyAlignment="1">
      <alignment horizontal="right" vertical="center"/>
    </xf>
    <xf numFmtId="0" fontId="1" fillId="0" borderId="13" xfId="0" applyFont="1" applyFill="1" applyBorder="1" applyAlignment="1">
      <alignment horizontal="left" vertical="top" wrapText="1"/>
    </xf>
    <xf numFmtId="167" fontId="1" fillId="0" borderId="25" xfId="0" applyNumberFormat="1" applyFont="1" applyFill="1" applyBorder="1" applyAlignment="1">
      <alignment horizontal="center" vertical="center"/>
    </xf>
    <xf numFmtId="167" fontId="30"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4" fontId="4" fillId="2" borderId="0"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0" fontId="1" fillId="2" borderId="3" xfId="0" applyFont="1" applyFill="1" applyBorder="1" applyAlignment="1">
      <alignment horizontal="left" vertical="top" wrapText="1"/>
    </xf>
    <xf numFmtId="49" fontId="1" fillId="0" borderId="23" xfId="0" applyNumberFormat="1" applyFont="1" applyFill="1" applyBorder="1" applyAlignment="1">
      <alignment horizontal="left" vertical="center"/>
    </xf>
    <xf numFmtId="4" fontId="1" fillId="0" borderId="13" xfId="0" applyNumberFormat="1" applyFont="1" applyFill="1" applyBorder="1" applyAlignment="1">
      <alignment horizontal="right" vertical="center"/>
    </xf>
    <xf numFmtId="0" fontId="37" fillId="0" borderId="13" xfId="0" applyFont="1" applyBorder="1" applyAlignment="1">
      <alignment vertical="center"/>
    </xf>
    <xf numFmtId="1" fontId="28" fillId="0" borderId="13" xfId="3" applyBorder="1" applyAlignment="1">
      <alignment horizontal="center" vertical="center" shrinkToFit="1"/>
    </xf>
    <xf numFmtId="0" fontId="3" fillId="0" borderId="29" xfId="0" applyFont="1" applyFill="1" applyBorder="1" applyAlignment="1">
      <alignment vertical="center"/>
    </xf>
    <xf numFmtId="0" fontId="0" fillId="0" borderId="58" xfId="0" applyBorder="1" applyAlignment="1">
      <alignment horizontal="center" vertical="center" wrapText="1"/>
    </xf>
    <xf numFmtId="4" fontId="3" fillId="0" borderId="3" xfId="0" applyNumberFormat="1" applyFont="1" applyFill="1" applyBorder="1" applyAlignment="1">
      <alignment vertical="center"/>
    </xf>
    <xf numFmtId="49" fontId="29" fillId="0" borderId="3" xfId="0" applyNumberFormat="1" applyFont="1" applyBorder="1" applyAlignment="1">
      <alignment horizontal="center" vertical="center"/>
    </xf>
    <xf numFmtId="2" fontId="1" fillId="0" borderId="44" xfId="0" applyNumberFormat="1" applyFont="1" applyBorder="1"/>
    <xf numFmtId="2" fontId="1" fillId="0" borderId="0" xfId="0" applyNumberFormat="1" applyFont="1" applyBorder="1" applyAlignment="1">
      <alignment vertical="center"/>
    </xf>
    <xf numFmtId="49" fontId="15" fillId="0" borderId="34"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0" fontId="30" fillId="0" borderId="48" xfId="0" applyFont="1" applyBorder="1" applyAlignment="1">
      <alignment wrapText="1"/>
    </xf>
    <xf numFmtId="0" fontId="30" fillId="0" borderId="3" xfId="0" applyFont="1" applyFill="1" applyBorder="1" applyAlignment="1">
      <alignment wrapText="1"/>
    </xf>
    <xf numFmtId="4" fontId="4" fillId="0" borderId="29" xfId="0" applyNumberFormat="1" applyFont="1" applyFill="1" applyBorder="1" applyAlignment="1">
      <alignment horizontal="right" shrinkToFit="1"/>
    </xf>
    <xf numFmtId="0" fontId="4" fillId="0" borderId="13" xfId="0" applyFont="1" applyFill="1" applyBorder="1" applyAlignment="1">
      <alignment horizontal="center" vertical="center" wrapText="1"/>
    </xf>
    <xf numFmtId="0" fontId="1" fillId="0" borderId="13" xfId="0" applyFont="1" applyBorder="1" applyAlignment="1">
      <alignment horizontal="left" vertical="top" wrapText="1"/>
    </xf>
    <xf numFmtId="0" fontId="11" fillId="0" borderId="13" xfId="0" applyFont="1" applyFill="1" applyBorder="1" applyAlignment="1">
      <alignment horizontal="center" vertical="center" wrapText="1"/>
    </xf>
    <xf numFmtId="0" fontId="4" fillId="0" borderId="3" xfId="0" applyFont="1" applyFill="1" applyBorder="1" applyAlignment="1">
      <alignment vertical="center" wrapText="1"/>
    </xf>
    <xf numFmtId="49" fontId="11" fillId="0" borderId="1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29" fillId="0" borderId="3" xfId="0" applyFont="1" applyFill="1" applyBorder="1" applyAlignment="1">
      <alignment vertical="top" wrapText="1"/>
    </xf>
    <xf numFmtId="0" fontId="29" fillId="0" borderId="3" xfId="0" applyFont="1" applyFill="1" applyBorder="1" applyAlignment="1">
      <alignment horizontal="left" vertical="top" wrapText="1"/>
    </xf>
    <xf numFmtId="49" fontId="1" fillId="0" borderId="31" xfId="0" applyNumberFormat="1" applyFont="1" applyFill="1" applyBorder="1"/>
    <xf numFmtId="0" fontId="6" fillId="0" borderId="52" xfId="0" applyFont="1" applyBorder="1" applyAlignment="1">
      <alignment horizontal="left" vertical="center" wrapText="1"/>
    </xf>
    <xf numFmtId="4" fontId="1" fillId="0" borderId="3" xfId="0" applyNumberFormat="1" applyFont="1" applyBorder="1" applyAlignment="1">
      <alignment horizontal="center" vertical="center"/>
    </xf>
    <xf numFmtId="4" fontId="11" fillId="0" borderId="29"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2" fontId="6" fillId="0" borderId="29" xfId="0" applyNumberFormat="1" applyFont="1" applyBorder="1"/>
    <xf numFmtId="0" fontId="4" fillId="0" borderId="13" xfId="0" applyFont="1" applyFill="1" applyBorder="1" applyAlignment="1">
      <alignment vertical="center" wrapText="1"/>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wrapText="1"/>
    </xf>
    <xf numFmtId="0" fontId="1" fillId="0" borderId="3" xfId="0" applyFont="1" applyBorder="1" applyAlignment="1">
      <alignment horizontal="center" vertical="center" wrapText="1"/>
    </xf>
    <xf numFmtId="0" fontId="11" fillId="0" borderId="18" xfId="0" applyFont="1" applyFill="1" applyBorder="1" applyAlignment="1">
      <alignment horizontal="left" vertical="top" wrapText="1"/>
    </xf>
    <xf numFmtId="49" fontId="11" fillId="0" borderId="3" xfId="0" applyNumberFormat="1" applyFont="1" applyFill="1" applyBorder="1" applyAlignment="1">
      <alignment vertical="center"/>
    </xf>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167" fontId="11" fillId="0" borderId="17" xfId="0" applyNumberFormat="1" applyFont="1" applyFill="1" applyBorder="1" applyAlignment="1">
      <alignment vertical="center"/>
    </xf>
    <xf numFmtId="0" fontId="34" fillId="0" borderId="3" xfId="0" applyFont="1" applyFill="1" applyBorder="1" applyAlignment="1">
      <alignment horizontal="center" vertical="top" wrapText="1"/>
    </xf>
    <xf numFmtId="0" fontId="32" fillId="0" borderId="3" xfId="0"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2" fontId="6" fillId="0" borderId="29"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167" fontId="11" fillId="0" borderId="3" xfId="0" applyNumberFormat="1" applyFont="1" applyFill="1" applyBorder="1" applyAlignment="1">
      <alignment vertical="center"/>
    </xf>
    <xf numFmtId="167" fontId="1" fillId="0" borderId="8" xfId="0" applyNumberFormat="1" applyFont="1" applyFill="1" applyBorder="1" applyAlignment="1">
      <alignment vertical="center"/>
    </xf>
    <xf numFmtId="49" fontId="6" fillId="0" borderId="11" xfId="0" applyNumberFormat="1" applyFont="1" applyFill="1" applyBorder="1" applyAlignment="1">
      <alignment horizontal="left" vertical="center" wrapText="1"/>
    </xf>
    <xf numFmtId="0" fontId="11" fillId="0" borderId="13" xfId="0" applyFont="1" applyFill="1" applyBorder="1" applyAlignment="1">
      <alignment horizontal="center" vertical="top" wrapText="1"/>
    </xf>
    <xf numFmtId="4" fontId="11" fillId="0" borderId="3" xfId="0" applyNumberFormat="1" applyFont="1" applyFill="1" applyBorder="1" applyAlignment="1">
      <alignment vertical="center"/>
    </xf>
    <xf numFmtId="0" fontId="29" fillId="0" borderId="3" xfId="0" applyFont="1" applyFill="1" applyBorder="1" applyAlignment="1">
      <alignment horizontal="left" vertical="center" wrapText="1"/>
    </xf>
    <xf numFmtId="4" fontId="11" fillId="0" borderId="29"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0" fontId="11" fillId="0" borderId="3" xfId="0" applyFont="1" applyFill="1" applyBorder="1" applyAlignment="1">
      <alignment horizontal="left" wrapText="1"/>
    </xf>
    <xf numFmtId="0" fontId="1" fillId="0" borderId="5" xfId="0" applyFont="1" applyFill="1" applyBorder="1" applyAlignment="1">
      <alignment horizontal="left" vertical="top" wrapText="1"/>
    </xf>
    <xf numFmtId="4" fontId="11" fillId="0" borderId="4" xfId="0" applyNumberFormat="1" applyFont="1" applyFill="1" applyBorder="1" applyAlignment="1">
      <alignment horizontal="right" vertical="center"/>
    </xf>
    <xf numFmtId="4" fontId="29" fillId="0" borderId="3" xfId="8" applyNumberFormat="1" applyFont="1" applyFill="1" applyBorder="1" applyAlignment="1">
      <alignment horizontal="right" vertical="center" wrapText="1"/>
    </xf>
    <xf numFmtId="4" fontId="30" fillId="0" borderId="3" xfId="8"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0" fontId="11" fillId="0" borderId="3" xfId="0" applyFont="1" applyFill="1" applyBorder="1"/>
    <xf numFmtId="4" fontId="11" fillId="0" borderId="3" xfId="0" applyNumberFormat="1" applyFont="1" applyFill="1" applyBorder="1"/>
    <xf numFmtId="0" fontId="30" fillId="0" borderId="13" xfId="0" applyFont="1" applyFill="1" applyBorder="1" applyAlignment="1">
      <alignment vertical="top" wrapText="1"/>
    </xf>
    <xf numFmtId="4" fontId="29" fillId="0" borderId="3" xfId="0" applyNumberFormat="1" applyFont="1" applyFill="1" applyBorder="1" applyAlignment="1">
      <alignment vertical="top" wrapText="1"/>
    </xf>
    <xf numFmtId="4" fontId="15" fillId="0" borderId="3" xfId="0" applyNumberFormat="1" applyFont="1" applyFill="1" applyBorder="1" applyAlignment="1">
      <alignment horizontal="right" wrapText="1"/>
    </xf>
    <xf numFmtId="49" fontId="6"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31" fillId="0" borderId="3" xfId="0" applyFont="1" applyBorder="1" applyAlignment="1">
      <alignment horizontal="center" vertical="center" wrapText="1"/>
    </xf>
    <xf numFmtId="4" fontId="11" fillId="0" borderId="3" xfId="0" applyNumberFormat="1" applyFont="1" applyBorder="1" applyAlignment="1">
      <alignment horizontal="center"/>
    </xf>
    <xf numFmtId="4" fontId="61" fillId="0" borderId="3" xfId="0" applyNumberFormat="1" applyFont="1" applyBorder="1" applyAlignment="1">
      <alignment horizontal="center"/>
    </xf>
    <xf numFmtId="4" fontId="62" fillId="0" borderId="3" xfId="0" applyNumberFormat="1" applyFont="1" applyBorder="1" applyAlignment="1">
      <alignment horizontal="center"/>
    </xf>
    <xf numFmtId="0" fontId="11" fillId="0" borderId="3" xfId="0" applyFont="1" applyBorder="1"/>
    <xf numFmtId="0" fontId="11" fillId="0" borderId="3" xfId="0" applyFont="1" applyBorder="1" applyAlignment="1">
      <alignment horizontal="center" vertical="center"/>
    </xf>
    <xf numFmtId="0" fontId="11" fillId="0" borderId="3" xfId="0" applyFont="1" applyFill="1" applyBorder="1" applyAlignment="1">
      <alignment wrapText="1"/>
    </xf>
    <xf numFmtId="49" fontId="12" fillId="0" borderId="3" xfId="0" applyNumberFormat="1" applyFont="1" applyFill="1" applyBorder="1" applyAlignment="1">
      <alignment horizontal="center" vertical="center" wrapText="1"/>
    </xf>
    <xf numFmtId="49" fontId="11" fillId="0" borderId="0" xfId="0" applyNumberFormat="1" applyFont="1" applyFill="1" applyAlignment="1">
      <alignment horizontal="center" vertical="center"/>
    </xf>
    <xf numFmtId="0" fontId="6" fillId="0" borderId="52" xfId="0" applyFont="1" applyFill="1" applyBorder="1" applyAlignment="1">
      <alignment horizontal="center" vertical="center" wrapText="1"/>
    </xf>
    <xf numFmtId="0" fontId="4" fillId="0" borderId="0" xfId="0" applyFont="1" applyFill="1" applyAlignment="1">
      <alignment wrapText="1"/>
    </xf>
    <xf numFmtId="49" fontId="11"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1" fillId="0" borderId="0" xfId="0" applyFont="1" applyBorder="1" applyAlignment="1">
      <alignment wrapText="1"/>
    </xf>
    <xf numFmtId="4" fontId="11" fillId="0" borderId="3"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center"/>
    </xf>
    <xf numFmtId="0" fontId="1" fillId="2" borderId="3" xfId="0" applyFont="1" applyFill="1" applyBorder="1" applyAlignment="1">
      <alignment horizontal="left" vertical="top" wrapText="1"/>
    </xf>
    <xf numFmtId="49" fontId="1" fillId="0" borderId="27" xfId="0" applyNumberFormat="1" applyFont="1" applyBorder="1" applyAlignment="1">
      <alignment horizontal="left" wrapText="1"/>
    </xf>
    <xf numFmtId="0" fontId="1" fillId="2" borderId="3" xfId="0" applyFont="1" applyFill="1" applyBorder="1" applyAlignment="1">
      <alignment horizontal="left" vertical="top" wrapText="1"/>
    </xf>
    <xf numFmtId="49" fontId="1" fillId="0" borderId="3" xfId="0" applyNumberFormat="1" applyFont="1" applyFill="1" applyBorder="1" applyAlignment="1">
      <alignment vertical="center"/>
    </xf>
    <xf numFmtId="49" fontId="0" fillId="0" borderId="31" xfId="0" applyNumberFormat="1" applyBorder="1" applyAlignment="1">
      <alignment horizontal="left" wrapText="1"/>
    </xf>
    <xf numFmtId="4" fontId="6" fillId="0" borderId="44" xfId="0" applyNumberFormat="1" applyFont="1" applyBorder="1" applyAlignment="1">
      <alignment horizontal="center" vertical="center" wrapText="1"/>
    </xf>
    <xf numFmtId="4" fontId="4" fillId="0" borderId="44" xfId="0" applyNumberFormat="1" applyFont="1" applyBorder="1" applyAlignment="1">
      <alignment horizontal="center" vertical="center" wrapText="1"/>
    </xf>
    <xf numFmtId="0" fontId="30" fillId="0" borderId="3" xfId="0" applyFont="1" applyFill="1" applyBorder="1" applyAlignment="1">
      <alignment horizontal="center" vertical="top"/>
    </xf>
    <xf numFmtId="167" fontId="11" fillId="0" borderId="3" xfId="0" applyNumberFormat="1" applyFont="1" applyFill="1" applyBorder="1" applyAlignment="1">
      <alignment vertical="center"/>
    </xf>
    <xf numFmtId="0" fontId="1" fillId="0" borderId="29" xfId="0" applyFont="1" applyFill="1" applyBorder="1" applyAlignment="1">
      <alignment horizontal="left" vertical="center" wrapText="1"/>
    </xf>
    <xf numFmtId="49" fontId="1" fillId="0" borderId="3" xfId="0" applyNumberFormat="1" applyFont="1" applyBorder="1" applyAlignment="1">
      <alignment horizontal="center" vertical="center" wrapText="1"/>
    </xf>
    <xf numFmtId="0" fontId="4" fillId="0" borderId="3" xfId="0" applyFont="1" applyBorder="1" applyAlignment="1">
      <alignment horizontal="right" vertical="center" wrapText="1"/>
    </xf>
    <xf numFmtId="167" fontId="11" fillId="0" borderId="29" xfId="0" applyNumberFormat="1" applyFont="1" applyFill="1" applyBorder="1" applyAlignment="1">
      <alignment vertical="center"/>
    </xf>
    <xf numFmtId="0" fontId="6" fillId="0" borderId="31" xfId="0" applyFont="1" applyFill="1" applyBorder="1" applyAlignment="1">
      <alignment horizontal="center" vertical="center" wrapText="1"/>
    </xf>
    <xf numFmtId="0" fontId="6" fillId="0" borderId="29" xfId="0" applyFont="1" applyFill="1" applyBorder="1" applyAlignment="1">
      <alignment horizontal="left" vertical="center" wrapText="1"/>
    </xf>
    <xf numFmtId="167" fontId="11" fillId="0" borderId="3" xfId="0" applyNumberFormat="1" applyFont="1" applyFill="1" applyBorder="1" applyAlignment="1">
      <alignment vertical="center"/>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167" fontId="1" fillId="0" borderId="3" xfId="0" applyNumberFormat="1" applyFont="1" applyFill="1" applyBorder="1" applyAlignment="1">
      <alignment vertical="center"/>
    </xf>
    <xf numFmtId="0" fontId="20"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 fontId="4" fillId="0" borderId="3" xfId="8" applyNumberFormat="1" applyFont="1" applyFill="1" applyBorder="1" applyAlignment="1">
      <alignment horizontal="right" wrapText="1"/>
    </xf>
    <xf numFmtId="49" fontId="1" fillId="0" borderId="37" xfId="0" applyNumberFormat="1" applyFont="1" applyBorder="1" applyAlignment="1">
      <alignment horizontal="center" vertical="center"/>
    </xf>
    <xf numFmtId="0" fontId="1" fillId="0" borderId="6" xfId="0" applyFont="1" applyFill="1" applyBorder="1" applyAlignment="1">
      <alignment horizontal="left" vertical="center" wrapText="1"/>
    </xf>
    <xf numFmtId="167" fontId="11" fillId="0" borderId="60" xfId="0" applyNumberFormat="1" applyFont="1" applyFill="1" applyBorder="1" applyAlignment="1">
      <alignment vertical="center"/>
    </xf>
    <xf numFmtId="167" fontId="11" fillId="0" borderId="0" xfId="0" applyNumberFormat="1" applyFont="1" applyFill="1" applyBorder="1" applyAlignment="1">
      <alignment vertical="center"/>
    </xf>
    <xf numFmtId="4" fontId="11" fillId="0" borderId="18" xfId="0" applyNumberFormat="1" applyFont="1" applyFill="1" applyBorder="1" applyAlignment="1">
      <alignment horizontal="right" vertical="center"/>
    </xf>
    <xf numFmtId="49" fontId="11" fillId="0" borderId="28" xfId="0" applyNumberFormat="1" applyFont="1" applyFill="1" applyBorder="1"/>
    <xf numFmtId="167" fontId="30" fillId="0" borderId="3" xfId="0" applyNumberFormat="1" applyFont="1" applyFill="1" applyBorder="1" applyAlignment="1">
      <alignment vertical="center"/>
    </xf>
    <xf numFmtId="49" fontId="30" fillId="0" borderId="3" xfId="0" applyNumberFormat="1" applyFont="1" applyFill="1" applyBorder="1" applyAlignment="1">
      <alignment horizontal="center" vertical="center"/>
    </xf>
    <xf numFmtId="167" fontId="1" fillId="0" borderId="0" xfId="0" applyNumberFormat="1" applyFont="1" applyFill="1" applyAlignment="1">
      <alignment vertical="center"/>
    </xf>
    <xf numFmtId="0" fontId="1" fillId="0" borderId="23" xfId="0" applyFont="1" applyFill="1" applyBorder="1" applyAlignment="1"/>
    <xf numFmtId="49" fontId="6" fillId="0" borderId="29" xfId="0" applyNumberFormat="1" applyFont="1" applyFill="1" applyBorder="1" applyAlignment="1">
      <alignment horizontal="center" vertical="center" wrapText="1"/>
    </xf>
    <xf numFmtId="0" fontId="6" fillId="0" borderId="29" xfId="0" applyFont="1" applyFill="1" applyBorder="1" applyAlignment="1">
      <alignment vertical="center" wrapText="1"/>
    </xf>
    <xf numFmtId="0" fontId="21" fillId="0" borderId="29" xfId="0"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0" fontId="20" fillId="0" borderId="3" xfId="0" applyFont="1" applyFill="1" applyBorder="1" applyAlignment="1">
      <alignment horizontal="center" vertical="center"/>
    </xf>
    <xf numFmtId="4" fontId="11" fillId="0" borderId="8" xfId="0" applyNumberFormat="1" applyFont="1" applyFill="1" applyBorder="1" applyAlignment="1">
      <alignment horizontal="right" vertical="center"/>
    </xf>
    <xf numFmtId="0" fontId="6" fillId="0" borderId="3" xfId="0" applyFont="1" applyFill="1" applyBorder="1" applyAlignment="1">
      <alignment horizontal="center" vertical="center" wrapText="1" shrinkToFit="1"/>
    </xf>
    <xf numFmtId="0" fontId="29" fillId="0" borderId="3" xfId="0" applyFont="1" applyFill="1" applyBorder="1" applyAlignment="1">
      <alignment horizontal="center" vertical="center" wrapText="1"/>
    </xf>
    <xf numFmtId="0" fontId="11" fillId="0" borderId="29" xfId="0" applyFont="1" applyFill="1" applyBorder="1" applyAlignment="1">
      <alignment horizontal="left" vertical="center"/>
    </xf>
    <xf numFmtId="4" fontId="11" fillId="0" borderId="29" xfId="0" applyNumberFormat="1" applyFont="1" applyFill="1" applyBorder="1" applyAlignment="1">
      <alignment horizontal="right"/>
    </xf>
    <xf numFmtId="49" fontId="6" fillId="0" borderId="11" xfId="0" applyNumberFormat="1" applyFont="1" applyFill="1" applyBorder="1"/>
    <xf numFmtId="49" fontId="11" fillId="0" borderId="31" xfId="0" applyNumberFormat="1" applyFont="1" applyFill="1" applyBorder="1" applyAlignment="1">
      <alignment vertical="center"/>
    </xf>
    <xf numFmtId="0" fontId="1" fillId="0" borderId="3" xfId="0" applyFont="1" applyFill="1" applyBorder="1" applyAlignment="1">
      <alignment vertical="top" wrapText="1"/>
    </xf>
    <xf numFmtId="49" fontId="4" fillId="0" borderId="29" xfId="0" applyNumberFormat="1" applyFont="1" applyFill="1" applyBorder="1" applyAlignment="1">
      <alignment horizontal="center" vertical="center"/>
    </xf>
    <xf numFmtId="0" fontId="6" fillId="0" borderId="29" xfId="0" applyFont="1" applyFill="1" applyBorder="1" applyAlignment="1">
      <alignment horizontal="left" vertical="center" wrapText="1"/>
    </xf>
    <xf numFmtId="167" fontId="1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0" fontId="1" fillId="0" borderId="29" xfId="0" applyFont="1" applyFill="1" applyBorder="1" applyAlignment="1">
      <alignment horizontal="left" vertical="center" wrapText="1"/>
    </xf>
    <xf numFmtId="49" fontId="1" fillId="0" borderId="6" xfId="0" applyNumberFormat="1" applyFont="1" applyFill="1" applyBorder="1" applyAlignment="1">
      <alignment horizontal="center" vertical="center"/>
    </xf>
    <xf numFmtId="49" fontId="30" fillId="0" borderId="6" xfId="0" applyNumberFormat="1" applyFont="1" applyFill="1" applyBorder="1" applyAlignment="1">
      <alignment horizontal="center" vertical="center"/>
    </xf>
    <xf numFmtId="167" fontId="30" fillId="0" borderId="6" xfId="0" applyNumberFormat="1" applyFont="1" applyFill="1" applyBorder="1" applyAlignment="1">
      <alignment vertical="center"/>
    </xf>
    <xf numFmtId="49" fontId="30" fillId="0" borderId="58" xfId="0" applyNumberFormat="1" applyFont="1" applyFill="1" applyBorder="1" applyAlignment="1">
      <alignment wrapText="1"/>
    </xf>
    <xf numFmtId="0" fontId="30" fillId="0" borderId="6" xfId="0" applyFont="1" applyFill="1" applyBorder="1" applyAlignment="1">
      <alignment horizontal="left" vertical="top" wrapText="1"/>
    </xf>
    <xf numFmtId="167" fontId="30" fillId="0" borderId="13" xfId="0" applyNumberFormat="1" applyFont="1" applyFill="1" applyBorder="1" applyAlignment="1">
      <alignment vertical="center"/>
    </xf>
    <xf numFmtId="49" fontId="11" fillId="0" borderId="27" xfId="0" applyNumberFormat="1" applyFont="1" applyFill="1" applyBorder="1"/>
    <xf numFmtId="0" fontId="11" fillId="0" borderId="6" xfId="0" applyFont="1" applyFill="1" applyBorder="1" applyAlignment="1">
      <alignment vertical="top" wrapText="1"/>
    </xf>
    <xf numFmtId="0" fontId="11" fillId="0" borderId="63" xfId="0" applyFont="1" applyFill="1" applyBorder="1" applyAlignment="1">
      <alignment horizontal="left" vertical="top" wrapText="1"/>
    </xf>
    <xf numFmtId="49" fontId="30" fillId="0" borderId="29" xfId="0" applyNumberFormat="1" applyFont="1" applyFill="1" applyBorder="1" applyAlignment="1">
      <alignment horizontal="center" vertical="center"/>
    </xf>
    <xf numFmtId="49" fontId="31" fillId="0" borderId="62" xfId="9" applyFont="1" applyFill="1" applyAlignment="1">
      <alignment horizontal="center" vertical="center" wrapText="1"/>
    </xf>
    <xf numFmtId="167" fontId="30" fillId="0" borderId="29" xfId="0" applyNumberFormat="1" applyFont="1" applyFill="1" applyBorder="1" applyAlignment="1">
      <alignment vertical="center"/>
    </xf>
    <xf numFmtId="0" fontId="11" fillId="0" borderId="29" xfId="0" applyFont="1" applyFill="1" applyBorder="1" applyAlignment="1">
      <alignment vertical="top" wrapText="1"/>
    </xf>
    <xf numFmtId="49" fontId="29" fillId="0" borderId="3" xfId="0" applyNumberFormat="1" applyFont="1" applyFill="1" applyBorder="1" applyAlignment="1">
      <alignment horizontal="center" vertical="center"/>
    </xf>
    <xf numFmtId="167" fontId="29" fillId="0" borderId="3" xfId="0" applyNumberFormat="1" applyFont="1" applyFill="1" applyBorder="1" applyAlignment="1">
      <alignment vertical="center"/>
    </xf>
    <xf numFmtId="0" fontId="1" fillId="0" borderId="13" xfId="0" applyFont="1" applyFill="1" applyBorder="1" applyAlignment="1">
      <alignment horizontal="left" vertical="top" wrapText="1"/>
    </xf>
    <xf numFmtId="4" fontId="11" fillId="0" borderId="3" xfId="0" applyNumberFormat="1" applyFont="1" applyFill="1" applyBorder="1" applyAlignment="1">
      <alignment horizontal="right" wrapText="1"/>
    </xf>
    <xf numFmtId="0" fontId="1" fillId="0" borderId="3" xfId="0" applyFont="1" applyFill="1" applyBorder="1" applyAlignment="1">
      <alignment horizontal="center" vertical="top"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4" fontId="1" fillId="0" borderId="3" xfId="0" applyNumberFormat="1" applyFont="1" applyFill="1" applyBorder="1"/>
    <xf numFmtId="4" fontId="11" fillId="0" borderId="3" xfId="0" applyNumberFormat="1" applyFont="1" applyFill="1" applyBorder="1" applyAlignment="1">
      <alignment horizontal="right" vertical="center"/>
    </xf>
    <xf numFmtId="0" fontId="4"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167" fontId="37" fillId="0" borderId="44" xfId="0" applyNumberFormat="1" applyFont="1" applyBorder="1" applyAlignment="1">
      <alignment vertical="center"/>
    </xf>
    <xf numFmtId="167" fontId="37" fillId="0" borderId="0" xfId="0" applyNumberFormat="1" applyFont="1" applyBorder="1" applyAlignment="1">
      <alignment vertical="center"/>
    </xf>
    <xf numFmtId="4" fontId="30" fillId="0" borderId="3" xfId="0" applyNumberFormat="1" applyFont="1" applyFill="1" applyBorder="1" applyAlignment="1">
      <alignment vertical="center"/>
    </xf>
    <xf numFmtId="0" fontId="30" fillId="0" borderId="3" xfId="0" applyFont="1" applyFill="1" applyBorder="1" applyAlignment="1">
      <alignment horizontal="justify" vertical="top" wrapText="1"/>
    </xf>
    <xf numFmtId="0" fontId="30" fillId="0" borderId="3" xfId="0" applyFont="1" applyFill="1" applyBorder="1" applyAlignment="1">
      <alignment horizontal="justify" vertical="top"/>
    </xf>
    <xf numFmtId="49" fontId="11" fillId="0" borderId="23" xfId="0" applyNumberFormat="1" applyFont="1" applyFill="1" applyBorder="1" applyAlignment="1">
      <alignment horizontal="left" vertical="center"/>
    </xf>
    <xf numFmtId="0" fontId="1" fillId="2" borderId="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5" borderId="3" xfId="0" applyFont="1" applyFill="1" applyBorder="1" applyAlignment="1">
      <alignment horizontal="left" vertical="top" wrapText="1"/>
    </xf>
    <xf numFmtId="0" fontId="0" fillId="0" borderId="29" xfId="0" applyBorder="1" applyAlignment="1">
      <alignment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3"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xf>
    <xf numFmtId="0" fontId="11" fillId="0" borderId="29"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13" xfId="0" applyFont="1" applyBorder="1" applyAlignment="1">
      <alignment horizontal="center" vertical="center" wrapText="1"/>
    </xf>
    <xf numFmtId="0" fontId="11" fillId="0" borderId="29" xfId="0" applyFont="1" applyFill="1" applyBorder="1" applyAlignment="1">
      <alignment horizontal="left" vertical="center" wrapText="1"/>
    </xf>
    <xf numFmtId="0" fontId="1" fillId="5" borderId="3" xfId="0" applyFont="1" applyFill="1" applyBorder="1" applyAlignment="1">
      <alignment horizontal="left" vertical="top" wrapText="1"/>
    </xf>
    <xf numFmtId="0" fontId="11" fillId="0" borderId="3" xfId="0" applyFont="1" applyFill="1" applyBorder="1" applyAlignment="1">
      <alignment horizontal="center" wrapText="1"/>
    </xf>
    <xf numFmtId="49" fontId="1" fillId="2" borderId="27" xfId="0" applyNumberFormat="1" applyFont="1" applyFill="1" applyBorder="1"/>
    <xf numFmtId="0" fontId="1" fillId="5" borderId="6" xfId="0" applyFont="1" applyFill="1" applyBorder="1" applyAlignment="1">
      <alignment horizontal="left" vertical="top" wrapText="1"/>
    </xf>
    <xf numFmtId="49" fontId="11" fillId="2" borderId="3" xfId="0" applyNumberFormat="1" applyFont="1" applyFill="1" applyBorder="1" applyAlignment="1">
      <alignment horizontal="center" vertical="center"/>
    </xf>
    <xf numFmtId="0" fontId="11" fillId="5" borderId="3" xfId="0" applyFont="1" applyFill="1" applyBorder="1" applyAlignment="1">
      <alignment horizontal="center" vertical="top" wrapText="1"/>
    </xf>
    <xf numFmtId="0" fontId="11" fillId="2" borderId="3" xfId="0" applyFont="1" applyFill="1" applyBorder="1" applyAlignment="1">
      <alignment horizontal="center" vertical="top" wrapText="1"/>
    </xf>
    <xf numFmtId="167" fontId="29" fillId="0" borderId="3" xfId="0" applyNumberFormat="1" applyFont="1" applyBorder="1" applyAlignment="1">
      <alignment horizontal="center" vertical="center"/>
    </xf>
    <xf numFmtId="0" fontId="1" fillId="2" borderId="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167" fontId="11" fillId="0" borderId="13" xfId="0" applyNumberFormat="1" applyFont="1" applyFill="1" applyBorder="1" applyAlignment="1">
      <alignment vertical="center"/>
    </xf>
    <xf numFmtId="167" fontId="11"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0" fontId="0" fillId="0" borderId="29" xfId="0" applyFill="1" applyBorder="1" applyAlignment="1">
      <alignment vertical="center" wrapText="1"/>
    </xf>
    <xf numFmtId="0" fontId="1" fillId="0" borderId="3" xfId="0" applyFont="1" applyFill="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vertical="center" wrapText="1"/>
    </xf>
    <xf numFmtId="0" fontId="11" fillId="0" borderId="3" xfId="0" applyFont="1" applyFill="1" applyBorder="1" applyAlignment="1">
      <alignment horizontal="center" vertical="center"/>
    </xf>
    <xf numFmtId="0" fontId="1" fillId="0" borderId="2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0" xfId="0" applyFont="1" applyAlignment="1">
      <alignment horizontal="center" vertical="center"/>
    </xf>
    <xf numFmtId="0" fontId="29" fillId="0" borderId="3" xfId="0"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30" fillId="0" borderId="29" xfId="0" applyNumberFormat="1" applyFont="1" applyFill="1" applyBorder="1" applyAlignment="1">
      <alignment horizontal="center" vertical="center" wrapText="1"/>
    </xf>
    <xf numFmtId="0" fontId="30" fillId="0" borderId="29" xfId="0"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5" fillId="0" borderId="3" xfId="0" applyNumberFormat="1" applyFont="1" applyFill="1" applyBorder="1" applyAlignment="1">
      <alignment horizontal="center" wrapText="1"/>
    </xf>
    <xf numFmtId="0" fontId="5" fillId="0" borderId="3" xfId="0" applyFont="1" applyFill="1" applyBorder="1" applyAlignment="1">
      <alignment horizontal="left"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9"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3" xfId="0" applyFont="1" applyFill="1" applyBorder="1" applyAlignment="1">
      <alignment vertical="top"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1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13" xfId="0" applyFont="1" applyFill="1" applyBorder="1" applyAlignment="1">
      <alignment vertical="top" wrapText="1"/>
    </xf>
    <xf numFmtId="0" fontId="1" fillId="0" borderId="29" xfId="0" applyFont="1" applyFill="1" applyBorder="1" applyAlignment="1">
      <alignment vertical="top" wrapText="1"/>
    </xf>
    <xf numFmtId="49" fontId="30"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1" fillId="0" borderId="23" xfId="0"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1" fillId="0" borderId="29" xfId="0" applyFont="1" applyFill="1" applyBorder="1" applyAlignment="1">
      <alignment horizontal="left" vertical="top" wrapText="1"/>
    </xf>
    <xf numFmtId="0" fontId="29" fillId="0" borderId="29" xfId="0" applyFont="1" applyFill="1" applyBorder="1" applyAlignment="1">
      <alignment vertical="center" wrapText="1"/>
    </xf>
    <xf numFmtId="0" fontId="30" fillId="0" borderId="3" xfId="0" applyFont="1" applyFill="1" applyBorder="1" applyAlignment="1">
      <alignment vertical="center" wrapText="1"/>
    </xf>
    <xf numFmtId="0" fontId="1" fillId="0" borderId="23"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30" fillId="0" borderId="6" xfId="0" applyFont="1" applyBorder="1" applyAlignment="1">
      <alignment vertical="center" wrapText="1"/>
    </xf>
    <xf numFmtId="0" fontId="30" fillId="0" borderId="29" xfId="0" applyFont="1" applyBorder="1" applyAlignment="1">
      <alignment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 fillId="0" borderId="13" xfId="0" applyFont="1" applyBorder="1" applyAlignment="1">
      <alignment wrapText="1"/>
    </xf>
    <xf numFmtId="0" fontId="29" fillId="0" borderId="29" xfId="0" applyFont="1" applyBorder="1" applyAlignment="1">
      <alignment vertical="center" wrapText="1"/>
    </xf>
    <xf numFmtId="0" fontId="1"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29" xfId="0" applyFont="1" applyFill="1" applyBorder="1" applyAlignment="1">
      <alignment horizontal="left" vertical="top" wrapText="1"/>
    </xf>
    <xf numFmtId="0" fontId="12" fillId="0" borderId="29" xfId="0" applyFont="1" applyFill="1" applyBorder="1" applyAlignment="1">
      <alignment horizontal="left" vertical="top" wrapText="1"/>
    </xf>
    <xf numFmtId="0" fontId="11" fillId="0" borderId="29" xfId="0" applyFont="1" applyBorder="1" applyAlignment="1">
      <alignment horizontal="center" vertical="center" wrapText="1"/>
    </xf>
    <xf numFmtId="0" fontId="1" fillId="0" borderId="13"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29" xfId="0" applyFont="1" applyFill="1" applyBorder="1" applyAlignment="1">
      <alignment horizontal="left" vertical="center" wrapText="1"/>
    </xf>
    <xf numFmtId="49" fontId="11" fillId="0" borderId="23" xfId="0" applyNumberFormat="1" applyFont="1" applyFill="1" applyBorder="1" applyAlignment="1">
      <alignment horizontal="center" vertical="center" wrapText="1"/>
    </xf>
    <xf numFmtId="0" fontId="11" fillId="0" borderId="23" xfId="0" applyFont="1" applyFill="1" applyBorder="1" applyAlignment="1">
      <alignment horizontal="center" vertical="center"/>
    </xf>
    <xf numFmtId="49" fontId="11" fillId="0" borderId="29" xfId="0" applyNumberFormat="1" applyFont="1" applyBorder="1" applyAlignment="1">
      <alignment horizontal="center" vertical="center" wrapText="1"/>
    </xf>
    <xf numFmtId="49" fontId="19" fillId="0" borderId="13" xfId="0" applyNumberFormat="1" applyFont="1" applyFill="1" applyBorder="1" applyAlignment="1">
      <alignment vertical="top" wrapText="1"/>
    </xf>
    <xf numFmtId="49" fontId="13" fillId="0" borderId="13" xfId="0" applyNumberFormat="1" applyFont="1" applyFill="1" applyBorder="1" applyAlignment="1">
      <alignment wrapText="1"/>
    </xf>
    <xf numFmtId="49" fontId="3" fillId="0" borderId="13" xfId="0" applyNumberFormat="1" applyFont="1" applyFill="1" applyBorder="1" applyAlignment="1">
      <alignment wrapText="1"/>
    </xf>
    <xf numFmtId="0" fontId="29" fillId="0" borderId="3" xfId="0" applyFont="1" applyFill="1" applyBorder="1" applyAlignment="1">
      <alignment vertical="center" wrapText="1"/>
    </xf>
    <xf numFmtId="0" fontId="0" fillId="0" borderId="3" xfId="0" applyFont="1" applyFill="1" applyBorder="1" applyAlignment="1">
      <alignment vertical="center" wrapText="1"/>
    </xf>
    <xf numFmtId="1" fontId="28" fillId="0" borderId="62" xfId="3" applyAlignment="1">
      <alignment horizontal="center" vertical="center" shrinkToFit="1"/>
    </xf>
    <xf numFmtId="0" fontId="5" fillId="0" borderId="3" xfId="0" applyFont="1" applyFill="1" applyBorder="1" applyAlignment="1">
      <alignment horizontal="center" vertical="center"/>
    </xf>
    <xf numFmtId="0" fontId="1" fillId="0" borderId="29" xfId="0" applyFont="1" applyFill="1" applyBorder="1" applyAlignment="1">
      <alignment vertical="center" wrapText="1"/>
    </xf>
    <xf numFmtId="49" fontId="34"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49" fontId="0" fillId="0" borderId="3" xfId="0" applyNumberFormat="1" applyBorder="1" applyAlignment="1">
      <alignment vertical="center" wrapText="1"/>
    </xf>
    <xf numFmtId="49" fontId="11" fillId="0" borderId="3" xfId="0" applyNumberFormat="1" applyFont="1" applyFill="1" applyBorder="1" applyAlignment="1">
      <alignment vertical="center" wrapText="1"/>
    </xf>
    <xf numFmtId="49" fontId="32" fillId="0" borderId="29" xfId="0" applyNumberFormat="1" applyFont="1" applyBorder="1" applyAlignment="1">
      <alignment vertical="top" wrapText="1"/>
    </xf>
    <xf numFmtId="2" fontId="1" fillId="0" borderId="29"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wrapText="1"/>
    </xf>
    <xf numFmtId="4" fontId="12" fillId="0" borderId="3" xfId="0" applyNumberFormat="1" applyFont="1" applyFill="1" applyBorder="1" applyAlignment="1">
      <alignment horizontal="right" vertical="center" wrapText="1"/>
    </xf>
    <xf numFmtId="49" fontId="12" fillId="0" borderId="3" xfId="0" applyNumberFormat="1" applyFont="1" applyFill="1" applyBorder="1" applyAlignment="1">
      <alignment horizontal="right" vertical="center" wrapText="1"/>
    </xf>
    <xf numFmtId="2" fontId="5" fillId="0" borderId="3" xfId="0" applyNumberFormat="1" applyFont="1" applyFill="1" applyBorder="1" applyAlignment="1">
      <alignment horizontal="right" vertical="center"/>
    </xf>
    <xf numFmtId="2" fontId="11" fillId="0" borderId="29"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67" fontId="30" fillId="0" borderId="3" xfId="0" applyNumberFormat="1" applyFont="1" applyBorder="1" applyAlignment="1">
      <alignment horizontal="center" vertical="center"/>
    </xf>
    <xf numFmtId="4" fontId="1" fillId="0" borderId="3" xfId="0" applyNumberFormat="1" applyFont="1" applyFill="1" applyBorder="1" applyAlignment="1">
      <alignment horizontal="center" wrapText="1"/>
    </xf>
    <xf numFmtId="49" fontId="33" fillId="0" borderId="29" xfId="0" applyNumberFormat="1" applyFont="1" applyBorder="1" applyAlignment="1">
      <alignment vertical="top" wrapText="1"/>
    </xf>
    <xf numFmtId="49" fontId="30" fillId="0" borderId="31" xfId="0" applyNumberFormat="1" applyFont="1" applyBorder="1" applyAlignment="1">
      <alignment horizontal="center" vertical="center" wrapText="1"/>
    </xf>
    <xf numFmtId="0" fontId="29" fillId="0" borderId="31" xfId="0" applyFont="1" applyBorder="1" applyAlignment="1">
      <alignment horizontal="center" vertical="center" wrapText="1"/>
    </xf>
    <xf numFmtId="49" fontId="29" fillId="0" borderId="3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1" fillId="0" borderId="3" xfId="0" applyFont="1" applyBorder="1" applyAlignment="1">
      <alignment horizontal="center" vertical="center" wrapText="1"/>
    </xf>
    <xf numFmtId="49" fontId="30"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9"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0" fontId="0" fillId="13" borderId="0" xfId="0" applyFill="1" applyBorder="1" applyAlignment="1">
      <alignment wrapText="1"/>
    </xf>
    <xf numFmtId="0" fontId="0" fillId="13" borderId="0" xfId="0" applyFill="1" applyBorder="1" applyAlignment="1">
      <alignment horizontal="center" wrapText="1"/>
    </xf>
    <xf numFmtId="49" fontId="11" fillId="0" borderId="2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 fontId="1" fillId="0" borderId="8" xfId="0" applyNumberFormat="1" applyFont="1" applyFill="1" applyBorder="1" applyAlignment="1">
      <alignment horizontal="right" wrapText="1"/>
    </xf>
    <xf numFmtId="49" fontId="4" fillId="0" borderId="3" xfId="0" applyNumberFormat="1" applyFont="1" applyFill="1" applyBorder="1"/>
    <xf numFmtId="0" fontId="23" fillId="0" borderId="3" xfId="0" applyFont="1" applyBorder="1" applyAlignment="1">
      <alignment horizontal="center" vertical="center" wrapText="1"/>
    </xf>
    <xf numFmtId="0" fontId="22" fillId="0" borderId="3" xfId="0" applyFont="1" applyBorder="1" applyAlignment="1">
      <alignment horizontal="center" vertical="center" wrapText="1"/>
    </xf>
    <xf numFmtId="49" fontId="29" fillId="0" borderId="29" xfId="0" applyNumberFormat="1" applyFont="1" applyBorder="1" applyAlignment="1">
      <alignment horizontal="center" vertical="center" wrapText="1"/>
    </xf>
    <xf numFmtId="0" fontId="65" fillId="0" borderId="3" xfId="0" applyFont="1" applyBorder="1" applyAlignment="1">
      <alignment horizontal="center" vertical="center" wrapText="1"/>
    </xf>
    <xf numFmtId="0" fontId="65" fillId="0" borderId="13" xfId="0" applyFont="1" applyBorder="1" applyAlignment="1">
      <alignment horizontal="left" vertical="center" wrapText="1"/>
    </xf>
    <xf numFmtId="2" fontId="65" fillId="0" borderId="3" xfId="0" applyNumberFormat="1" applyFont="1" applyBorder="1" applyAlignment="1">
      <alignment horizontal="center" vertical="center"/>
    </xf>
    <xf numFmtId="4" fontId="66" fillId="0" borderId="3" xfId="0" applyNumberFormat="1" applyFont="1" applyFill="1" applyBorder="1" applyAlignment="1">
      <alignment horizontal="center" vertical="center" wrapText="1"/>
    </xf>
    <xf numFmtId="49" fontId="65" fillId="0" borderId="3" xfId="0" applyNumberFormat="1" applyFont="1" applyBorder="1" applyAlignment="1">
      <alignment vertical="center"/>
    </xf>
    <xf numFmtId="0" fontId="67" fillId="0" borderId="3" xfId="0" applyFont="1" applyBorder="1" applyAlignment="1">
      <alignment horizontal="center" vertical="center" wrapText="1"/>
    </xf>
    <xf numFmtId="0" fontId="67" fillId="0" borderId="3" xfId="0" applyFont="1" applyBorder="1" applyAlignment="1">
      <alignment vertical="center" wrapText="1"/>
    </xf>
    <xf numFmtId="2" fontId="67" fillId="0" borderId="3" xfId="0" applyNumberFormat="1" applyFont="1" applyBorder="1" applyAlignment="1">
      <alignment horizontal="center" vertical="center"/>
    </xf>
    <xf numFmtId="16" fontId="65" fillId="0" borderId="3" xfId="0" applyNumberFormat="1" applyFont="1" applyBorder="1" applyAlignment="1">
      <alignment horizontal="center" vertical="center" wrapText="1"/>
    </xf>
    <xf numFmtId="0" fontId="65" fillId="0" borderId="3" xfId="0" applyFont="1" applyBorder="1" applyAlignment="1">
      <alignment vertical="center" wrapText="1"/>
    </xf>
    <xf numFmtId="16" fontId="67" fillId="0" borderId="3" xfId="0" applyNumberFormat="1" applyFont="1" applyBorder="1" applyAlignment="1">
      <alignment horizontal="center" vertical="center" wrapText="1"/>
    </xf>
    <xf numFmtId="0" fontId="65" fillId="0" borderId="3" xfId="0" applyFont="1" applyBorder="1" applyAlignment="1">
      <alignment horizontal="center" vertical="center"/>
    </xf>
    <xf numFmtId="49" fontId="65" fillId="0" borderId="3" xfId="0" applyNumberFormat="1" applyFont="1" applyBorder="1" applyAlignment="1">
      <alignment horizontal="center" vertical="center"/>
    </xf>
    <xf numFmtId="0" fontId="67" fillId="0" borderId="3" xfId="0" applyFont="1" applyBorder="1" applyAlignment="1">
      <alignment horizontal="center"/>
    </xf>
    <xf numFmtId="49" fontId="67" fillId="0" borderId="3" xfId="0" applyNumberFormat="1" applyFont="1" applyBorder="1" applyAlignment="1">
      <alignment horizontal="center"/>
    </xf>
    <xf numFmtId="0" fontId="65" fillId="0" borderId="3" xfId="0" applyFont="1" applyBorder="1" applyAlignment="1">
      <alignment horizontal="center"/>
    </xf>
    <xf numFmtId="49" fontId="65" fillId="0" borderId="3" xfId="0" applyNumberFormat="1" applyFont="1" applyBorder="1" applyAlignment="1">
      <alignment horizontal="center"/>
    </xf>
    <xf numFmtId="49" fontId="30" fillId="0" borderId="13" xfId="0" applyNumberFormat="1" applyFont="1" applyBorder="1" applyAlignment="1">
      <alignment wrapText="1"/>
    </xf>
    <xf numFmtId="49" fontId="30" fillId="0" borderId="6" xfId="0" applyNumberFormat="1" applyFont="1" applyBorder="1" applyAlignment="1">
      <alignment horizontal="left" vertical="center" wrapText="1"/>
    </xf>
    <xf numFmtId="49" fontId="30" fillId="0" borderId="29" xfId="0" applyNumberFormat="1" applyFont="1" applyBorder="1" applyAlignment="1">
      <alignment horizontal="left" vertical="center" wrapText="1"/>
    </xf>
    <xf numFmtId="0" fontId="64" fillId="0" borderId="47" xfId="0" applyFont="1" applyBorder="1" applyAlignment="1">
      <alignment vertical="center" wrapText="1"/>
    </xf>
    <xf numFmtId="49" fontId="68" fillId="0" borderId="6" xfId="0" applyNumberFormat="1" applyFont="1" applyBorder="1" applyAlignment="1">
      <alignment horizontal="left" vertical="center" wrapText="1"/>
    </xf>
    <xf numFmtId="49" fontId="65" fillId="0" borderId="3" xfId="0" applyNumberFormat="1" applyFont="1" applyBorder="1" applyAlignment="1">
      <alignment horizontal="center" vertical="center" wrapText="1"/>
    </xf>
    <xf numFmtId="16" fontId="6" fillId="0" borderId="3" xfId="0" applyNumberFormat="1" applyFont="1" applyBorder="1" applyAlignment="1">
      <alignment horizontal="center" vertical="center" wrapText="1"/>
    </xf>
    <xf numFmtId="0" fontId="6" fillId="0" borderId="3" xfId="0" applyFont="1" applyBorder="1" applyAlignment="1">
      <alignment vertical="center" wrapText="1"/>
    </xf>
    <xf numFmtId="49" fontId="1" fillId="0" borderId="3" xfId="0" applyNumberFormat="1" applyFont="1" applyFill="1" applyBorder="1" applyAlignment="1">
      <alignment horizontal="justify" vertical="top"/>
    </xf>
    <xf numFmtId="49" fontId="0" fillId="0" borderId="3" xfId="0" applyNumberFormat="1" applyFont="1" applyFill="1" applyBorder="1" applyAlignment="1">
      <alignment horizontal="right" vertical="center"/>
    </xf>
    <xf numFmtId="49" fontId="34" fillId="0" borderId="3" xfId="0" applyNumberFormat="1" applyFont="1" applyFill="1" applyBorder="1" applyAlignment="1">
      <alignment horizontal="right" vertical="center"/>
    </xf>
    <xf numFmtId="0" fontId="11" fillId="0" borderId="30" xfId="0" applyFont="1" applyFill="1" applyBorder="1" applyAlignment="1">
      <alignment horizontal="center" vertical="center" wrapText="1"/>
    </xf>
    <xf numFmtId="0" fontId="1" fillId="0" borderId="25" xfId="0" applyFont="1" applyFill="1" applyBorder="1" applyAlignment="1">
      <alignment vertical="top" wrapText="1"/>
    </xf>
    <xf numFmtId="0" fontId="1" fillId="0" borderId="30" xfId="0" applyFont="1" applyFill="1" applyBorder="1" applyAlignment="1">
      <alignment vertical="top" wrapText="1"/>
    </xf>
    <xf numFmtId="49" fontId="1" fillId="0" borderId="29"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9" xfId="0" applyNumberFormat="1" applyFont="1" applyFill="1" applyBorder="1" applyAlignment="1">
      <alignment vertical="top" wrapText="1"/>
    </xf>
    <xf numFmtId="4" fontId="1" fillId="0" borderId="30" xfId="0" applyNumberFormat="1" applyFont="1" applyFill="1" applyBorder="1" applyAlignment="1">
      <alignment vertical="top" wrapText="1"/>
    </xf>
    <xf numFmtId="14" fontId="1" fillId="0" borderId="29" xfId="0" applyNumberFormat="1" applyFont="1" applyFill="1" applyBorder="1" applyAlignment="1">
      <alignment horizontal="left" vertical="top" wrapText="1"/>
    </xf>
    <xf numFmtId="49" fontId="11" fillId="0" borderId="31" xfId="0" applyNumberFormat="1" applyFont="1" applyFill="1" applyBorder="1" applyAlignment="1">
      <alignment horizontal="center" vertical="center"/>
    </xf>
    <xf numFmtId="0" fontId="11" fillId="0" borderId="29" xfId="0" applyFont="1" applyFill="1" applyBorder="1" applyAlignment="1">
      <alignment horizontal="center" vertical="top" wrapText="1"/>
    </xf>
    <xf numFmtId="49" fontId="11" fillId="0" borderId="29"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4" fontId="11" fillId="0" borderId="29" xfId="0" applyNumberFormat="1" applyFont="1" applyFill="1" applyBorder="1" applyAlignment="1">
      <alignment vertical="top" wrapText="1"/>
    </xf>
    <xf numFmtId="4" fontId="11" fillId="0" borderId="29" xfId="0" applyNumberFormat="1" applyFont="1" applyFill="1" applyBorder="1" applyAlignment="1">
      <alignment horizontal="center" vertical="top" wrapText="1"/>
    </xf>
    <xf numFmtId="4" fontId="1" fillId="0" borderId="29" xfId="0" applyNumberFormat="1" applyFont="1" applyFill="1" applyBorder="1" applyAlignment="1">
      <alignment horizontal="center" vertical="top" wrapText="1"/>
    </xf>
    <xf numFmtId="4" fontId="1" fillId="0" borderId="30" xfId="0" applyNumberFormat="1" applyFont="1" applyFill="1" applyBorder="1" applyAlignment="1">
      <alignment horizontal="center" vertical="top" wrapText="1"/>
    </xf>
    <xf numFmtId="49" fontId="11" fillId="0" borderId="29" xfId="0" applyNumberFormat="1"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0" fontId="1" fillId="0" borderId="48"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9" fontId="3" fillId="0" borderId="3" xfId="0" applyNumberFormat="1" applyFont="1" applyFill="1" applyBorder="1" applyAlignment="1">
      <alignment horizontal="center"/>
    </xf>
    <xf numFmtId="0" fontId="3" fillId="0" borderId="3" xfId="0" applyFont="1" applyFill="1" applyBorder="1"/>
    <xf numFmtId="0" fontId="12" fillId="0" borderId="3" xfId="0" applyFont="1" applyFill="1" applyBorder="1"/>
    <xf numFmtId="0" fontId="11" fillId="0" borderId="67" xfId="0" applyFont="1" applyFill="1" applyBorder="1" applyAlignment="1">
      <alignment vertical="top" wrapText="1"/>
    </xf>
    <xf numFmtId="49" fontId="20" fillId="0" borderId="13"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xf>
    <xf numFmtId="49" fontId="1" fillId="0" borderId="13" xfId="0" applyNumberFormat="1" applyFont="1" applyFill="1" applyBorder="1" applyAlignment="1">
      <alignment horizontal="center" vertical="top" wrapText="1"/>
    </xf>
    <xf numFmtId="0" fontId="1" fillId="0" borderId="58" xfId="0" applyFont="1" applyFill="1" applyBorder="1" applyAlignment="1">
      <alignment horizontal="center" vertical="center"/>
    </xf>
    <xf numFmtId="0" fontId="1" fillId="0" borderId="3" xfId="0" applyFont="1" applyFill="1" applyBorder="1" applyAlignment="1">
      <alignment horizontal="justify" vertical="top" wrapText="1"/>
    </xf>
    <xf numFmtId="4" fontId="3" fillId="0" borderId="3" xfId="0" applyNumberFormat="1" applyFont="1" applyFill="1" applyBorder="1" applyAlignment="1">
      <alignment horizontal="center"/>
    </xf>
    <xf numFmtId="4" fontId="11" fillId="0" borderId="13"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49" fontId="12" fillId="0" borderId="31" xfId="0" applyNumberFormat="1" applyFont="1" applyFill="1" applyBorder="1" applyAlignment="1">
      <alignment horizontal="center" vertical="center"/>
    </xf>
    <xf numFmtId="4" fontId="12" fillId="0" borderId="29" xfId="0" applyNumberFormat="1" applyFont="1" applyFill="1" applyBorder="1" applyAlignment="1">
      <alignment vertical="top" wrapText="1"/>
    </xf>
    <xf numFmtId="49" fontId="1" fillId="0" borderId="3" xfId="0" applyNumberFormat="1" applyFont="1" applyFill="1" applyBorder="1" applyAlignment="1">
      <alignment horizontal="right" vertical="center"/>
    </xf>
    <xf numFmtId="49" fontId="1" fillId="0" borderId="3" xfId="3" applyNumberFormat="1" applyFont="1" applyFill="1" applyBorder="1" applyAlignment="1" applyProtection="1">
      <alignment horizontal="center" vertical="center" shrinkToFit="1"/>
    </xf>
    <xf numFmtId="0" fontId="1" fillId="0" borderId="13" xfId="0" applyFont="1" applyFill="1" applyBorder="1" applyAlignment="1">
      <alignment wrapText="1"/>
    </xf>
    <xf numFmtId="4" fontId="4" fillId="0" borderId="29" xfId="0" applyNumberFormat="1" applyFont="1" applyBorder="1" applyAlignment="1">
      <alignment horizontal="center" wrapText="1"/>
    </xf>
    <xf numFmtId="4" fontId="4" fillId="0" borderId="3" xfId="0" applyNumberFormat="1" applyFont="1" applyBorder="1" applyAlignment="1">
      <alignment horizontal="center" wrapText="1"/>
    </xf>
    <xf numFmtId="4" fontId="4" fillId="0" borderId="13" xfId="0" applyNumberFormat="1" applyFont="1" applyBorder="1" applyAlignment="1">
      <alignment horizontal="center" wrapText="1"/>
    </xf>
    <xf numFmtId="4" fontId="29" fillId="0" borderId="3" xfId="0" applyNumberFormat="1" applyFont="1" applyBorder="1" applyAlignment="1">
      <alignment horizontal="center"/>
    </xf>
    <xf numFmtId="4" fontId="4" fillId="0" borderId="6" xfId="0" applyNumberFormat="1" applyFont="1" applyBorder="1" applyAlignment="1">
      <alignment horizontal="center" wrapText="1"/>
    </xf>
    <xf numFmtId="4" fontId="11" fillId="0" borderId="3" xfId="0" applyNumberFormat="1" applyFont="1" applyBorder="1" applyAlignment="1">
      <alignment horizontal="center" vertical="center"/>
    </xf>
    <xf numFmtId="4" fontId="1" fillId="0" borderId="3" xfId="0" applyNumberFormat="1" applyFont="1" applyBorder="1"/>
    <xf numFmtId="49" fontId="11" fillId="0" borderId="3" xfId="0" applyNumberFormat="1" applyFont="1" applyBorder="1"/>
    <xf numFmtId="0" fontId="11" fillId="0" borderId="3" xfId="0" applyFont="1" applyBorder="1" applyAlignment="1">
      <alignment wrapText="1"/>
    </xf>
    <xf numFmtId="4" fontId="11" fillId="0" borderId="3" xfId="0" applyNumberFormat="1" applyFont="1" applyBorder="1"/>
    <xf numFmtId="49" fontId="1" fillId="0" borderId="13" xfId="0" applyNumberFormat="1" applyFont="1" applyBorder="1"/>
    <xf numFmtId="0" fontId="1" fillId="0" borderId="13" xfId="0" applyFont="1" applyBorder="1"/>
    <xf numFmtId="49" fontId="11" fillId="0" borderId="13" xfId="0" applyNumberFormat="1" applyFont="1" applyBorder="1"/>
    <xf numFmtId="4" fontId="1" fillId="0" borderId="13" xfId="0" applyNumberFormat="1" applyFont="1" applyBorder="1"/>
    <xf numFmtId="4" fontId="12" fillId="0" borderId="18" xfId="0" applyNumberFormat="1" applyFont="1" applyBorder="1"/>
    <xf numFmtId="4" fontId="12" fillId="0" borderId="19" xfId="0" applyNumberFormat="1" applyFont="1" applyBorder="1"/>
    <xf numFmtId="0" fontId="34" fillId="0" borderId="29" xfId="0" applyFont="1" applyFill="1" applyBorder="1" applyAlignment="1">
      <alignment horizontal="center" vertical="top"/>
    </xf>
    <xf numFmtId="0" fontId="29" fillId="0" borderId="3" xfId="0" applyFont="1" applyFill="1" applyBorder="1" applyAlignment="1">
      <alignment horizontal="center" vertical="top" wrapText="1"/>
    </xf>
    <xf numFmtId="49" fontId="29" fillId="0" borderId="3" xfId="0" applyNumberFormat="1" applyFont="1" applyFill="1" applyBorder="1" applyAlignment="1">
      <alignment horizontal="center" vertical="top" wrapText="1"/>
    </xf>
    <xf numFmtId="49" fontId="1" fillId="0" borderId="13" xfId="3" applyNumberFormat="1" applyFont="1" applyFill="1" applyBorder="1" applyAlignment="1" applyProtection="1">
      <alignment horizontal="center" vertical="center" shrinkToFit="1"/>
    </xf>
    <xf numFmtId="49" fontId="11" fillId="0" borderId="3" xfId="3" applyNumberFormat="1" applyFont="1" applyFill="1" applyBorder="1" applyAlignment="1" applyProtection="1">
      <alignment horizontal="center" vertical="center" shrinkToFit="1"/>
    </xf>
    <xf numFmtId="167" fontId="29" fillId="0" borderId="3"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167" fontId="3" fillId="0" borderId="13" xfId="0" applyNumberFormat="1" applyFont="1" applyFill="1" applyBorder="1" applyAlignment="1">
      <alignment horizontal="center" vertical="center"/>
    </xf>
    <xf numFmtId="4" fontId="4" fillId="0" borderId="25" xfId="0" applyNumberFormat="1" applyFont="1" applyFill="1" applyBorder="1" applyAlignment="1">
      <alignment horizontal="center" vertical="center" wrapText="1"/>
    </xf>
    <xf numFmtId="0" fontId="11" fillId="0" borderId="3" xfId="0" applyFont="1" applyFill="1" applyBorder="1" applyAlignment="1"/>
    <xf numFmtId="0" fontId="34" fillId="0" borderId="3" xfId="0" applyFont="1" applyFill="1" applyBorder="1" applyAlignment="1">
      <alignment horizontal="center" vertical="top"/>
    </xf>
    <xf numFmtId="0" fontId="12" fillId="0" borderId="3" xfId="0" applyFont="1" applyBorder="1" applyAlignment="1">
      <alignment horizontal="center" vertical="center" wrapText="1"/>
    </xf>
    <xf numFmtId="4" fontId="4" fillId="0" borderId="3" xfId="0" applyNumberFormat="1" applyFont="1" applyFill="1" applyBorder="1" applyAlignment="1">
      <alignment horizontal="right" vertical="center" wrapText="1"/>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36" xfId="0"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4" fillId="0" borderId="3" xfId="0" applyFont="1" applyBorder="1" applyAlignment="1">
      <alignment horizontal="justify" vertical="center"/>
    </xf>
    <xf numFmtId="0" fontId="6" fillId="0" borderId="3" xfId="0" applyFont="1" applyBorder="1" applyAlignment="1">
      <alignment horizontal="left" vertical="center" wrapText="1"/>
    </xf>
    <xf numFmtId="2" fontId="11" fillId="0" borderId="3" xfId="0" applyNumberFormat="1" applyFont="1" applyFill="1" applyBorder="1" applyAlignment="1">
      <alignment horizontal="center"/>
    </xf>
    <xf numFmtId="0" fontId="20" fillId="0" borderId="3" xfId="0" applyFont="1" applyFill="1" applyBorder="1" applyAlignment="1">
      <alignment horizontal="left" vertical="center" wrapText="1"/>
    </xf>
    <xf numFmtId="4" fontId="6" fillId="0" borderId="3" xfId="8" applyNumberFormat="1" applyFont="1" applyFill="1" applyBorder="1" applyAlignment="1">
      <alignment horizontal="right" wrapText="1"/>
    </xf>
    <xf numFmtId="0" fontId="11" fillId="0" borderId="37" xfId="0" applyFont="1" applyBorder="1" applyAlignment="1">
      <alignment horizontal="center" vertical="center" wrapText="1"/>
    </xf>
    <xf numFmtId="0" fontId="30" fillId="0" borderId="3" xfId="0" applyFont="1" applyBorder="1" applyAlignment="1">
      <alignment horizontal="justify" vertical="top" wrapText="1"/>
    </xf>
    <xf numFmtId="0" fontId="1" fillId="0" borderId="3" xfId="0" applyFont="1" applyBorder="1" applyAlignment="1">
      <alignment vertical="center" wrapText="1"/>
    </xf>
    <xf numFmtId="49" fontId="20" fillId="0" borderId="3" xfId="0" applyNumberFormat="1" applyFont="1" applyFill="1" applyBorder="1" applyAlignment="1">
      <alignment horizontal="center" vertical="center"/>
    </xf>
    <xf numFmtId="0" fontId="11" fillId="0" borderId="0" xfId="0" applyFont="1" applyAlignment="1">
      <alignment wrapText="1"/>
    </xf>
    <xf numFmtId="0" fontId="11" fillId="0" borderId="36" xfId="0" applyFont="1" applyBorder="1" applyAlignment="1">
      <alignment horizontal="left" vertical="center" wrapText="1"/>
    </xf>
    <xf numFmtId="0" fontId="21" fillId="0" borderId="3" xfId="0"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left" vertical="top" wrapText="1"/>
    </xf>
    <xf numFmtId="165" fontId="6" fillId="0" borderId="29" xfId="8" applyNumberFormat="1" applyFont="1" applyFill="1" applyBorder="1" applyAlignment="1">
      <alignment vertical="center" wrapText="1"/>
    </xf>
    <xf numFmtId="4" fontId="11" fillId="0" borderId="29"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Fill="1" applyBorder="1" applyAlignment="1">
      <alignment horizontal="center"/>
    </xf>
    <xf numFmtId="4" fontId="6" fillId="0" borderId="0" xfId="0" applyNumberFormat="1" applyFont="1" applyFill="1" applyBorder="1" applyAlignment="1">
      <alignment horizontal="right" vertical="center"/>
    </xf>
    <xf numFmtId="4" fontId="1" fillId="5" borderId="0" xfId="0" applyNumberFormat="1" applyFont="1" applyFill="1" applyBorder="1" applyAlignment="1">
      <alignment horizontal="right" vertical="center"/>
    </xf>
    <xf numFmtId="4" fontId="4" fillId="0" borderId="0" xfId="0" applyNumberFormat="1" applyFont="1" applyFill="1" applyBorder="1" applyAlignment="1">
      <alignment horizontal="center" wrapText="1"/>
    </xf>
    <xf numFmtId="0" fontId="29" fillId="0" borderId="0" xfId="0" applyFont="1" applyFill="1" applyBorder="1" applyAlignment="1">
      <alignment horizontal="center" vertical="center" wrapText="1"/>
    </xf>
    <xf numFmtId="4" fontId="1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11" fillId="0" borderId="0" xfId="0" applyNumberFormat="1" applyFont="1" applyFill="1" applyBorder="1" applyAlignment="1">
      <alignment horizontal="right" wrapText="1"/>
    </xf>
    <xf numFmtId="4" fontId="29" fillId="0" borderId="0" xfId="0" applyNumberFormat="1" applyFont="1" applyBorder="1" applyAlignment="1">
      <alignment horizontal="right" vertical="center"/>
    </xf>
    <xf numFmtId="4" fontId="30" fillId="0" borderId="0" xfId="0" applyNumberFormat="1" applyFont="1" applyBorder="1" applyAlignment="1">
      <alignment horizontal="right" vertical="center"/>
    </xf>
    <xf numFmtId="0" fontId="1" fillId="13" borderId="0" xfId="0" applyFont="1" applyFill="1" applyBorder="1" applyAlignment="1">
      <alignment horizontal="center" vertical="center" wrapText="1"/>
    </xf>
    <xf numFmtId="4" fontId="15" fillId="0" borderId="0" xfId="0" applyNumberFormat="1" applyFont="1" applyFill="1" applyBorder="1" applyAlignment="1">
      <alignment horizontal="right" wrapText="1"/>
    </xf>
    <xf numFmtId="169" fontId="1" fillId="0" borderId="0" xfId="0" applyNumberFormat="1" applyFont="1" applyFill="1" applyBorder="1" applyAlignment="1">
      <alignment vertical="center"/>
    </xf>
    <xf numFmtId="4" fontId="40" fillId="0" borderId="0" xfId="0" applyNumberFormat="1" applyFont="1" applyBorder="1" applyAlignment="1">
      <alignment horizontal="right"/>
    </xf>
    <xf numFmtId="4" fontId="15" fillId="0" borderId="0" xfId="0" applyNumberFormat="1" applyFont="1" applyBorder="1" applyAlignment="1">
      <alignment horizontal="right" wrapText="1"/>
    </xf>
    <xf numFmtId="4" fontId="5" fillId="0" borderId="0" xfId="0" applyNumberFormat="1" applyFont="1" applyBorder="1" applyAlignment="1">
      <alignment horizontal="right" wrapText="1"/>
    </xf>
    <xf numFmtId="4" fontId="38" fillId="0" borderId="0" xfId="0" applyNumberFormat="1" applyFont="1" applyBorder="1" applyAlignment="1">
      <alignment horizontal="right" wrapText="1"/>
    </xf>
    <xf numFmtId="4" fontId="4" fillId="0" borderId="0" xfId="0" applyNumberFormat="1" applyFont="1" applyBorder="1" applyAlignment="1">
      <alignment horizontal="right" wrapText="1"/>
    </xf>
    <xf numFmtId="4" fontId="32" fillId="0" borderId="0" xfId="0" applyNumberFormat="1" applyFont="1" applyBorder="1" applyAlignment="1">
      <alignment horizontal="right"/>
    </xf>
    <xf numFmtId="4" fontId="39" fillId="0" borderId="0" xfId="0" applyNumberFormat="1" applyFont="1" applyBorder="1" applyAlignment="1">
      <alignment horizontal="right" wrapText="1"/>
    </xf>
    <xf numFmtId="0" fontId="0" fillId="0" borderId="0" xfId="0" applyBorder="1" applyAlignment="1">
      <alignment horizontal="right" wrapText="1"/>
    </xf>
    <xf numFmtId="4" fontId="38" fillId="0" borderId="0" xfId="0" applyNumberFormat="1" applyFont="1" applyFill="1" applyBorder="1" applyAlignment="1">
      <alignment horizontal="right"/>
    </xf>
    <xf numFmtId="2" fontId="6" fillId="0" borderId="0" xfId="0" applyNumberFormat="1" applyFont="1" applyFill="1" applyBorder="1" applyAlignment="1">
      <alignment horizontal="right" wrapText="1"/>
    </xf>
    <xf numFmtId="2" fontId="6" fillId="0" borderId="0" xfId="0" applyNumberFormat="1" applyFont="1" applyBorder="1"/>
    <xf numFmtId="2" fontId="4" fillId="0" borderId="0" xfId="0" applyNumberFormat="1" applyFont="1" applyBorder="1"/>
    <xf numFmtId="2" fontId="6" fillId="0" borderId="0" xfId="0" applyNumberFormat="1" applyFont="1" applyFill="1" applyBorder="1" applyAlignment="1">
      <alignment horizontal="right"/>
    </xf>
    <xf numFmtId="2" fontId="4" fillId="0" borderId="0" xfId="0" applyNumberFormat="1" applyFont="1" applyFill="1" applyBorder="1" applyAlignment="1">
      <alignment horizontal="right"/>
    </xf>
    <xf numFmtId="2" fontId="4" fillId="0" borderId="0" xfId="0" applyNumberFormat="1" applyFont="1" applyBorder="1" applyAlignment="1">
      <alignment horizontal="right"/>
    </xf>
    <xf numFmtId="2" fontId="6" fillId="0" borderId="0" xfId="0" applyNumberFormat="1" applyFont="1" applyBorder="1" applyAlignment="1">
      <alignment horizontal="right"/>
    </xf>
    <xf numFmtId="2" fontId="4" fillId="0" borderId="0" xfId="0" applyNumberFormat="1" applyFont="1" applyFill="1" applyBorder="1" applyAlignment="1">
      <alignment horizontal="right" wrapText="1"/>
    </xf>
    <xf numFmtId="4" fontId="11"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wrapText="1"/>
    </xf>
    <xf numFmtId="4" fontId="4" fillId="0" borderId="0" xfId="0" applyNumberFormat="1" applyFont="1" applyFill="1" applyBorder="1" applyAlignment="1">
      <alignment horizontal="right" wrapText="1"/>
    </xf>
    <xf numFmtId="4" fontId="6"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167" fontId="1" fillId="0" borderId="0" xfId="0" applyNumberFormat="1" applyFont="1" applyFill="1" applyBorder="1" applyAlignment="1">
      <alignment vertical="center"/>
    </xf>
    <xf numFmtId="167" fontId="1" fillId="0" borderId="0" xfId="0" applyNumberFormat="1" applyFont="1" applyFill="1" applyBorder="1" applyAlignment="1">
      <alignment vertical="center" wrapText="1"/>
    </xf>
    <xf numFmtId="167" fontId="11" fillId="0" borderId="0" xfId="0" applyNumberFormat="1" applyFont="1" applyFill="1" applyBorder="1" applyAlignment="1">
      <alignment vertical="center" wrapText="1"/>
    </xf>
    <xf numFmtId="167" fontId="6" fillId="0" borderId="0" xfId="0" applyNumberFormat="1" applyFont="1" applyFill="1" applyBorder="1" applyAlignment="1">
      <alignment vertical="top"/>
    </xf>
    <xf numFmtId="2"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2" fontId="5" fillId="0" borderId="0" xfId="0" applyNumberFormat="1" applyFont="1" applyFill="1" applyBorder="1" applyAlignment="1">
      <alignment horizontal="right" vertical="center" wrapText="1"/>
    </xf>
    <xf numFmtId="167"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2" fontId="1" fillId="0" borderId="0" xfId="0" applyNumberFormat="1" applyFont="1" applyFill="1" applyBorder="1" applyAlignment="1">
      <alignment vertical="center"/>
    </xf>
    <xf numFmtId="2" fontId="11" fillId="0" borderId="0" xfId="0" applyNumberFormat="1" applyFont="1" applyFill="1" applyBorder="1"/>
    <xf numFmtId="2" fontId="1" fillId="0" borderId="0" xfId="0" applyNumberFormat="1" applyFont="1" applyFill="1" applyBorder="1"/>
    <xf numFmtId="4" fontId="11" fillId="0" borderId="0" xfId="8" applyNumberFormat="1" applyFont="1" applyBorder="1" applyAlignment="1">
      <alignment horizontal="right" vertical="center" wrapText="1"/>
    </xf>
    <xf numFmtId="164" fontId="6" fillId="0" borderId="0" xfId="8" applyFont="1" applyFill="1" applyBorder="1" applyAlignment="1">
      <alignment horizontal="right" vertical="center" wrapText="1"/>
    </xf>
    <xf numFmtId="164" fontId="4" fillId="0" borderId="0" xfId="8" applyFont="1" applyFill="1" applyBorder="1" applyAlignment="1">
      <alignment horizontal="right" vertical="center" wrapText="1"/>
    </xf>
    <xf numFmtId="2" fontId="30" fillId="0" borderId="0" xfId="0" applyNumberFormat="1" applyFont="1" applyBorder="1" applyAlignment="1">
      <alignment horizontal="right" vertical="center" wrapText="1"/>
    </xf>
    <xf numFmtId="2" fontId="29" fillId="0" borderId="0" xfId="0" applyNumberFormat="1" applyFont="1" applyBorder="1" applyAlignment="1">
      <alignment horizontal="right" vertical="center" wrapText="1"/>
    </xf>
    <xf numFmtId="0" fontId="6" fillId="0" borderId="0" xfId="0" applyFont="1" applyFill="1" applyBorder="1" applyAlignment="1">
      <alignment horizontal="center" vertical="center"/>
    </xf>
    <xf numFmtId="2" fontId="11" fillId="0" borderId="0" xfId="0" applyNumberFormat="1" applyFont="1" applyBorder="1" applyAlignment="1">
      <alignment horizontal="right" wrapText="1"/>
    </xf>
    <xf numFmtId="2" fontId="1" fillId="0" borderId="0" xfId="0" applyNumberFormat="1" applyFont="1" applyBorder="1" applyAlignment="1">
      <alignment horizontal="right" wrapText="1"/>
    </xf>
    <xf numFmtId="4" fontId="6"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 fontId="6" fillId="5" borderId="0" xfId="0" applyNumberFormat="1" applyFont="1" applyFill="1" applyBorder="1" applyAlignment="1">
      <alignment horizontal="center" vertical="center" wrapText="1"/>
    </xf>
    <xf numFmtId="4" fontId="4" fillId="5"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6" fillId="0" borderId="0" xfId="0" applyNumberFormat="1" applyFont="1" applyFill="1" applyBorder="1" applyAlignment="1">
      <alignment horizontal="center" wrapText="1"/>
    </xf>
    <xf numFmtId="4" fontId="4" fillId="0" borderId="0" xfId="0" applyNumberFormat="1" applyFont="1" applyBorder="1" applyAlignment="1">
      <alignment horizontal="center" vertical="center" wrapText="1"/>
    </xf>
    <xf numFmtId="2" fontId="11" fillId="0" borderId="0" xfId="0" applyNumberFormat="1" applyFont="1" applyFill="1" applyBorder="1" applyAlignment="1">
      <alignment horizontal="center" vertical="top" wrapText="1"/>
    </xf>
    <xf numFmtId="2" fontId="11" fillId="0" borderId="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1" fillId="0"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2" fontId="30" fillId="0" borderId="0" xfId="0" applyNumberFormat="1" applyFont="1" applyBorder="1" applyAlignment="1">
      <alignment horizontal="center" vertical="center"/>
    </xf>
    <xf numFmtId="2" fontId="29" fillId="0" borderId="0" xfId="0" applyNumberFormat="1" applyFont="1" applyBorder="1" applyAlignment="1">
      <alignment horizontal="center" vertical="center"/>
    </xf>
    <xf numFmtId="2" fontId="29"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2" fontId="1" fillId="0" borderId="0" xfId="0" applyNumberFormat="1" applyFont="1" applyBorder="1" applyAlignment="1">
      <alignment horizontal="center" vertical="top"/>
    </xf>
    <xf numFmtId="2" fontId="11" fillId="0" borderId="0" xfId="0" applyNumberFormat="1" applyFont="1" applyFill="1" applyBorder="1" applyAlignment="1">
      <alignment horizontal="center" vertical="top"/>
    </xf>
    <xf numFmtId="2" fontId="29" fillId="0" borderId="0" xfId="0" applyNumberFormat="1" applyFont="1" applyFill="1" applyBorder="1" applyAlignment="1">
      <alignment horizontal="center" vertical="center" wrapText="1"/>
    </xf>
    <xf numFmtId="2" fontId="30" fillId="0" borderId="0" xfId="0" applyNumberFormat="1" applyFont="1" applyBorder="1" applyAlignment="1">
      <alignment horizontal="center" vertical="center" wrapText="1"/>
    </xf>
    <xf numFmtId="0" fontId="30"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xf>
    <xf numFmtId="2" fontId="32"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2" fontId="33" fillId="0" borderId="0" xfId="0" applyNumberFormat="1" applyFont="1" applyBorder="1" applyAlignment="1">
      <alignment horizontal="center" vertical="center" wrapText="1"/>
    </xf>
    <xf numFmtId="4" fontId="61" fillId="0" borderId="0" xfId="0" applyNumberFormat="1" applyFont="1" applyBorder="1" applyAlignment="1">
      <alignment horizontal="center"/>
    </xf>
    <xf numFmtId="4" fontId="62" fillId="0" borderId="0" xfId="0" applyNumberFormat="1" applyFont="1" applyBorder="1" applyAlignment="1">
      <alignment horizontal="center"/>
    </xf>
    <xf numFmtId="4" fontId="61" fillId="13" borderId="0" xfId="0" applyNumberFormat="1" applyFont="1" applyFill="1" applyBorder="1" applyAlignment="1">
      <alignment horizontal="center"/>
    </xf>
    <xf numFmtId="4" fontId="62" fillId="13" borderId="0" xfId="0" applyNumberFormat="1" applyFont="1" applyFill="1" applyBorder="1" applyAlignment="1">
      <alignment horizontal="center"/>
    </xf>
    <xf numFmtId="0" fontId="43" fillId="0" borderId="0" xfId="0" applyFont="1" applyFill="1" applyBorder="1" applyAlignment="1">
      <alignment horizontal="center" vertical="center" wrapText="1" shrinkToFit="1"/>
    </xf>
    <xf numFmtId="4" fontId="1" fillId="0" borderId="0" xfId="0" applyNumberFormat="1" applyFont="1"/>
    <xf numFmtId="49" fontId="6" fillId="0" borderId="3" xfId="0" applyNumberFormat="1" applyFont="1" applyFill="1" applyBorder="1"/>
    <xf numFmtId="49" fontId="4" fillId="0" borderId="3"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0" fontId="0" fillId="0" borderId="0" xfId="0" applyFill="1" applyBorder="1" applyAlignment="1"/>
    <xf numFmtId="0" fontId="11" fillId="0" borderId="0" xfId="0" applyFont="1" applyFill="1" applyBorder="1" applyAlignment="1">
      <alignment horizontal="center" vertical="center"/>
    </xf>
    <xf numFmtId="2" fontId="15" fillId="0" borderId="0" xfId="0" applyNumberFormat="1" applyFont="1" applyFill="1" applyBorder="1" applyAlignment="1">
      <alignment horizontal="right" vertical="center"/>
    </xf>
    <xf numFmtId="0" fontId="43" fillId="0" borderId="0" xfId="0" applyFont="1" applyFill="1" applyBorder="1" applyAlignment="1">
      <alignment horizontal="center" vertical="center"/>
    </xf>
    <xf numFmtId="0" fontId="1" fillId="0" borderId="3" xfId="0" applyFont="1" applyBorder="1" applyAlignment="1">
      <alignment horizontal="center" vertical="top" wrapText="1"/>
    </xf>
    <xf numFmtId="0" fontId="1" fillId="0" borderId="3" xfId="0" applyFont="1" applyBorder="1" applyAlignment="1">
      <alignment horizontal="center" vertical="center" wrapText="1"/>
    </xf>
    <xf numFmtId="0" fontId="11" fillId="0" borderId="3" xfId="0" applyFont="1" applyBorder="1" applyAlignment="1">
      <alignment vertical="top" wrapText="1"/>
    </xf>
    <xf numFmtId="0" fontId="11" fillId="0" borderId="3" xfId="0" applyFont="1" applyBorder="1" applyAlignment="1">
      <alignment horizontal="left" vertical="center" wrapText="1"/>
    </xf>
    <xf numFmtId="0" fontId="30" fillId="0" borderId="3" xfId="0" applyFont="1" applyBorder="1" applyAlignment="1">
      <alignment wrapText="1"/>
    </xf>
    <xf numFmtId="0" fontId="11" fillId="0" borderId="3" xfId="0" applyFont="1" applyBorder="1" applyAlignment="1">
      <alignment vertical="top"/>
    </xf>
    <xf numFmtId="49" fontId="30" fillId="0" borderId="3" xfId="0" applyNumberFormat="1" applyFont="1" applyBorder="1" applyAlignment="1">
      <alignment horizontal="center"/>
    </xf>
    <xf numFmtId="0" fontId="11" fillId="0" borderId="31" xfId="0" applyFont="1" applyFill="1" applyBorder="1" applyAlignment="1">
      <alignment horizontal="center" wrapText="1"/>
    </xf>
    <xf numFmtId="4" fontId="6" fillId="0" borderId="3" xfId="0" applyNumberFormat="1" applyFont="1" applyBorder="1" applyAlignment="1">
      <alignment horizontal="right" wrapText="1"/>
    </xf>
    <xf numFmtId="4" fontId="11" fillId="0" borderId="3" xfId="0" applyNumberFormat="1" applyFont="1" applyBorder="1" applyAlignment="1">
      <alignment horizontal="right" wrapText="1"/>
    </xf>
    <xf numFmtId="4" fontId="1" fillId="0" borderId="3" xfId="0" applyNumberFormat="1" applyFont="1" applyBorder="1" applyAlignment="1">
      <alignment horizontal="right" wrapText="1"/>
    </xf>
    <xf numFmtId="4" fontId="4" fillId="0" borderId="3" xfId="0" applyNumberFormat="1" applyFont="1" applyFill="1" applyBorder="1" applyAlignment="1">
      <alignment horizontal="right" vertical="center"/>
    </xf>
    <xf numFmtId="4" fontId="4" fillId="0" borderId="13" xfId="0" applyNumberFormat="1" applyFont="1" applyFill="1" applyBorder="1" applyAlignment="1">
      <alignment horizontal="right" wrapText="1"/>
    </xf>
    <xf numFmtId="4" fontId="6" fillId="0" borderId="13" xfId="0" applyNumberFormat="1" applyFont="1" applyFill="1" applyBorder="1" applyAlignment="1">
      <alignment horizontal="right" wrapText="1"/>
    </xf>
    <xf numFmtId="4" fontId="4" fillId="0" borderId="6" xfId="0" applyNumberFormat="1" applyFont="1" applyFill="1" applyBorder="1" applyAlignment="1">
      <alignment horizontal="right" wrapText="1"/>
    </xf>
    <xf numFmtId="0" fontId="0" fillId="0" borderId="0" xfId="0" applyFill="1" applyBorder="1" applyAlignment="1">
      <alignment horizontal="center" vertical="center" wrapText="1"/>
    </xf>
    <xf numFmtId="4" fontId="6" fillId="0" borderId="3" xfId="0" applyNumberFormat="1" applyFont="1" applyBorder="1" applyAlignment="1">
      <alignment horizontal="right" vertical="center" wrapText="1"/>
    </xf>
    <xf numFmtId="4" fontId="11" fillId="0" borderId="3" xfId="0" applyNumberFormat="1" applyFont="1" applyBorder="1" applyAlignment="1">
      <alignment horizontal="right" vertical="center" wrapText="1"/>
    </xf>
    <xf numFmtId="4" fontId="1" fillId="0" borderId="3" xfId="0" applyNumberFormat="1" applyFont="1" applyBorder="1" applyAlignment="1">
      <alignment horizontal="right" vertical="center"/>
    </xf>
    <xf numFmtId="4" fontId="1" fillId="0" borderId="3" xfId="0" applyNumberFormat="1" applyFont="1" applyBorder="1" applyAlignment="1">
      <alignment horizontal="right" vertical="top"/>
    </xf>
    <xf numFmtId="4" fontId="4" fillId="0" borderId="3" xfId="0" applyNumberFormat="1" applyFont="1" applyBorder="1" applyAlignment="1">
      <alignment horizontal="right" vertical="center"/>
    </xf>
    <xf numFmtId="4" fontId="30" fillId="0" borderId="3" xfId="0" applyNumberFormat="1" applyFont="1" applyBorder="1" applyAlignment="1">
      <alignment horizontal="right"/>
    </xf>
    <xf numFmtId="0" fontId="29" fillId="0" borderId="29" xfId="0" applyFont="1" applyBorder="1" applyAlignment="1">
      <alignment vertical="top" wrapText="1"/>
    </xf>
    <xf numFmtId="4" fontId="29" fillId="0" borderId="29" xfId="0" applyNumberFormat="1" applyFont="1" applyBorder="1" applyAlignment="1">
      <alignment horizontal="right" vertical="center"/>
    </xf>
    <xf numFmtId="0" fontId="0" fillId="0" borderId="3" xfId="0" applyBorder="1" applyAlignment="1">
      <alignment horizontal="center" vertical="center" wrapText="1"/>
    </xf>
    <xf numFmtId="0" fontId="1" fillId="5" borderId="3" xfId="0" applyFont="1" applyFill="1" applyBorder="1" applyAlignment="1">
      <alignment horizontal="left" vertical="top" wrapText="1"/>
    </xf>
    <xf numFmtId="0" fontId="1" fillId="0" borderId="3" xfId="0" applyFont="1" applyFill="1" applyBorder="1" applyAlignment="1">
      <alignment vertical="top" wrapText="1"/>
    </xf>
    <xf numFmtId="0" fontId="1" fillId="0" borderId="13" xfId="0" applyFont="1" applyFill="1" applyBorder="1" applyAlignment="1">
      <alignment horizontal="left" vertical="top" wrapText="1"/>
    </xf>
    <xf numFmtId="49" fontId="1" fillId="0" borderId="11" xfId="0" applyNumberFormat="1" applyFont="1" applyBorder="1"/>
    <xf numFmtId="0" fontId="1" fillId="2" borderId="3" xfId="0" applyFont="1" applyFill="1" applyBorder="1" applyAlignment="1">
      <alignment horizontal="left" vertical="top" wrapText="1"/>
    </xf>
    <xf numFmtId="0" fontId="1" fillId="0" borderId="13" xfId="0" applyFont="1" applyBorder="1" applyAlignment="1">
      <alignment horizontal="left" vertical="center" wrapText="1"/>
    </xf>
    <xf numFmtId="0" fontId="0" fillId="0" borderId="0" xfId="0" applyFill="1" applyBorder="1" applyAlignment="1">
      <alignment wrapText="1"/>
    </xf>
    <xf numFmtId="49" fontId="1" fillId="0" borderId="27" xfId="0" applyNumberFormat="1" applyFont="1" applyBorder="1" applyAlignment="1">
      <alignment horizontal="left" wrapText="1"/>
    </xf>
    <xf numFmtId="0" fontId="1" fillId="0" borderId="13" xfId="0" applyFont="1" applyBorder="1" applyAlignment="1">
      <alignment horizontal="left" vertical="top" wrapText="1"/>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0" fontId="11" fillId="0" borderId="3" xfId="0" applyFont="1" applyFill="1" applyBorder="1" applyAlignment="1">
      <alignment horizontal="lef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1" fillId="0" borderId="13" xfId="0" applyFont="1" applyFill="1" applyBorder="1" applyAlignment="1">
      <alignment horizontal="left" vertical="center" wrapText="1"/>
    </xf>
    <xf numFmtId="0" fontId="11" fillId="0" borderId="3" xfId="0" applyFont="1" applyBorder="1" applyAlignment="1">
      <alignment horizontal="center" vertical="center" wrapText="1"/>
    </xf>
    <xf numFmtId="0" fontId="1" fillId="0" borderId="13" xfId="0" applyFont="1" applyBorder="1" applyAlignment="1">
      <alignment horizontal="center" vertical="top" wrapText="1"/>
    </xf>
    <xf numFmtId="0" fontId="1" fillId="0" borderId="25"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0" fillId="0" borderId="29" xfId="0" applyNumberFormat="1" applyFont="1" applyBorder="1" applyAlignment="1">
      <alignment horizontal="center"/>
    </xf>
    <xf numFmtId="0" fontId="1" fillId="0" borderId="3" xfId="0" applyFont="1" applyBorder="1" applyAlignment="1">
      <alignment horizontal="justify" vertical="top" wrapText="1"/>
    </xf>
    <xf numFmtId="49" fontId="30" fillId="0" borderId="3" xfId="0" applyNumberFormat="1" applyFont="1" applyBorder="1" applyAlignment="1">
      <alignment horizontal="center" vertical="center" wrapText="1"/>
    </xf>
    <xf numFmtId="0" fontId="30" fillId="0" borderId="29" xfId="0" applyFont="1" applyBorder="1" applyAlignment="1">
      <alignment horizontal="center" vertical="center" wrapText="1"/>
    </xf>
    <xf numFmtId="0" fontId="11" fillId="0" borderId="3" xfId="0" applyFont="1" applyFill="1" applyBorder="1" applyAlignment="1">
      <alignment horizontal="center" wrapText="1"/>
    </xf>
    <xf numFmtId="167" fontId="11" fillId="0" borderId="6" xfId="0" applyNumberFormat="1" applyFont="1" applyFill="1" applyBorder="1" applyAlignment="1">
      <alignment vertical="center"/>
    </xf>
    <xf numFmtId="49" fontId="30" fillId="0" borderId="3" xfId="0" applyNumberFormat="1" applyFont="1" applyBorder="1" applyAlignment="1">
      <alignment horizontal="justify" vertical="top" wrapText="1"/>
    </xf>
    <xf numFmtId="49" fontId="1" fillId="0" borderId="13" xfId="0" applyNumberFormat="1" applyFont="1" applyBorder="1" applyAlignment="1">
      <alignment horizontal="center" vertical="center"/>
    </xf>
    <xf numFmtId="0" fontId="30" fillId="0" borderId="3" xfId="0" applyFont="1" applyBorder="1" applyAlignment="1">
      <alignment horizontal="center" wrapText="1"/>
    </xf>
    <xf numFmtId="0" fontId="29" fillId="0" borderId="3" xfId="0"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6" xfId="0" applyFont="1" applyFill="1" applyBorder="1" applyAlignment="1">
      <alignment horizontal="left" vertical="top" wrapText="1"/>
    </xf>
    <xf numFmtId="0" fontId="1" fillId="0" borderId="29" xfId="0" applyFont="1" applyBorder="1" applyAlignment="1">
      <alignment horizontal="left" vertical="top" wrapText="1"/>
    </xf>
    <xf numFmtId="0" fontId="11" fillId="0" borderId="29" xfId="0" applyFont="1" applyBorder="1" applyAlignment="1">
      <alignment horizontal="center" vertical="center" wrapText="1"/>
    </xf>
    <xf numFmtId="0" fontId="1" fillId="0" borderId="29" xfId="0" applyFont="1" applyFill="1" applyBorder="1" applyAlignment="1">
      <alignment horizontal="left" vertical="top" wrapText="1"/>
    </xf>
    <xf numFmtId="0" fontId="3" fillId="0" borderId="13" xfId="0" applyFont="1" applyBorder="1" applyAlignment="1">
      <alignment horizontal="center" wrapText="1"/>
    </xf>
    <xf numFmtId="49" fontId="3" fillId="0" borderId="13" xfId="0" applyNumberFormat="1" applyFont="1" applyBorder="1" applyAlignment="1">
      <alignment horizontal="center" wrapText="1"/>
    </xf>
    <xf numFmtId="49" fontId="3" fillId="0" borderId="29" xfId="0" applyNumberFormat="1" applyFont="1" applyBorder="1" applyAlignment="1">
      <alignment horizontal="center" wrapText="1"/>
    </xf>
    <xf numFmtId="0" fontId="3" fillId="0" borderId="13" xfId="0" applyFont="1" applyBorder="1" applyAlignment="1">
      <alignment horizontal="center" vertical="center" wrapText="1"/>
    </xf>
    <xf numFmtId="0" fontId="11" fillId="0" borderId="13" xfId="0" applyFont="1" applyBorder="1" applyAlignment="1">
      <alignment horizontal="justify" vertical="top" wrapText="1"/>
    </xf>
    <xf numFmtId="0" fontId="6" fillId="0" borderId="0" xfId="0" applyFont="1" applyBorder="1" applyAlignment="1">
      <alignment horizontal="center" vertical="center"/>
    </xf>
    <xf numFmtId="4" fontId="29" fillId="0" borderId="3" xfId="0" applyNumberFormat="1" applyFont="1" applyBorder="1" applyAlignment="1">
      <alignment horizontal="right"/>
    </xf>
    <xf numFmtId="0" fontId="6" fillId="0" borderId="0" xfId="0" applyFont="1" applyFill="1" applyBorder="1" applyAlignment="1">
      <alignment horizontal="center" vertical="center" wrapText="1"/>
    </xf>
    <xf numFmtId="49" fontId="5" fillId="0" borderId="3" xfId="0" applyNumberFormat="1" applyFont="1" applyBorder="1" applyAlignment="1">
      <alignment horizontal="center" vertical="center" shrinkToFit="1"/>
    </xf>
    <xf numFmtId="4" fontId="4" fillId="0" borderId="29" xfId="0" applyNumberFormat="1" applyFont="1" applyBorder="1" applyAlignment="1">
      <alignment horizontal="right" shrinkToFit="1"/>
    </xf>
    <xf numFmtId="0" fontId="15" fillId="0" borderId="3" xfId="0" applyFont="1" applyBorder="1" applyAlignment="1">
      <alignment horizontal="center" vertical="center" shrinkToFit="1"/>
    </xf>
    <xf numFmtId="0" fontId="29" fillId="0" borderId="48" xfId="0" applyFont="1" applyBorder="1" applyAlignment="1">
      <alignment wrapText="1"/>
    </xf>
    <xf numFmtId="4" fontId="6" fillId="0" borderId="29" xfId="0" applyNumberFormat="1" applyFont="1" applyBorder="1" applyAlignment="1">
      <alignment horizontal="right" shrinkToFit="1"/>
    </xf>
    <xf numFmtId="0" fontId="29" fillId="0" borderId="13" xfId="0" applyFont="1" applyBorder="1" applyAlignment="1">
      <alignment wrapText="1"/>
    </xf>
    <xf numFmtId="4" fontId="6" fillId="0" borderId="3" xfId="0" applyNumberFormat="1" applyFont="1" applyBorder="1" applyAlignment="1">
      <alignment horizontal="right" shrinkToFit="1"/>
    </xf>
    <xf numFmtId="0" fontId="43" fillId="0" borderId="3" xfId="0" applyFont="1" applyFill="1" applyBorder="1" applyAlignment="1">
      <alignment horizontal="center" wrapText="1"/>
    </xf>
    <xf numFmtId="0" fontId="1" fillId="0" borderId="3" xfId="0" applyFont="1" applyBorder="1" applyAlignment="1">
      <alignment horizontal="justify" vertical="top"/>
    </xf>
    <xf numFmtId="169" fontId="1" fillId="0" borderId="3" xfId="0" applyNumberFormat="1" applyFont="1" applyBorder="1" applyAlignment="1">
      <alignment vertical="center"/>
    </xf>
    <xf numFmtId="4" fontId="4" fillId="0" borderId="3" xfId="0" applyNumberFormat="1" applyFont="1" applyBorder="1" applyAlignment="1">
      <alignment horizontal="right" wrapText="1"/>
    </xf>
    <xf numFmtId="4" fontId="4" fillId="0" borderId="3" xfId="0" applyNumberFormat="1" applyFont="1" applyBorder="1" applyAlignment="1">
      <alignment horizontal="center" vertical="center"/>
    </xf>
    <xf numFmtId="4" fontId="6" fillId="0" borderId="3" xfId="0" applyNumberFormat="1" applyFont="1" applyBorder="1" applyAlignment="1">
      <alignment horizontal="center" wrapText="1"/>
    </xf>
    <xf numFmtId="0" fontId="1" fillId="0" borderId="6" xfId="0" applyFont="1" applyBorder="1" applyAlignment="1">
      <alignment horizontal="left" vertical="center" wrapText="1"/>
    </xf>
    <xf numFmtId="4" fontId="4" fillId="0" borderId="29" xfId="0" applyNumberFormat="1" applyFont="1" applyBorder="1" applyAlignment="1">
      <alignment horizontal="right" wrapText="1"/>
    </xf>
    <xf numFmtId="4" fontId="4" fillId="0" borderId="3" xfId="0" applyNumberFormat="1" applyFont="1" applyBorder="1" applyAlignment="1">
      <alignment horizontal="right"/>
    </xf>
    <xf numFmtId="0" fontId="4" fillId="0" borderId="29" xfId="0" applyFont="1" applyBorder="1" applyAlignment="1">
      <alignment horizontal="center" vertical="center" wrapText="1"/>
    </xf>
    <xf numFmtId="0" fontId="1" fillId="0" borderId="0" xfId="0" applyFont="1" applyBorder="1" applyAlignment="1">
      <alignment horizontal="justify" vertical="top"/>
    </xf>
    <xf numFmtId="0" fontId="1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4" fontId="4" fillId="0" borderId="6" xfId="0" applyNumberFormat="1" applyFont="1" applyBorder="1" applyAlignment="1">
      <alignment horizontal="right" wrapText="1"/>
    </xf>
    <xf numFmtId="0" fontId="4" fillId="0" borderId="3" xfId="0" applyFont="1" applyBorder="1" applyAlignment="1">
      <alignment horizontal="left" vertical="center" wrapText="1"/>
    </xf>
    <xf numFmtId="0" fontId="3" fillId="0" borderId="3" xfId="0" applyFont="1" applyBorder="1" applyAlignment="1">
      <alignment horizontal="left" wrapText="1"/>
    </xf>
    <xf numFmtId="49" fontId="4" fillId="0" borderId="3" xfId="0" applyNumberFormat="1" applyFont="1" applyBorder="1" applyAlignment="1">
      <alignment horizontal="center"/>
    </xf>
    <xf numFmtId="0" fontId="0" fillId="0" borderId="0" xfId="0" applyFill="1" applyBorder="1" applyAlignment="1">
      <alignment horizontal="center" wrapText="1"/>
    </xf>
    <xf numFmtId="0" fontId="11" fillId="0" borderId="0" xfId="0" applyFont="1" applyFill="1" applyBorder="1" applyAlignment="1">
      <alignment horizontal="center" vertical="center" wrapText="1"/>
    </xf>
    <xf numFmtId="4" fontId="6" fillId="0" borderId="44" xfId="0" applyNumberFormat="1" applyFont="1" applyBorder="1" applyAlignment="1">
      <alignment horizontal="center" wrapText="1"/>
    </xf>
    <xf numFmtId="4" fontId="4" fillId="0" borderId="44" xfId="0" applyNumberFormat="1" applyFont="1" applyBorder="1" applyAlignment="1">
      <alignment horizontal="center" wrapText="1"/>
    </xf>
    <xf numFmtId="0" fontId="1" fillId="0" borderId="0" xfId="0" applyFont="1" applyBorder="1" applyAlignment="1">
      <alignment horizontal="center" vertical="center" wrapText="1"/>
    </xf>
    <xf numFmtId="4" fontId="6"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29" fillId="0" borderId="44" xfId="0" applyFont="1" applyBorder="1" applyAlignment="1">
      <alignment horizontal="left" wrapText="1"/>
    </xf>
    <xf numFmtId="0" fontId="30" fillId="0" borderId="44" xfId="0" applyFont="1" applyBorder="1" applyAlignment="1">
      <alignment horizontal="left" wrapText="1"/>
    </xf>
    <xf numFmtId="49" fontId="1" fillId="0" borderId="0" xfId="0" applyNumberFormat="1" applyFont="1" applyAlignment="1">
      <alignment horizontal="center"/>
    </xf>
    <xf numFmtId="4" fontId="4" fillId="0" borderId="29" xfId="0" applyNumberFormat="1" applyFont="1" applyBorder="1" applyAlignment="1">
      <alignment horizontal="center" vertical="center" wrapText="1"/>
    </xf>
    <xf numFmtId="167" fontId="1" fillId="0" borderId="3" xfId="0" applyNumberFormat="1" applyFont="1" applyBorder="1" applyAlignment="1">
      <alignment horizontal="center" vertical="center"/>
    </xf>
    <xf numFmtId="4" fontId="6" fillId="0" borderId="29" xfId="0" applyNumberFormat="1" applyFont="1" applyBorder="1" applyAlignment="1">
      <alignment horizontal="center" vertical="center" wrapText="1"/>
    </xf>
    <xf numFmtId="0" fontId="29" fillId="0" borderId="0"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4" fontId="6" fillId="0" borderId="3" xfId="0" applyNumberFormat="1" applyFont="1" applyBorder="1" applyAlignment="1">
      <alignment horizontal="center" vertical="center"/>
    </xf>
    <xf numFmtId="0" fontId="1" fillId="0" borderId="0" xfId="0" applyFont="1" applyBorder="1" applyAlignment="1"/>
    <xf numFmtId="0" fontId="6" fillId="0" borderId="44" xfId="0" applyFont="1" applyBorder="1" applyAlignment="1">
      <alignment horizontal="center"/>
    </xf>
    <xf numFmtId="0" fontId="6" fillId="0" borderId="3" xfId="0" applyFont="1" applyBorder="1" applyAlignment="1">
      <alignment horizontal="center" vertical="top"/>
    </xf>
    <xf numFmtId="49" fontId="0" fillId="0" borderId="0" xfId="0" applyNumberFormat="1" applyBorder="1" applyAlignment="1">
      <alignment horizontal="center" vertical="center"/>
    </xf>
    <xf numFmtId="4" fontId="4" fillId="0" borderId="30" xfId="0" applyNumberFormat="1" applyFont="1" applyBorder="1" applyAlignment="1">
      <alignment horizontal="center" vertical="center" wrapText="1"/>
    </xf>
    <xf numFmtId="0" fontId="0" fillId="13" borderId="0" xfId="0" applyFill="1" applyBorder="1" applyAlignment="1"/>
    <xf numFmtId="0" fontId="30" fillId="0" borderId="0" xfId="0" applyFont="1" applyBorder="1" applyAlignment="1">
      <alignment vertical="top"/>
    </xf>
    <xf numFmtId="0" fontId="29" fillId="0" borderId="3" xfId="0" applyFont="1" applyFill="1" applyBorder="1" applyAlignment="1">
      <alignment vertical="top"/>
    </xf>
    <xf numFmtId="0" fontId="60" fillId="0" borderId="8" xfId="0" applyFont="1" applyFill="1" applyBorder="1" applyAlignment="1">
      <alignment horizontal="center"/>
    </xf>
    <xf numFmtId="0" fontId="60" fillId="0" borderId="0" xfId="0" applyFont="1" applyFill="1" applyBorder="1" applyAlignment="1">
      <alignment horizontal="center"/>
    </xf>
    <xf numFmtId="49"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0" fillId="13" borderId="0" xfId="0" applyFill="1" applyBorder="1" applyAlignment="1">
      <alignment horizontal="center"/>
    </xf>
    <xf numFmtId="0" fontId="6" fillId="13" borderId="0" xfId="0" applyFont="1" applyFill="1" applyBorder="1" applyAlignment="1">
      <alignment horizontal="center" vertical="center"/>
    </xf>
    <xf numFmtId="0" fontId="4" fillId="13"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13" borderId="0" xfId="0" applyFont="1" applyFill="1" applyBorder="1" applyAlignment="1">
      <alignment horizontal="center" vertical="top"/>
    </xf>
    <xf numFmtId="0" fontId="0" fillId="0" borderId="0" xfId="0" applyBorder="1" applyAlignment="1"/>
    <xf numFmtId="0" fontId="0" fillId="0" borderId="0" xfId="0" applyBorder="1" applyAlignment="1">
      <alignment vertical="center"/>
    </xf>
    <xf numFmtId="0" fontId="11" fillId="0" borderId="0" xfId="0" applyFont="1" applyFill="1" applyBorder="1" applyAlignment="1">
      <alignment vertical="top"/>
    </xf>
    <xf numFmtId="0" fontId="0" fillId="0" borderId="0" xfId="0" applyBorder="1" applyAlignment="1">
      <alignment horizontal="left" vertical="center"/>
    </xf>
    <xf numFmtId="0" fontId="1" fillId="0" borderId="0" xfId="0" applyFont="1" applyBorder="1" applyAlignment="1">
      <alignment vertical="top"/>
    </xf>
    <xf numFmtId="49" fontId="30" fillId="0" borderId="0" xfId="0" applyNumberFormat="1" applyFont="1" applyBorder="1" applyAlignment="1">
      <alignment horizontal="justify" vertical="top"/>
    </xf>
    <xf numFmtId="49" fontId="11" fillId="0" borderId="0" xfId="0" applyNumberFormat="1" applyFont="1" applyFill="1" applyBorder="1" applyAlignment="1">
      <alignment horizontal="center" vertical="center"/>
    </xf>
    <xf numFmtId="49" fontId="29" fillId="0" borderId="0" xfId="0" applyNumberFormat="1" applyFont="1" applyFill="1" applyBorder="1" applyAlignment="1">
      <alignment horizontal="justify" vertical="center"/>
    </xf>
    <xf numFmtId="49" fontId="30" fillId="0" borderId="0" xfId="0" applyNumberFormat="1" applyFont="1" applyBorder="1" applyAlignment="1">
      <alignment horizontal="justify" vertical="center"/>
    </xf>
    <xf numFmtId="0" fontId="30" fillId="0" borderId="0" xfId="0" applyFont="1" applyBorder="1" applyAlignment="1">
      <alignment horizontal="justify" vertical="center"/>
    </xf>
    <xf numFmtId="0" fontId="29" fillId="0" borderId="0" xfId="0" applyFont="1" applyFill="1" applyBorder="1" applyAlignment="1">
      <alignment vertical="top"/>
    </xf>
    <xf numFmtId="0" fontId="29" fillId="0" borderId="0" xfId="0" applyFont="1" applyBorder="1" applyAlignment="1">
      <alignment horizontal="justify" vertical="center"/>
    </xf>
    <xf numFmtId="0" fontId="30" fillId="0" borderId="0" xfId="0" applyFont="1" applyBorder="1" applyAlignment="1">
      <alignment horizontal="center"/>
    </xf>
    <xf numFmtId="0" fontId="30" fillId="0" borderId="0" xfId="0" applyFont="1" applyBorder="1" applyAlignment="1">
      <alignment vertical="center"/>
    </xf>
    <xf numFmtId="0" fontId="30" fillId="0" borderId="0" xfId="0" applyFont="1" applyFill="1" applyBorder="1" applyAlignment="1">
      <alignment vertical="top"/>
    </xf>
    <xf numFmtId="0" fontId="29" fillId="0" borderId="0" xfId="0" applyFont="1" applyBorder="1" applyAlignment="1">
      <alignment horizontal="center"/>
    </xf>
    <xf numFmtId="0" fontId="29" fillId="0" borderId="0" xfId="0" applyFont="1" applyBorder="1" applyAlignment="1">
      <alignment vertical="center"/>
    </xf>
    <xf numFmtId="49" fontId="30" fillId="0" borderId="0" xfId="0" applyNumberFormat="1" applyFont="1" applyBorder="1" applyAlignment="1"/>
    <xf numFmtId="0" fontId="30" fillId="0" borderId="0" xfId="0" applyFont="1" applyBorder="1" applyAlignment="1"/>
    <xf numFmtId="2" fontId="30" fillId="0" borderId="0" xfId="0" applyNumberFormat="1" applyFont="1" applyFill="1" applyBorder="1" applyAlignment="1">
      <alignment horizontal="center"/>
    </xf>
    <xf numFmtId="0" fontId="3" fillId="13" borderId="0" xfId="0" applyFont="1" applyFill="1" applyBorder="1" applyAlignment="1"/>
    <xf numFmtId="0" fontId="41" fillId="0" borderId="0" xfId="0" applyFont="1" applyBorder="1" applyAlignment="1">
      <alignment horizontal="center" vertical="center"/>
    </xf>
    <xf numFmtId="2"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49" fontId="23" fillId="7" borderId="0" xfId="0" applyNumberFormat="1" applyFont="1" applyFill="1" applyBorder="1" applyAlignment="1">
      <alignment horizontal="center" vertical="center"/>
    </xf>
    <xf numFmtId="0" fontId="31"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xf numFmtId="2"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0" fontId="0" fillId="0" borderId="0" xfId="0" applyFont="1" applyBorder="1" applyAlignment="1">
      <alignment horizontal="center" vertical="center"/>
    </xf>
    <xf numFmtId="49" fontId="62" fillId="0" borderId="0" xfId="0" applyNumberFormat="1" applyFont="1" applyBorder="1" applyAlignment="1">
      <alignment horizontal="center" vertical="center"/>
    </xf>
    <xf numFmtId="49" fontId="61" fillId="0" borderId="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 fillId="13" borderId="0" xfId="0" applyFont="1" applyFill="1" applyBorder="1" applyAlignment="1">
      <alignment horizontal="center"/>
    </xf>
    <xf numFmtId="49" fontId="1" fillId="13" borderId="0" xfId="0" applyNumberFormat="1" applyFont="1" applyFill="1" applyBorder="1" applyAlignment="1">
      <alignment horizontal="center" vertical="center"/>
    </xf>
    <xf numFmtId="49" fontId="62" fillId="13" borderId="0" xfId="0" applyNumberFormat="1" applyFont="1" applyFill="1" applyBorder="1" applyAlignment="1">
      <alignment horizontal="center" vertical="center"/>
    </xf>
    <xf numFmtId="0" fontId="41" fillId="13" borderId="0" xfId="0" applyFont="1" applyFill="1" applyBorder="1" applyAlignment="1">
      <alignment horizontal="center" vertical="center"/>
    </xf>
    <xf numFmtId="49" fontId="0" fillId="13" borderId="0" xfId="0" applyNumberFormat="1" applyFont="1" applyFill="1" applyBorder="1" applyAlignment="1">
      <alignment horizontal="center" vertical="center"/>
    </xf>
    <xf numFmtId="0" fontId="31" fillId="13" borderId="0" xfId="0" applyFont="1" applyFill="1" applyBorder="1" applyAlignment="1">
      <alignment horizontal="center" vertical="center"/>
    </xf>
    <xf numFmtId="4" fontId="29" fillId="0" borderId="42" xfId="0" applyNumberFormat="1" applyFont="1" applyBorder="1" applyAlignment="1">
      <alignment horizontal="right" vertical="center" wrapText="1"/>
    </xf>
    <xf numFmtId="0" fontId="20" fillId="0" borderId="3" xfId="0" applyFont="1" applyFill="1" applyBorder="1" applyAlignment="1">
      <alignment horizontal="center" wrapText="1"/>
    </xf>
    <xf numFmtId="4" fontId="29" fillId="0" borderId="3" xfId="0" applyNumberFormat="1" applyFont="1" applyBorder="1" applyAlignment="1">
      <alignment horizontal="center" vertical="center" wrapText="1"/>
    </xf>
    <xf numFmtId="4" fontId="30" fillId="0" borderId="3" xfId="0" applyNumberFormat="1" applyFont="1" applyBorder="1" applyAlignment="1">
      <alignment horizontal="center" vertical="center" wrapText="1"/>
    </xf>
    <xf numFmtId="4" fontId="1" fillId="0" borderId="3" xfId="0" applyNumberFormat="1" applyFont="1" applyBorder="1" applyAlignment="1">
      <alignment horizontal="center"/>
    </xf>
    <xf numFmtId="4" fontId="21" fillId="0" borderId="3" xfId="0" applyNumberFormat="1" applyFont="1" applyFill="1" applyBorder="1" applyAlignment="1">
      <alignment horizontal="center" vertical="center" wrapText="1"/>
    </xf>
    <xf numFmtId="0" fontId="44" fillId="0" borderId="0" xfId="0" applyFont="1" applyFill="1" applyBorder="1" applyAlignment="1">
      <alignment horizontal="center" wrapText="1"/>
    </xf>
    <xf numFmtId="0" fontId="12" fillId="0" borderId="3" xfId="0" applyFont="1" applyFill="1" applyBorder="1" applyAlignment="1">
      <alignment horizontal="center" wrapText="1"/>
    </xf>
    <xf numFmtId="0" fontId="29" fillId="0" borderId="3" xfId="0" applyFont="1" applyFill="1" applyBorder="1" applyAlignment="1">
      <alignment horizontal="center" wrapText="1"/>
    </xf>
    <xf numFmtId="0" fontId="41" fillId="0" borderId="3" xfId="0" applyFont="1" applyFill="1" applyBorder="1" applyAlignment="1">
      <alignment horizontal="center" vertical="center" wrapText="1"/>
    </xf>
    <xf numFmtId="4" fontId="61" fillId="0" borderId="3" xfId="0" applyNumberFormat="1" applyFont="1" applyFill="1" applyBorder="1" applyAlignment="1">
      <alignment horizontal="center"/>
    </xf>
    <xf numFmtId="0" fontId="31" fillId="0" borderId="3" xfId="0" applyFont="1" applyFill="1" applyBorder="1" applyAlignment="1">
      <alignment horizontal="center" vertical="center" wrapText="1"/>
    </xf>
    <xf numFmtId="4" fontId="62" fillId="0" borderId="3" xfId="0" applyNumberFormat="1" applyFont="1" applyFill="1" applyBorder="1" applyAlignment="1">
      <alignment horizontal="center"/>
    </xf>
    <xf numFmtId="0" fontId="1" fillId="0" borderId="0" xfId="0" applyFont="1" applyFill="1" applyBorder="1" applyAlignment="1">
      <alignment horizontal="justify" vertical="top"/>
    </xf>
    <xf numFmtId="49" fontId="1" fillId="0" borderId="0" xfId="0" applyNumberFormat="1" applyFont="1" applyFill="1" applyBorder="1"/>
    <xf numFmtId="0" fontId="4" fillId="0" borderId="0" xfId="0" applyFont="1" applyBorder="1" applyAlignment="1">
      <alignment horizontal="justify" vertical="center" wrapText="1"/>
    </xf>
    <xf numFmtId="0" fontId="30" fillId="0" borderId="0" xfId="0" applyFont="1" applyBorder="1" applyAlignment="1">
      <alignment vertical="center" wrapText="1"/>
    </xf>
    <xf numFmtId="49" fontId="4" fillId="0" borderId="0" xfId="0" applyNumberFormat="1" applyFont="1" applyFill="1" applyBorder="1" applyAlignment="1">
      <alignment horizontal="center"/>
    </xf>
    <xf numFmtId="0" fontId="3" fillId="0" borderId="0" xfId="0" applyFont="1" applyFill="1" applyBorder="1" applyAlignment="1">
      <alignment wrapText="1"/>
    </xf>
    <xf numFmtId="0" fontId="1" fillId="0" borderId="0" xfId="0" applyFont="1" applyFill="1" applyBorder="1" applyAlignment="1">
      <alignment horizontal="left" vertical="top" wrapText="1"/>
    </xf>
    <xf numFmtId="4" fontId="6" fillId="0" borderId="44" xfId="0" applyNumberFormat="1" applyFont="1" applyFill="1" applyBorder="1" applyAlignment="1">
      <alignment horizontal="right" vertical="center"/>
    </xf>
    <xf numFmtId="4" fontId="6" fillId="0" borderId="44" xfId="0" applyNumberFormat="1" applyFont="1" applyFill="1" applyBorder="1" applyAlignment="1">
      <alignment horizontal="right" vertical="center" wrapText="1"/>
    </xf>
    <xf numFmtId="4" fontId="6" fillId="0" borderId="60" xfId="0" applyNumberFormat="1" applyFont="1" applyFill="1" applyBorder="1" applyAlignment="1">
      <alignment horizontal="right" vertical="center" wrapText="1"/>
    </xf>
    <xf numFmtId="4" fontId="4" fillId="0" borderId="44" xfId="0" applyNumberFormat="1" applyFont="1" applyFill="1" applyBorder="1" applyAlignment="1">
      <alignment horizontal="right" vertical="center"/>
    </xf>
    <xf numFmtId="4" fontId="4" fillId="0" borderId="44" xfId="0" applyNumberFormat="1" applyFont="1" applyFill="1" applyBorder="1" applyAlignment="1">
      <alignment horizontal="right" vertical="center" wrapText="1"/>
    </xf>
    <xf numFmtId="4" fontId="6" fillId="0" borderId="44" xfId="0" applyNumberFormat="1" applyFont="1" applyFill="1" applyBorder="1" applyAlignment="1">
      <alignment horizontal="right" wrapText="1"/>
    </xf>
    <xf numFmtId="4" fontId="4" fillId="0" borderId="44" xfId="0" applyNumberFormat="1" applyFont="1" applyFill="1" applyBorder="1" applyAlignment="1">
      <alignment horizontal="right" wrapText="1"/>
    </xf>
    <xf numFmtId="4" fontId="15" fillId="0" borderId="44" xfId="0" applyNumberFormat="1" applyFont="1" applyFill="1" applyBorder="1" applyAlignment="1">
      <alignment horizontal="right" wrapText="1"/>
    </xf>
    <xf numFmtId="4" fontId="4" fillId="0" borderId="52" xfId="0" applyNumberFormat="1" applyFont="1" applyFill="1" applyBorder="1" applyAlignment="1">
      <alignment horizontal="right" wrapText="1"/>
    </xf>
    <xf numFmtId="4" fontId="6" fillId="0" borderId="60" xfId="0" applyNumberFormat="1" applyFont="1" applyFill="1" applyBorder="1" applyAlignment="1">
      <alignment horizontal="right" wrapText="1"/>
    </xf>
    <xf numFmtId="4" fontId="6" fillId="0" borderId="52" xfId="0" applyNumberFormat="1" applyFont="1" applyFill="1" applyBorder="1" applyAlignment="1">
      <alignment horizontal="right" wrapText="1"/>
    </xf>
    <xf numFmtId="4" fontId="4" fillId="0" borderId="60" xfId="0" applyNumberFormat="1" applyFont="1" applyFill="1" applyBorder="1" applyAlignment="1">
      <alignment horizontal="right" wrapText="1"/>
    </xf>
    <xf numFmtId="4" fontId="4" fillId="0" borderId="59" xfId="0" applyNumberFormat="1" applyFont="1" applyFill="1" applyBorder="1" applyAlignment="1">
      <alignment horizontal="right" wrapText="1"/>
    </xf>
    <xf numFmtId="4" fontId="6"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wrapText="1"/>
    </xf>
    <xf numFmtId="4" fontId="1" fillId="2" borderId="29" xfId="0" applyNumberFormat="1" applyFont="1" applyFill="1" applyBorder="1" applyAlignment="1">
      <alignment horizontal="right" vertical="center"/>
    </xf>
    <xf numFmtId="49" fontId="1" fillId="0" borderId="27" xfId="0" applyNumberFormat="1" applyFont="1" applyBorder="1"/>
    <xf numFmtId="0" fontId="1" fillId="0" borderId="29" xfId="0" applyFont="1" applyBorder="1" applyAlignment="1">
      <alignment horizontal="left" vertical="center" wrapText="1"/>
    </xf>
    <xf numFmtId="49" fontId="1" fillId="0" borderId="3" xfId="0" applyNumberFormat="1" applyFont="1" applyBorder="1" applyAlignment="1">
      <alignment horizontal="left" wrapText="1"/>
    </xf>
    <xf numFmtId="167" fontId="1" fillId="2" borderId="3" xfId="0" applyNumberFormat="1" applyFont="1" applyFill="1" applyBorder="1" applyAlignment="1">
      <alignment vertical="center"/>
    </xf>
    <xf numFmtId="167" fontId="11" fillId="0" borderId="54" xfId="0" applyNumberFormat="1" applyFont="1" applyFill="1" applyBorder="1" applyAlignment="1">
      <alignment vertical="center"/>
    </xf>
    <xf numFmtId="167" fontId="30" fillId="0" borderId="71" xfId="0" applyNumberFormat="1" applyFont="1" applyBorder="1" applyAlignment="1">
      <alignment vertical="center"/>
    </xf>
    <xf numFmtId="167" fontId="30" fillId="0" borderId="72" xfId="0" applyNumberFormat="1" applyFont="1" applyBorder="1" applyAlignment="1">
      <alignment vertical="center"/>
    </xf>
    <xf numFmtId="49" fontId="30" fillId="0" borderId="13" xfId="0" applyNumberFormat="1" applyFont="1" applyFill="1" applyBorder="1" applyAlignment="1">
      <alignment horizontal="center" vertical="center"/>
    </xf>
    <xf numFmtId="49" fontId="31" fillId="0" borderId="73" xfId="9" applyFont="1" applyFill="1" applyBorder="1" applyAlignment="1">
      <alignment horizontal="center" vertical="center" wrapText="1"/>
    </xf>
    <xf numFmtId="49" fontId="31" fillId="0" borderId="74" xfId="9" applyFont="1" applyFill="1" applyBorder="1" applyAlignment="1">
      <alignment horizontal="center" vertical="center" wrapText="1"/>
    </xf>
    <xf numFmtId="49" fontId="11" fillId="0" borderId="6" xfId="0" applyNumberFormat="1" applyFont="1" applyFill="1" applyBorder="1"/>
    <xf numFmtId="49" fontId="1" fillId="0" borderId="3" xfId="0" applyNumberFormat="1" applyFont="1" applyBorder="1" applyAlignment="1">
      <alignment horizontal="left"/>
    </xf>
    <xf numFmtId="0" fontId="12" fillId="0" borderId="3" xfId="0" applyFont="1" applyFill="1" applyBorder="1" applyAlignment="1">
      <alignment vertical="center"/>
    </xf>
    <xf numFmtId="1" fontId="12" fillId="0" borderId="3" xfId="3" applyNumberFormat="1" applyFont="1" applyFill="1" applyBorder="1" applyAlignment="1" applyProtection="1">
      <alignment horizontal="center" vertical="center" shrinkToFit="1"/>
    </xf>
    <xf numFmtId="167" fontId="12" fillId="0" borderId="3" xfId="5" applyNumberFormat="1" applyFont="1" applyFill="1" applyBorder="1" applyAlignment="1" applyProtection="1">
      <alignment vertical="center" shrinkToFit="1"/>
    </xf>
    <xf numFmtId="167" fontId="12" fillId="0" borderId="3" xfId="0" applyNumberFormat="1" applyFont="1" applyFill="1" applyBorder="1" applyAlignment="1">
      <alignment vertical="center"/>
    </xf>
    <xf numFmtId="0" fontId="3" fillId="0" borderId="6" xfId="0" applyFont="1" applyFill="1" applyBorder="1" applyAlignment="1">
      <alignment vertical="center"/>
    </xf>
    <xf numFmtId="1" fontId="3" fillId="0" borderId="6" xfId="3" applyNumberFormat="1" applyFont="1" applyFill="1" applyBorder="1" applyAlignment="1" applyProtection="1">
      <alignment horizontal="center" vertical="center" shrinkToFit="1"/>
    </xf>
    <xf numFmtId="167" fontId="3" fillId="0" borderId="6" xfId="5" applyNumberFormat="1" applyFont="1" applyFill="1" applyBorder="1" applyAlignment="1" applyProtection="1">
      <alignment vertical="center" shrinkToFit="1"/>
    </xf>
    <xf numFmtId="167" fontId="3" fillId="0" borderId="6" xfId="0" applyNumberFormat="1" applyFont="1" applyFill="1" applyBorder="1" applyAlignment="1">
      <alignment vertical="center"/>
    </xf>
    <xf numFmtId="167" fontId="3" fillId="0" borderId="20" xfId="0" applyNumberFormat="1" applyFont="1" applyFill="1" applyBorder="1" applyAlignment="1">
      <alignment vertical="center"/>
    </xf>
    <xf numFmtId="0" fontId="11" fillId="2" borderId="3" xfId="0" applyFont="1" applyFill="1" applyBorder="1" applyAlignment="1">
      <alignment horizontal="left" vertical="top" wrapText="1"/>
    </xf>
    <xf numFmtId="0" fontId="29" fillId="0" borderId="3" xfId="0" applyFont="1" applyFill="1" applyBorder="1" applyAlignment="1">
      <alignment horizontal="justify" vertical="top"/>
    </xf>
    <xf numFmtId="4" fontId="29" fillId="0" borderId="3" xfId="0" applyNumberFormat="1" applyFont="1" applyFill="1" applyBorder="1" applyAlignment="1">
      <alignment vertical="center"/>
    </xf>
    <xf numFmtId="49" fontId="1" fillId="0" borderId="27" xfId="0" applyNumberFormat="1" applyFont="1" applyFill="1" applyBorder="1"/>
    <xf numFmtId="4" fontId="12" fillId="0" borderId="3" xfId="0" applyNumberFormat="1" applyFont="1" applyFill="1" applyBorder="1" applyAlignment="1">
      <alignment vertical="center"/>
    </xf>
    <xf numFmtId="1" fontId="3" fillId="0" borderId="75" xfId="3" applyNumberFormat="1" applyFont="1" applyFill="1" applyBorder="1" applyAlignment="1" applyProtection="1">
      <alignment horizontal="center" vertical="center" shrinkToFit="1"/>
    </xf>
    <xf numFmtId="1" fontId="3" fillId="0" borderId="76" xfId="3" applyNumberFormat="1" applyFont="1" applyFill="1" applyBorder="1" applyAlignment="1" applyProtection="1">
      <alignment horizontal="center" vertical="center" shrinkToFit="1"/>
    </xf>
    <xf numFmtId="1" fontId="3" fillId="0" borderId="77" xfId="3" applyNumberFormat="1" applyFont="1" applyFill="1" applyBorder="1" applyAlignment="1" applyProtection="1">
      <alignment horizontal="center" vertical="center" shrinkToFit="1"/>
    </xf>
    <xf numFmtId="0" fontId="3" fillId="0" borderId="13" xfId="0" applyFont="1" applyBorder="1" applyAlignment="1">
      <alignment vertical="top" wrapText="1"/>
    </xf>
    <xf numFmtId="0" fontId="3" fillId="0" borderId="13" xfId="0" applyFont="1" applyBorder="1" applyAlignment="1">
      <alignment horizontal="center" vertical="top" wrapText="1"/>
    </xf>
    <xf numFmtId="0" fontId="3" fillId="0" borderId="29" xfId="0" applyFont="1" applyBorder="1" applyAlignment="1">
      <alignment horizontal="center" vertical="top"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0" fillId="0" borderId="3" xfId="0" applyFont="1" applyBorder="1" applyAlignment="1">
      <alignment horizontal="left" vertical="center" wrapText="1"/>
    </xf>
    <xf numFmtId="0" fontId="30" fillId="0" borderId="3" xfId="0" applyFont="1" applyBorder="1" applyAlignment="1">
      <alignment horizontal="center" vertical="center" wrapText="1"/>
    </xf>
    <xf numFmtId="0" fontId="5" fillId="0" borderId="3" xfId="0" applyFont="1" applyBorder="1" applyAlignment="1">
      <alignment horizontal="center" vertical="center"/>
    </xf>
    <xf numFmtId="49" fontId="4" fillId="0" borderId="10" xfId="0" applyNumberFormat="1" applyFont="1" applyBorder="1" applyAlignment="1">
      <alignment horizontal="center" vertical="center"/>
    </xf>
    <xf numFmtId="0" fontId="5" fillId="0" borderId="4" xfId="0" applyFont="1" applyBorder="1" applyAlignment="1">
      <alignment vertical="center" wrapText="1"/>
    </xf>
    <xf numFmtId="0" fontId="4" fillId="0" borderId="4" xfId="0" applyFont="1" applyBorder="1" applyAlignment="1">
      <alignment horizontal="center" vertical="center" wrapText="1"/>
    </xf>
    <xf numFmtId="49" fontId="4" fillId="0" borderId="11" xfId="0" applyNumberFormat="1" applyFont="1" applyBorder="1" applyAlignment="1">
      <alignment horizontal="center" vertical="center"/>
    </xf>
    <xf numFmtId="166" fontId="4" fillId="0" borderId="3" xfId="0" applyNumberFormat="1" applyFont="1" applyBorder="1" applyAlignment="1">
      <alignment horizontal="center" vertical="center"/>
    </xf>
    <xf numFmtId="0" fontId="4" fillId="0" borderId="8" xfId="0" applyFont="1" applyBorder="1" applyAlignment="1">
      <alignment horizontal="center" vertical="center" wrapText="1"/>
    </xf>
    <xf numFmtId="49" fontId="4" fillId="0" borderId="12" xfId="0" applyNumberFormat="1" applyFont="1" applyBorder="1" applyAlignment="1">
      <alignment horizontal="center" vertical="center"/>
    </xf>
    <xf numFmtId="0" fontId="5" fillId="0" borderId="5" xfId="0" applyFont="1" applyBorder="1" applyAlignment="1">
      <alignment vertical="center" wrapText="1"/>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4" fillId="0" borderId="13" xfId="0" applyFont="1" applyBorder="1" applyAlignment="1">
      <alignment horizontal="center" vertical="center"/>
    </xf>
    <xf numFmtId="0" fontId="5" fillId="0" borderId="25" xfId="0" applyFont="1" applyBorder="1" applyAlignment="1">
      <alignment vertical="center" wrapText="1"/>
    </xf>
    <xf numFmtId="1" fontId="4"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70" fontId="3" fillId="0" borderId="3" xfId="0" applyNumberFormat="1" applyFont="1" applyBorder="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center" wrapText="1"/>
    </xf>
    <xf numFmtId="49" fontId="5" fillId="0" borderId="3" xfId="0" applyNumberFormat="1" applyFont="1" applyBorder="1" applyAlignment="1">
      <alignment horizontal="center"/>
    </xf>
    <xf numFmtId="170" fontId="5" fillId="0" borderId="3" xfId="0" applyNumberFormat="1" applyFont="1" applyBorder="1" applyAlignment="1">
      <alignment horizontal="center"/>
    </xf>
    <xf numFmtId="0" fontId="37" fillId="0" borderId="42"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0" xfId="0" applyFont="1" applyAlignment="1">
      <alignment horizontal="center" vertical="center" wrapText="1"/>
    </xf>
    <xf numFmtId="0" fontId="37" fillId="0" borderId="44" xfId="0" applyFont="1" applyBorder="1" applyAlignment="1">
      <alignment horizontal="center" vertical="center" wrapText="1"/>
    </xf>
    <xf numFmtId="0" fontId="15" fillId="0" borderId="3" xfId="0" applyFont="1" applyBorder="1" applyAlignment="1">
      <alignment horizontal="center" wrapText="1"/>
    </xf>
    <xf numFmtId="9" fontId="5" fillId="0" borderId="3" xfId="0" applyNumberFormat="1" applyFont="1" applyBorder="1" applyAlignment="1">
      <alignment horizontal="center" wrapText="1"/>
    </xf>
    <xf numFmtId="0" fontId="5" fillId="0" borderId="44"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37"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0" fontId="0" fillId="0" borderId="0" xfId="0"/>
    <xf numFmtId="0" fontId="0" fillId="0" borderId="0" xfId="0"/>
    <xf numFmtId="0" fontId="0" fillId="0" borderId="0" xfId="0"/>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wrapText="1"/>
    </xf>
    <xf numFmtId="0" fontId="3" fillId="0" borderId="13" xfId="0" applyFont="1" applyBorder="1" applyAlignment="1">
      <alignment vertical="top" wrapText="1"/>
    </xf>
    <xf numFmtId="0" fontId="1" fillId="0" borderId="13" xfId="0" applyFont="1" applyBorder="1" applyAlignment="1">
      <alignment horizontal="center" vertical="center" wrapText="1"/>
    </xf>
    <xf numFmtId="0" fontId="1" fillId="0" borderId="13" xfId="0" applyFont="1" applyBorder="1" applyAlignment="1">
      <alignment horizontal="center" vertical="top" wrapText="1"/>
    </xf>
    <xf numFmtId="168" fontId="4" fillId="0" borderId="3" xfId="0" applyNumberFormat="1" applyFont="1" applyBorder="1" applyAlignment="1">
      <alignment horizontal="center" vertical="center"/>
    </xf>
    <xf numFmtId="0" fontId="5" fillId="0" borderId="3" xfId="0" applyFont="1" applyBorder="1" applyAlignment="1">
      <alignment vertical="top" wrapText="1"/>
    </xf>
    <xf numFmtId="2" fontId="3" fillId="0" borderId="3" xfId="0" applyNumberFormat="1" applyFont="1" applyBorder="1" applyAlignment="1">
      <alignment vertical="center" wrapText="1"/>
    </xf>
    <xf numFmtId="1"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wrapText="1"/>
    </xf>
    <xf numFmtId="16" fontId="3" fillId="0" borderId="3" xfId="0" applyNumberFormat="1" applyFont="1" applyBorder="1" applyAlignment="1">
      <alignment vertical="top" wrapText="1"/>
    </xf>
    <xf numFmtId="0" fontId="30" fillId="0" borderId="3"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1" fillId="5" borderId="3" xfId="0" applyFont="1" applyFill="1" applyBorder="1" applyAlignment="1">
      <alignment horizontal="left" vertical="top"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3" xfId="0" applyFont="1" applyFill="1"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center" vertical="top" wrapText="1"/>
    </xf>
    <xf numFmtId="0" fontId="1" fillId="0" borderId="13" xfId="0" applyFont="1" applyFill="1" applyBorder="1" applyAlignment="1">
      <alignment horizontal="left" vertical="top" wrapText="1"/>
    </xf>
    <xf numFmtId="49" fontId="1" fillId="0" borderId="11" xfId="0" applyNumberFormat="1" applyFont="1" applyBorder="1"/>
    <xf numFmtId="0" fontId="20" fillId="0" borderId="29"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 fillId="0" borderId="13" xfId="0" applyFont="1" applyBorder="1" applyAlignment="1">
      <alignment horizontal="left" vertical="top" wrapText="1"/>
    </xf>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21" fillId="0" borderId="3" xfId="0" applyFont="1" applyFill="1" applyBorder="1" applyAlignment="1">
      <alignment horizontal="center" vertical="center" wrapText="1"/>
    </xf>
    <xf numFmtId="0" fontId="1" fillId="0" borderId="17" xfId="0" applyFont="1" applyFill="1" applyBorder="1" applyAlignment="1">
      <alignment horizontal="center" vertical="top" wrapText="1"/>
    </xf>
    <xf numFmtId="49" fontId="33"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34" fillId="0" borderId="0" xfId="0" applyFont="1" applyFill="1" applyBorder="1" applyAlignment="1">
      <alignment horizontal="center" vertical="center" wrapText="1"/>
    </xf>
    <xf numFmtId="167" fontId="11" fillId="0" borderId="6" xfId="0" applyNumberFormat="1" applyFont="1" applyFill="1" applyBorder="1" applyAlignment="1">
      <alignment vertical="center"/>
    </xf>
    <xf numFmtId="0" fontId="1" fillId="0" borderId="29" xfId="0" applyFont="1" applyBorder="1" applyAlignment="1">
      <alignment horizontal="left" vertical="top" wrapText="1"/>
    </xf>
    <xf numFmtId="0" fontId="1" fillId="0" borderId="29" xfId="0" applyFont="1" applyFill="1" applyBorder="1" applyAlignment="1">
      <alignment horizontal="left" vertical="top" wrapText="1"/>
    </xf>
    <xf numFmtId="0" fontId="1" fillId="0" borderId="3" xfId="0" applyFont="1" applyFill="1" applyBorder="1" applyAlignment="1">
      <alignment horizontal="center" vertical="center" wrapText="1"/>
    </xf>
    <xf numFmtId="0" fontId="11" fillId="0" borderId="29" xfId="0" applyFont="1" applyFill="1" applyBorder="1" applyAlignment="1">
      <alignment horizontal="left" vertical="top"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0" fillId="0" borderId="3" xfId="0" applyFont="1" applyBorder="1" applyAlignment="1">
      <alignment horizontal="center" vertical="center" wrapText="1"/>
    </xf>
    <xf numFmtId="0" fontId="5" fillId="0" borderId="7" xfId="0" applyFont="1" applyBorder="1" applyAlignment="1">
      <alignment horizontal="left" vertical="center" wrapText="1"/>
    </xf>
    <xf numFmtId="0" fontId="4" fillId="0" borderId="8" xfId="0" applyFont="1" applyBorder="1" applyAlignment="1">
      <alignment horizontal="left" vertical="center" wrapText="1"/>
    </xf>
    <xf numFmtId="49" fontId="3"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49" fontId="3" fillId="0" borderId="5"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11" fillId="8" borderId="27" xfId="0" applyNumberFormat="1" applyFont="1" applyFill="1" applyBorder="1"/>
    <xf numFmtId="49" fontId="11" fillId="0" borderId="58" xfId="0" applyNumberFormat="1" applyFont="1" applyFill="1" applyBorder="1"/>
    <xf numFmtId="0" fontId="1" fillId="0" borderId="6" xfId="0" applyFont="1" applyFill="1" applyBorder="1" applyAlignment="1">
      <alignment vertical="top" wrapText="1"/>
    </xf>
    <xf numFmtId="0" fontId="30" fillId="0" borderId="13" xfId="0" applyFont="1" applyFill="1" applyBorder="1" applyAlignment="1">
      <alignment horizontal="justify" vertical="top"/>
    </xf>
    <xf numFmtId="4" fontId="30" fillId="0" borderId="13" xfId="0" applyNumberFormat="1" applyFont="1" applyFill="1" applyBorder="1" applyAlignment="1">
      <alignment vertical="center"/>
    </xf>
    <xf numFmtId="49" fontId="1" fillId="0" borderId="13" xfId="0" applyNumberFormat="1" applyFont="1" applyBorder="1" applyAlignment="1">
      <alignment horizontal="left" wrapText="1"/>
    </xf>
    <xf numFmtId="4" fontId="1" fillId="5" borderId="13" xfId="0" applyNumberFormat="1" applyFont="1" applyFill="1" applyBorder="1" applyAlignment="1">
      <alignment horizontal="right" vertical="center"/>
    </xf>
    <xf numFmtId="0" fontId="11" fillId="0" borderId="18" xfId="0" applyFont="1" applyFill="1" applyBorder="1" applyAlignment="1">
      <alignment vertical="center" wrapText="1"/>
    </xf>
    <xf numFmtId="0" fontId="11" fillId="0" borderId="18" xfId="0" applyFont="1" applyFill="1" applyBorder="1" applyAlignment="1">
      <alignment wrapText="1"/>
    </xf>
    <xf numFmtId="4" fontId="11" fillId="0" borderId="19" xfId="0" applyNumberFormat="1" applyFont="1" applyFill="1" applyBorder="1" applyAlignment="1">
      <alignment horizontal="right" vertical="center"/>
    </xf>
    <xf numFmtId="49" fontId="29" fillId="0" borderId="28" xfId="0" applyNumberFormat="1" applyFont="1" applyFill="1" applyBorder="1" applyAlignment="1">
      <alignment vertical="center" wrapText="1"/>
    </xf>
    <xf numFmtId="0" fontId="29" fillId="0" borderId="18" xfId="0" applyFont="1" applyFill="1" applyBorder="1" applyAlignment="1">
      <alignment horizontal="left" vertical="center" wrapText="1"/>
    </xf>
    <xf numFmtId="49" fontId="1" fillId="0" borderId="23" xfId="0" applyNumberFormat="1" applyFont="1" applyFill="1" applyBorder="1"/>
    <xf numFmtId="0" fontId="1" fillId="0" borderId="29" xfId="0" applyFont="1" applyFill="1" applyBorder="1" applyAlignment="1">
      <alignment wrapText="1"/>
    </xf>
    <xf numFmtId="49" fontId="11" fillId="0" borderId="31" xfId="0" applyNumberFormat="1" applyFont="1" applyFill="1" applyBorder="1"/>
    <xf numFmtId="0" fontId="11" fillId="0" borderId="18" xfId="0" applyFont="1" applyFill="1" applyBorder="1" applyAlignment="1">
      <alignment vertical="top" wrapText="1"/>
    </xf>
    <xf numFmtId="0" fontId="11" fillId="0" borderId="46" xfId="0" applyFont="1" applyFill="1" applyBorder="1" applyAlignment="1">
      <alignment wrapText="1"/>
    </xf>
    <xf numFmtId="0" fontId="1" fillId="0" borderId="18" xfId="0" applyFont="1" applyFill="1" applyBorder="1" applyAlignment="1">
      <alignment horizontal="left" vertical="top" wrapText="1"/>
    </xf>
    <xf numFmtId="0" fontId="11" fillId="0" borderId="4" xfId="0" applyFont="1" applyFill="1" applyBorder="1" applyAlignment="1">
      <alignment horizontal="left" vertical="top" wrapText="1"/>
    </xf>
    <xf numFmtId="4" fontId="11" fillId="0" borderId="7" xfId="0" applyNumberFormat="1" applyFont="1" applyFill="1" applyBorder="1" applyAlignment="1">
      <alignment horizontal="right" vertical="center"/>
    </xf>
    <xf numFmtId="0" fontId="11" fillId="0" borderId="5" xfId="0" applyFont="1" applyFill="1" applyBorder="1" applyAlignment="1">
      <alignment horizontal="left" wrapText="1"/>
    </xf>
    <xf numFmtId="4" fontId="1" fillId="0" borderId="9" xfId="0" applyNumberFormat="1" applyFont="1" applyFill="1" applyBorder="1" applyAlignment="1">
      <alignment horizontal="right" vertical="center"/>
    </xf>
    <xf numFmtId="49" fontId="11" fillId="0" borderId="28"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2" fillId="0" borderId="29" xfId="0" applyFont="1" applyFill="1" applyBorder="1" applyAlignment="1">
      <alignment horizontal="center" vertical="center"/>
    </xf>
    <xf numFmtId="2" fontId="15" fillId="0" borderId="29" xfId="0" applyNumberFormat="1" applyFont="1" applyFill="1" applyBorder="1" applyAlignment="1">
      <alignment horizontal="right" vertical="center"/>
    </xf>
    <xf numFmtId="0" fontId="6" fillId="0" borderId="4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3" fillId="0" borderId="3" xfId="0" applyFont="1" applyBorder="1" applyAlignment="1">
      <alignment horizontal="left" vertical="top" wrapText="1"/>
    </xf>
    <xf numFmtId="0" fontId="19" fillId="0" borderId="3" xfId="0" applyFont="1" applyBorder="1" applyAlignment="1">
      <alignment horizontal="left" vertical="top" wrapText="1"/>
    </xf>
    <xf numFmtId="49" fontId="8" fillId="2" borderId="3" xfId="0" applyNumberFormat="1" applyFont="1" applyFill="1" applyBorder="1" applyAlignment="1">
      <alignment horizontal="center" vertical="center"/>
    </xf>
    <xf numFmtId="0" fontId="8" fillId="2" borderId="3" xfId="0" applyFont="1" applyFill="1" applyBorder="1" applyAlignment="1">
      <alignment horizontal="center"/>
    </xf>
    <xf numFmtId="0" fontId="19" fillId="0" borderId="3" xfId="0" applyFont="1" applyBorder="1" applyAlignment="1">
      <alignment vertical="center" wrapText="1"/>
    </xf>
    <xf numFmtId="4" fontId="37" fillId="0" borderId="3" xfId="0" applyNumberFormat="1" applyFont="1" applyBorder="1" applyAlignment="1">
      <alignment horizontal="center" vertical="center" wrapText="1"/>
    </xf>
    <xf numFmtId="4" fontId="40" fillId="0" borderId="3" xfId="0" applyNumberFormat="1" applyFont="1" applyBorder="1" applyAlignment="1">
      <alignment horizontal="center" vertical="center" wrapText="1"/>
    </xf>
    <xf numFmtId="49" fontId="50" fillId="2" borderId="13" xfId="0" applyNumberFormat="1" applyFont="1" applyFill="1" applyBorder="1" applyAlignment="1">
      <alignment horizontal="center" vertical="center"/>
    </xf>
    <xf numFmtId="0" fontId="13" fillId="0" borderId="13" xfId="0" applyFont="1" applyBorder="1" applyAlignment="1">
      <alignment horizontal="left" vertical="top" wrapText="1"/>
    </xf>
    <xf numFmtId="4" fontId="37" fillId="0" borderId="13" xfId="0" applyNumberFormat="1" applyFont="1" applyBorder="1" applyAlignment="1">
      <alignment horizontal="center" vertical="center" wrapText="1"/>
    </xf>
    <xf numFmtId="49" fontId="50" fillId="2" borderId="18" xfId="0" applyNumberFormat="1" applyFont="1" applyFill="1" applyBorder="1" applyAlignment="1">
      <alignment horizontal="center" vertical="center"/>
    </xf>
    <xf numFmtId="4" fontId="40" fillId="0" borderId="18" xfId="0" applyNumberFormat="1" applyFont="1" applyBorder="1" applyAlignment="1">
      <alignment horizontal="center" vertical="center" wrapText="1"/>
    </xf>
    <xf numFmtId="4" fontId="40" fillId="0" borderId="19" xfId="0" applyNumberFormat="1" applyFont="1" applyBorder="1" applyAlignment="1">
      <alignment horizontal="center" vertical="center" wrapText="1"/>
    </xf>
    <xf numFmtId="0" fontId="54" fillId="0" borderId="13" xfId="0" applyFont="1" applyBorder="1" applyAlignment="1">
      <alignment horizontal="center" vertical="center" wrapText="1"/>
    </xf>
    <xf numFmtId="0" fontId="54" fillId="0" borderId="29" xfId="0" applyFont="1" applyBorder="1" applyAlignment="1">
      <alignment horizontal="center" vertical="center" wrapText="1"/>
    </xf>
    <xf numFmtId="49" fontId="50" fillId="2" borderId="13" xfId="0" applyNumberFormat="1" applyFont="1" applyFill="1" applyBorder="1" applyAlignment="1">
      <alignment horizontal="center" vertical="center" wrapText="1"/>
    </xf>
    <xf numFmtId="0" fontId="50" fillId="2" borderId="13" xfId="0" applyFont="1" applyFill="1" applyBorder="1" applyAlignment="1">
      <alignment vertical="center" wrapText="1"/>
    </xf>
    <xf numFmtId="0" fontId="50" fillId="2" borderId="13" xfId="0" applyFont="1" applyFill="1" applyBorder="1" applyAlignment="1">
      <alignment horizontal="center" vertical="center" wrapText="1"/>
    </xf>
    <xf numFmtId="0" fontId="50" fillId="2" borderId="13" xfId="0" applyFont="1" applyFill="1" applyBorder="1" applyAlignment="1">
      <alignment horizontal="center" vertical="center"/>
    </xf>
    <xf numFmtId="167" fontId="50" fillId="5" borderId="13" xfId="0" applyNumberFormat="1" applyFont="1" applyFill="1" applyBorder="1" applyAlignment="1">
      <alignment horizontal="center" vertical="center"/>
    </xf>
    <xf numFmtId="0" fontId="50" fillId="2" borderId="29" xfId="0" applyFont="1" applyFill="1" applyBorder="1" applyAlignment="1">
      <alignment horizontal="center" vertical="center"/>
    </xf>
    <xf numFmtId="0" fontId="13" fillId="0" borderId="29" xfId="0" applyFont="1" applyBorder="1" applyAlignment="1">
      <alignment vertical="center" wrapText="1"/>
    </xf>
    <xf numFmtId="49" fontId="50" fillId="2" borderId="29" xfId="0" applyNumberFormat="1" applyFont="1" applyFill="1" applyBorder="1" applyAlignment="1">
      <alignment horizontal="center" vertical="center"/>
    </xf>
    <xf numFmtId="2" fontId="50" fillId="2" borderId="29" xfId="0" applyNumberFormat="1" applyFont="1" applyFill="1" applyBorder="1" applyAlignment="1">
      <alignment horizontal="center" vertical="center" wrapText="1"/>
    </xf>
    <xf numFmtId="2" fontId="50" fillId="2" borderId="6" xfId="0" applyNumberFormat="1" applyFont="1" applyFill="1" applyBorder="1" applyAlignment="1">
      <alignment horizontal="center" vertical="center" wrapText="1"/>
    </xf>
    <xf numFmtId="167" fontId="11" fillId="0" borderId="0" xfId="0" applyNumberFormat="1" applyFont="1" applyAlignment="1">
      <alignment horizontal="center" vertical="center"/>
    </xf>
    <xf numFmtId="49" fontId="1" fillId="0" borderId="44" xfId="0" applyNumberFormat="1" applyFont="1" applyFill="1" applyBorder="1" applyAlignment="1">
      <alignment horizontal="justify" vertical="top"/>
    </xf>
    <xf numFmtId="0" fontId="11" fillId="0" borderId="17" xfId="0"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 fontId="11" fillId="0" borderId="17" xfId="0" applyNumberFormat="1" applyFont="1" applyFill="1" applyBorder="1" applyAlignment="1">
      <alignment horizontal="right" wrapText="1"/>
    </xf>
    <xf numFmtId="4" fontId="6" fillId="0" borderId="17" xfId="0" applyNumberFormat="1" applyFont="1" applyFill="1" applyBorder="1" applyAlignment="1">
      <alignment horizontal="right" wrapText="1"/>
    </xf>
    <xf numFmtId="4" fontId="6" fillId="0" borderId="22" xfId="0" applyNumberFormat="1" applyFont="1" applyFill="1" applyBorder="1" applyAlignment="1">
      <alignment horizontal="right" wrapText="1"/>
    </xf>
    <xf numFmtId="0" fontId="30" fillId="0" borderId="13" xfId="0" applyFont="1" applyFill="1" applyBorder="1" applyAlignment="1">
      <alignment horizontal="center" vertical="top"/>
    </xf>
    <xf numFmtId="4" fontId="38" fillId="0" borderId="13" xfId="0" applyNumberFormat="1" applyFont="1" applyFill="1" applyBorder="1" applyAlignment="1">
      <alignment horizontal="center" vertical="center" wrapText="1"/>
    </xf>
    <xf numFmtId="167" fontId="30" fillId="0" borderId="51" xfId="0" applyNumberFormat="1" applyFont="1" applyBorder="1" applyAlignment="1">
      <alignment vertical="center"/>
    </xf>
    <xf numFmtId="49" fontId="30" fillId="0" borderId="60" xfId="0" applyNumberFormat="1" applyFont="1" applyFill="1" applyBorder="1" applyAlignment="1">
      <alignment horizontal="center" vertical="center"/>
    </xf>
    <xf numFmtId="49" fontId="30" fillId="0" borderId="52" xfId="0" applyNumberFormat="1" applyFont="1" applyFill="1" applyBorder="1" applyAlignment="1">
      <alignment horizontal="center" vertical="center"/>
    </xf>
    <xf numFmtId="49" fontId="31" fillId="0" borderId="78" xfId="9" applyFont="1" applyFill="1" applyBorder="1" applyAlignment="1">
      <alignment horizontal="center" vertical="center" wrapText="1"/>
    </xf>
    <xf numFmtId="49" fontId="31" fillId="0" borderId="79" xfId="9" applyFont="1" applyFill="1" applyBorder="1" applyAlignment="1">
      <alignment horizontal="center" vertical="center" wrapText="1"/>
    </xf>
    <xf numFmtId="49" fontId="31" fillId="0" borderId="80" xfId="9" applyFont="1" applyFill="1" applyBorder="1" applyAlignment="1">
      <alignment horizontal="center" vertical="center" wrapText="1"/>
    </xf>
    <xf numFmtId="49" fontId="31" fillId="0" borderId="79" xfId="9" applyFont="1" applyBorder="1" applyAlignment="1">
      <alignment horizontal="center" vertical="center" wrapText="1"/>
    </xf>
    <xf numFmtId="167" fontId="1" fillId="0" borderId="64" xfId="0" applyNumberFormat="1" applyFont="1" applyFill="1" applyBorder="1" applyAlignment="1">
      <alignment vertical="center"/>
    </xf>
    <xf numFmtId="49" fontId="1" fillId="0" borderId="21" xfId="0" applyNumberFormat="1" applyFont="1" applyFill="1" applyBorder="1"/>
    <xf numFmtId="4" fontId="11" fillId="0" borderId="29" xfId="0" applyNumberFormat="1" applyFont="1" applyFill="1" applyBorder="1" applyAlignment="1">
      <alignment vertical="center"/>
    </xf>
    <xf numFmtId="49" fontId="28" fillId="0" borderId="3" xfId="4" applyNumberFormat="1" applyFill="1" applyBorder="1" applyAlignment="1" applyProtection="1">
      <alignment horizontal="center" vertical="center" shrinkToFit="1"/>
    </xf>
    <xf numFmtId="0" fontId="37" fillId="0" borderId="3" xfId="0" applyFont="1" applyFill="1" applyBorder="1" applyAlignment="1">
      <alignment vertical="center"/>
    </xf>
    <xf numFmtId="1" fontId="28" fillId="0" borderId="3" xfId="3" applyFill="1" applyBorder="1" applyAlignment="1">
      <alignment horizontal="center" vertical="center" shrinkToFit="1"/>
    </xf>
    <xf numFmtId="167" fontId="37" fillId="0" borderId="3" xfId="0" applyNumberFormat="1" applyFont="1" applyFill="1" applyBorder="1" applyAlignment="1">
      <alignment vertical="center"/>
    </xf>
    <xf numFmtId="2" fontId="1" fillId="0" borderId="37" xfId="0" applyNumberFormat="1" applyFont="1" applyBorder="1"/>
    <xf numFmtId="0" fontId="15" fillId="0" borderId="3" xfId="0" applyFont="1" applyFill="1" applyBorder="1" applyAlignment="1">
      <alignment horizontal="center" vertical="center"/>
    </xf>
    <xf numFmtId="0" fontId="15" fillId="0" borderId="2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13" xfId="0" applyFont="1" applyFill="1" applyBorder="1" applyAlignment="1">
      <alignment horizontal="center" vertical="center"/>
    </xf>
    <xf numFmtId="0" fontId="37" fillId="0" borderId="3" xfId="0" applyFont="1" applyBorder="1" applyAlignment="1">
      <alignment horizontal="center" vertical="center"/>
    </xf>
    <xf numFmtId="0" fontId="1" fillId="0" borderId="3" xfId="0" applyFont="1" applyFill="1" applyBorder="1" applyAlignment="1">
      <alignment horizontal="center" vertical="top"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0" fontId="30" fillId="0" borderId="29" xfId="0" applyFont="1" applyFill="1" applyBorder="1" applyAlignment="1">
      <alignment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3" fillId="0" borderId="3" xfId="0" applyNumberFormat="1" applyFont="1" applyFill="1" applyBorder="1" applyAlignment="1">
      <alignment vertical="top" wrapText="1"/>
    </xf>
    <xf numFmtId="0" fontId="5" fillId="0" borderId="3" xfId="0" applyFont="1" applyFill="1" applyBorder="1" applyAlignment="1">
      <alignment horizontal="center"/>
    </xf>
    <xf numFmtId="49" fontId="3" fillId="0" borderId="3" xfId="0" applyNumberFormat="1" applyFont="1" applyFill="1" applyBorder="1" applyAlignment="1">
      <alignment horizontal="center" wrapText="1"/>
    </xf>
    <xf numFmtId="49" fontId="1" fillId="0" borderId="23" xfId="0" applyNumberFormat="1" applyFont="1" applyBorder="1" applyAlignment="1">
      <alignment vertical="center" wrapText="1"/>
    </xf>
    <xf numFmtId="0" fontId="0" fillId="0" borderId="31" xfId="0" applyBorder="1" applyAlignment="1">
      <alignment vertical="center" wrapText="1"/>
    </xf>
    <xf numFmtId="49" fontId="1" fillId="2" borderId="3" xfId="0" applyNumberFormat="1" applyFont="1" applyFill="1" applyBorder="1" applyAlignment="1">
      <alignment vertical="center" wrapText="1"/>
    </xf>
    <xf numFmtId="0" fontId="0" fillId="0" borderId="3" xfId="0" applyBorder="1" applyAlignment="1">
      <alignment vertical="center" wrapText="1"/>
    </xf>
    <xf numFmtId="0" fontId="1" fillId="2" borderId="3" xfId="0" applyFont="1" applyFill="1" applyBorder="1" applyAlignment="1">
      <alignment horizontal="left" vertical="center" wrapText="1"/>
    </xf>
    <xf numFmtId="0" fontId="0" fillId="0" borderId="3" xfId="0" applyBorder="1" applyAlignment="1">
      <alignment horizontal="left" vertical="center" wrapText="1"/>
    </xf>
    <xf numFmtId="49" fontId="1" fillId="2"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1" fillId="5" borderId="3" xfId="0" applyFont="1" applyFill="1" applyBorder="1" applyAlignment="1">
      <alignment horizontal="left" vertical="top" wrapText="1"/>
    </xf>
    <xf numFmtId="0" fontId="0" fillId="0" borderId="3" xfId="0" applyBorder="1" applyAlignment="1">
      <alignment horizontal="left" vertical="top" wrapText="1"/>
    </xf>
    <xf numFmtId="0" fontId="1" fillId="2" borderId="3" xfId="0" applyFont="1" applyFill="1" applyBorder="1" applyAlignment="1">
      <alignment horizontal="center" vertical="center" wrapText="1"/>
    </xf>
    <xf numFmtId="0" fontId="0" fillId="0" borderId="3" xfId="0" applyBorder="1" applyAlignment="1">
      <alignment wrapText="1"/>
    </xf>
    <xf numFmtId="49" fontId="1" fillId="2" borderId="13"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1" fillId="5" borderId="13" xfId="0" applyFont="1" applyFill="1"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49" fontId="11" fillId="0" borderId="45" xfId="0" applyNumberFormat="1"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13" xfId="0" applyFont="1" applyFill="1" applyBorder="1" applyAlignment="1">
      <alignment vertical="top" wrapText="1"/>
    </xf>
    <xf numFmtId="0" fontId="1" fillId="0" borderId="29" xfId="0" applyFont="1" applyFill="1" applyBorder="1" applyAlignment="1">
      <alignment vertical="top" wrapText="1"/>
    </xf>
    <xf numFmtId="49" fontId="11" fillId="0" borderId="53" xfId="0" applyNumberFormat="1"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4" xfId="0"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1" fillId="0" borderId="3" xfId="0" applyFont="1" applyFill="1" applyBorder="1" applyAlignment="1">
      <alignment vertical="top" wrapText="1"/>
    </xf>
    <xf numFmtId="0" fontId="0" fillId="0" borderId="3" xfId="0" applyFill="1" applyBorder="1" applyAlignment="1">
      <alignment vertical="top" wrapText="1"/>
    </xf>
    <xf numFmtId="0" fontId="43" fillId="0" borderId="3"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1" fillId="0" borderId="23" xfId="0" applyNumberFormat="1" applyFont="1" applyFill="1" applyBorder="1" applyAlignment="1"/>
    <xf numFmtId="0" fontId="0" fillId="0" borderId="31" xfId="0" applyFont="1" applyBorder="1" applyAlignment="1"/>
    <xf numFmtId="49" fontId="11" fillId="0" borderId="3" xfId="0" applyNumberFormat="1" applyFont="1" applyFill="1" applyBorder="1" applyAlignment="1">
      <alignment horizontal="right" vertical="center"/>
    </xf>
    <xf numFmtId="49" fontId="0" fillId="0" borderId="3" xfId="0" applyNumberFormat="1" applyFont="1" applyFill="1" applyBorder="1" applyAlignment="1">
      <alignment horizontal="right" vertical="center"/>
    </xf>
    <xf numFmtId="0" fontId="11" fillId="0" borderId="13"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29" xfId="0" applyFont="1" applyBorder="1" applyAlignment="1">
      <alignment horizontal="left" vertical="top" wrapText="1"/>
    </xf>
    <xf numFmtId="49" fontId="11" fillId="0" borderId="23" xfId="0" applyNumberFormat="1" applyFont="1" applyFill="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1"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0" fillId="0" borderId="29" xfId="0" applyFont="1" applyBorder="1" applyAlignment="1">
      <alignment vertical="top" wrapText="1"/>
    </xf>
    <xf numFmtId="49" fontId="12" fillId="0" borderId="45" xfId="0" applyNumberFormat="1" applyFont="1" applyBorder="1" applyAlignment="1"/>
    <xf numFmtId="0" fontId="69" fillId="0" borderId="46" xfId="0" applyFont="1" applyBorder="1" applyAlignment="1"/>
    <xf numFmtId="0" fontId="69" fillId="0" borderId="57" xfId="0" applyFont="1" applyBorder="1" applyAlignment="1"/>
    <xf numFmtId="0" fontId="43" fillId="0" borderId="38"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43"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xf numFmtId="0" fontId="1" fillId="0" borderId="3" xfId="0" applyFont="1" applyFill="1" applyBorder="1" applyAlignment="1">
      <alignment horizontal="center" vertical="top"/>
    </xf>
    <xf numFmtId="0" fontId="0" fillId="0" borderId="6" xfId="0" applyFill="1" applyBorder="1" applyAlignment="1">
      <alignment horizontal="center" vertical="top"/>
    </xf>
    <xf numFmtId="0" fontId="0" fillId="0" borderId="29" xfId="0" applyFill="1" applyBorder="1" applyAlignment="1">
      <alignment horizontal="center" vertical="top"/>
    </xf>
    <xf numFmtId="0" fontId="1" fillId="0" borderId="30" xfId="0" applyFont="1" applyFill="1" applyBorder="1" applyAlignment="1">
      <alignment horizontal="center" vertical="top" wrapText="1"/>
    </xf>
    <xf numFmtId="0" fontId="11" fillId="0" borderId="29" xfId="0" applyFont="1" applyFill="1" applyBorder="1" applyAlignment="1">
      <alignment horizontal="left" vertical="center" wrapText="1"/>
    </xf>
    <xf numFmtId="0" fontId="0" fillId="0" borderId="3" xfId="0" applyFill="1" applyBorder="1" applyAlignment="1">
      <alignment horizontal="left" vertical="center" wrapText="1"/>
    </xf>
    <xf numFmtId="4" fontId="11" fillId="0" borderId="3" xfId="0" applyNumberFormat="1" applyFont="1" applyFill="1" applyBorder="1" applyAlignment="1">
      <alignment horizontal="right" vertical="center"/>
    </xf>
    <xf numFmtId="0" fontId="0" fillId="0" borderId="3" xfId="0" applyFill="1" applyBorder="1" applyAlignment="1">
      <alignment horizontal="right" vertical="center"/>
    </xf>
    <xf numFmtId="0" fontId="1" fillId="0" borderId="13" xfId="0" applyFont="1" applyFill="1" applyBorder="1" applyAlignment="1">
      <alignment horizontal="left" vertical="top" wrapText="1"/>
    </xf>
    <xf numFmtId="49" fontId="1" fillId="0" borderId="11" xfId="0" applyNumberFormat="1" applyFont="1" applyBorder="1"/>
    <xf numFmtId="0" fontId="0" fillId="0" borderId="11" xfId="0" applyBorder="1"/>
    <xf numFmtId="0" fontId="1" fillId="2" borderId="3" xfId="0" applyFont="1" applyFill="1" applyBorder="1" applyAlignment="1">
      <alignment horizontal="left" vertical="top" wrapText="1"/>
    </xf>
    <xf numFmtId="0" fontId="1" fillId="0" borderId="44" xfId="0" applyFont="1" applyFill="1" applyBorder="1" applyAlignment="1">
      <alignment horizontal="right"/>
    </xf>
    <xf numFmtId="0" fontId="0" fillId="0" borderId="51" xfId="0" applyBorder="1" applyAlignment="1">
      <alignment horizontal="right"/>
    </xf>
    <xf numFmtId="0" fontId="0" fillId="0" borderId="37" xfId="0" applyBorder="1" applyAlignment="1">
      <alignment horizontal="right"/>
    </xf>
    <xf numFmtId="0" fontId="1" fillId="0" borderId="13" xfId="0" applyFont="1" applyBorder="1" applyAlignment="1">
      <alignment horizontal="left" vertical="center" wrapText="1"/>
    </xf>
    <xf numFmtId="0" fontId="0" fillId="0" borderId="29" xfId="0" applyBorder="1" applyAlignment="1">
      <alignment horizontal="left" vertical="center" wrapText="1"/>
    </xf>
    <xf numFmtId="49" fontId="1" fillId="0" borderId="23"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vertical="center" wrapText="1"/>
    </xf>
    <xf numFmtId="0" fontId="57" fillId="0" borderId="3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43"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37" xfId="0"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wrapText="1"/>
    </xf>
    <xf numFmtId="0" fontId="43" fillId="0" borderId="45" xfId="0" applyFont="1" applyFill="1" applyBorder="1" applyAlignment="1">
      <alignment horizontal="center" wrapText="1"/>
    </xf>
    <xf numFmtId="0" fontId="43" fillId="0" borderId="46" xfId="0" applyFont="1" applyFill="1" applyBorder="1" applyAlignment="1">
      <alignment horizontal="center" wrapText="1"/>
    </xf>
    <xf numFmtId="0" fontId="43" fillId="0" borderId="40" xfId="0" applyFont="1" applyFill="1" applyBorder="1" applyAlignment="1">
      <alignment horizontal="center" wrapText="1"/>
    </xf>
    <xf numFmtId="0" fontId="43" fillId="0" borderId="38" xfId="0" applyFont="1" applyFill="1" applyBorder="1" applyAlignment="1">
      <alignment horizontal="center" wrapText="1"/>
    </xf>
    <xf numFmtId="0" fontId="43" fillId="0" borderId="26" xfId="0" applyFont="1" applyFill="1" applyBorder="1" applyAlignment="1">
      <alignment horizontal="center" wrapText="1"/>
    </xf>
    <xf numFmtId="0" fontId="4" fillId="5" borderId="13" xfId="0" applyFont="1" applyFill="1" applyBorder="1" applyAlignment="1">
      <alignment horizontal="center" vertical="center" wrapText="1"/>
    </xf>
    <xf numFmtId="0" fontId="4" fillId="5" borderId="29" xfId="0" applyFont="1" applyFill="1" applyBorder="1" applyAlignment="1">
      <alignment horizontal="center" vertical="center" wrapText="1"/>
    </xf>
    <xf numFmtId="49" fontId="23" fillId="5" borderId="13" xfId="0" applyNumberFormat="1" applyFont="1" applyFill="1" applyBorder="1" applyAlignment="1">
      <alignment horizontal="center" vertical="center" wrapText="1"/>
    </xf>
    <xf numFmtId="0" fontId="29"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2" fillId="0" borderId="3" xfId="0" applyFont="1" applyFill="1" applyBorder="1" applyAlignment="1">
      <alignment horizontal="center" vertical="center" wrapText="1"/>
    </xf>
    <xf numFmtId="0" fontId="44" fillId="0" borderId="44" xfId="0" applyFont="1" applyFill="1" applyBorder="1" applyAlignment="1">
      <alignment horizontal="center"/>
    </xf>
    <xf numFmtId="0" fontId="44" fillId="0" borderId="51" xfId="0" applyFont="1" applyFill="1" applyBorder="1" applyAlignment="1">
      <alignment horizontal="center"/>
    </xf>
    <xf numFmtId="0" fontId="44" fillId="0" borderId="37" xfId="0" applyFont="1" applyFill="1" applyBorder="1" applyAlignment="1">
      <alignment horizontal="center"/>
    </xf>
    <xf numFmtId="0" fontId="1" fillId="0" borderId="3" xfId="0" applyFont="1" applyFill="1" applyBorder="1" applyAlignment="1">
      <alignment vertical="center" wrapText="1"/>
    </xf>
    <xf numFmtId="0" fontId="0" fillId="0" borderId="3" xfId="0" applyFill="1" applyBorder="1" applyAlignment="1">
      <alignment vertical="center" wrapText="1"/>
    </xf>
    <xf numFmtId="0" fontId="0" fillId="0" borderId="13" xfId="0" applyFill="1" applyBorder="1" applyAlignment="1">
      <alignment vertical="center" wrapText="1"/>
    </xf>
    <xf numFmtId="0" fontId="30" fillId="0" borderId="3" xfId="0" applyFont="1" applyFill="1" applyBorder="1" applyAlignment="1">
      <alignment horizontal="left" vertical="center" wrapText="1"/>
    </xf>
    <xf numFmtId="0" fontId="11" fillId="0" borderId="3" xfId="0" applyFont="1" applyFill="1" applyBorder="1" applyAlignment="1">
      <alignment horizontal="left" vertical="top" wrapText="1"/>
    </xf>
    <xf numFmtId="0" fontId="0" fillId="0" borderId="13" xfId="0" applyFill="1" applyBorder="1" applyAlignment="1">
      <alignment horizontal="left" vertical="top" wrapText="1"/>
    </xf>
    <xf numFmtId="0" fontId="1" fillId="5" borderId="17" xfId="0" applyFont="1" applyFill="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49" fontId="0" fillId="0" borderId="23" xfId="0" applyNumberFormat="1" applyBorder="1" applyAlignment="1">
      <alignment horizontal="left" wrapText="1"/>
    </xf>
    <xf numFmtId="0" fontId="0" fillId="0" borderId="27" xfId="0" applyBorder="1" applyAlignment="1">
      <alignment horizontal="left" wrapText="1"/>
    </xf>
    <xf numFmtId="0" fontId="0" fillId="0" borderId="27" xfId="0" applyBorder="1" applyAlignment="1">
      <alignment wrapText="1"/>
    </xf>
    <xf numFmtId="0" fontId="0" fillId="0" borderId="14" xfId="0" applyBorder="1" applyAlignment="1">
      <alignment wrapText="1"/>
    </xf>
    <xf numFmtId="0" fontId="1" fillId="0" borderId="3" xfId="0" applyFont="1" applyBorder="1" applyAlignment="1">
      <alignment horizontal="left" vertical="center" wrapText="1"/>
    </xf>
    <xf numFmtId="49" fontId="1" fillId="0" borderId="13" xfId="0" applyNumberFormat="1" applyFont="1" applyFill="1" applyBorder="1" applyAlignment="1">
      <alignment wrapText="1"/>
    </xf>
    <xf numFmtId="0" fontId="0" fillId="0" borderId="29" xfId="0" applyFill="1" applyBorder="1" applyAlignment="1">
      <alignment wrapText="1"/>
    </xf>
    <xf numFmtId="0" fontId="34" fillId="0" borderId="3" xfId="0" applyFont="1" applyFill="1" applyBorder="1" applyAlignment="1">
      <alignment wrapText="1"/>
    </xf>
    <xf numFmtId="49" fontId="11" fillId="0" borderId="31" xfId="0" applyNumberFormat="1" applyFont="1" applyFill="1" applyBorder="1" applyAlignment="1">
      <alignment horizontal="left" vertical="center"/>
    </xf>
    <xf numFmtId="0" fontId="9" fillId="0" borderId="11" xfId="0" applyFont="1" applyFill="1" applyBorder="1" applyAlignment="1">
      <alignment horizontal="left" vertical="center"/>
    </xf>
    <xf numFmtId="0" fontId="9" fillId="0" borderId="23" xfId="0" applyFont="1" applyFill="1" applyBorder="1" applyAlignment="1">
      <alignment horizontal="left" vertical="center"/>
    </xf>
    <xf numFmtId="0" fontId="0" fillId="0" borderId="3" xfId="0" applyFill="1" applyBorder="1" applyAlignment="1"/>
    <xf numFmtId="0" fontId="1" fillId="0" borderId="6" xfId="0" applyFont="1" applyFill="1" applyBorder="1" applyAlignment="1">
      <alignment horizontal="left" vertical="top" wrapText="1"/>
    </xf>
    <xf numFmtId="49" fontId="1" fillId="0" borderId="3" xfId="0" applyNumberFormat="1" applyFont="1" applyFill="1" applyBorder="1" applyAlignment="1">
      <alignment wrapText="1"/>
    </xf>
    <xf numFmtId="49" fontId="1" fillId="0" borderId="27" xfId="0" applyNumberFormat="1" applyFont="1" applyBorder="1" applyAlignment="1">
      <alignment horizontal="left" wrapText="1"/>
    </xf>
    <xf numFmtId="0" fontId="0" fillId="0" borderId="31" xfId="0" applyBorder="1" applyAlignment="1">
      <alignment horizontal="left" wrapText="1"/>
    </xf>
    <xf numFmtId="0" fontId="1" fillId="2" borderId="6" xfId="0" applyFont="1" applyFill="1" applyBorder="1" applyAlignment="1">
      <alignment horizontal="left" vertical="center" wrapText="1"/>
    </xf>
    <xf numFmtId="49" fontId="1" fillId="0" borderId="23" xfId="0" applyNumberFormat="1" applyFont="1" applyBorder="1" applyAlignment="1">
      <alignment horizontal="left" wrapText="1"/>
    </xf>
    <xf numFmtId="0" fontId="1" fillId="0" borderId="13" xfId="0" applyFont="1" applyBorder="1" applyAlignment="1">
      <alignment horizontal="left" vertical="top" wrapText="1"/>
    </xf>
    <xf numFmtId="0" fontId="1" fillId="2" borderId="6" xfId="0" applyFont="1" applyFill="1" applyBorder="1" applyAlignment="1">
      <alignment horizontal="left" vertical="top" wrapText="1"/>
    </xf>
    <xf numFmtId="49" fontId="1" fillId="0" borderId="27" xfId="0" applyNumberFormat="1" applyFont="1" applyFill="1" applyBorder="1" applyAlignment="1"/>
    <xf numFmtId="0" fontId="0" fillId="0" borderId="27" xfId="0" applyBorder="1" applyAlignment="1"/>
    <xf numFmtId="0" fontId="0" fillId="0" borderId="6" xfId="0" applyFill="1" applyBorder="1" applyAlignment="1"/>
    <xf numFmtId="0" fontId="0" fillId="0" borderId="6" xfId="0" applyBorder="1" applyAlignment="1"/>
    <xf numFmtId="0" fontId="0" fillId="0" borderId="31" xfId="0" applyBorder="1" applyAlignment="1"/>
    <xf numFmtId="49" fontId="11" fillId="0" borderId="3" xfId="0" applyNumberFormat="1" applyFont="1" applyFill="1" applyBorder="1" applyAlignment="1">
      <alignment vertical="center" wrapText="1"/>
    </xf>
    <xf numFmtId="0" fontId="1" fillId="0" borderId="3" xfId="0" applyFont="1" applyFill="1" applyBorder="1" applyAlignment="1">
      <alignment horizontal="left" vertical="center" wrapText="1"/>
    </xf>
    <xf numFmtId="0" fontId="0" fillId="0" borderId="3" xfId="0" applyFill="1" applyBorder="1" applyAlignment="1">
      <alignment horizontal="left" wrapText="1"/>
    </xf>
    <xf numFmtId="49" fontId="1" fillId="0" borderId="27" xfId="0" applyNumberFormat="1" applyFont="1" applyBorder="1" applyAlignment="1">
      <alignment wrapText="1"/>
    </xf>
    <xf numFmtId="49" fontId="1" fillId="0" borderId="23" xfId="0" applyNumberFormat="1" applyFont="1" applyBorder="1" applyAlignment="1">
      <alignment wrapText="1"/>
    </xf>
    <xf numFmtId="0" fontId="0" fillId="0" borderId="31" xfId="0" applyBorder="1" applyAlignment="1">
      <alignment wrapText="1"/>
    </xf>
    <xf numFmtId="0" fontId="1" fillId="0" borderId="6" xfId="0" applyFont="1" applyBorder="1" applyAlignment="1">
      <alignment horizontal="left" vertical="top" wrapText="1"/>
    </xf>
    <xf numFmtId="49" fontId="11" fillId="0" borderId="63" xfId="0" applyNumberFormat="1" applyFont="1" applyFill="1" applyBorder="1" applyAlignment="1">
      <alignment horizontal="center" vertical="center"/>
    </xf>
    <xf numFmtId="0" fontId="0" fillId="0" borderId="26" xfId="0" applyFill="1" applyBorder="1" applyAlignment="1">
      <alignment horizontal="center" vertical="center"/>
    </xf>
    <xf numFmtId="0" fontId="1" fillId="2" borderId="13" xfId="0" applyFont="1" applyFill="1" applyBorder="1" applyAlignment="1">
      <alignment horizontal="left" vertical="top" wrapText="1"/>
    </xf>
    <xf numFmtId="49" fontId="1" fillId="0" borderId="23" xfId="0" applyNumberFormat="1" applyFont="1"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1" fillId="0" borderId="6" xfId="0" applyFont="1" applyFill="1" applyBorder="1" applyAlignment="1">
      <alignment vertical="center" wrapText="1"/>
    </xf>
    <xf numFmtId="0" fontId="0" fillId="0" borderId="6" xfId="0" applyFill="1" applyBorder="1" applyAlignment="1">
      <alignment vertical="center" wrapText="1"/>
    </xf>
    <xf numFmtId="49" fontId="1" fillId="0" borderId="27" xfId="0" applyNumberFormat="1" applyFont="1" applyFill="1" applyBorder="1" applyAlignment="1">
      <alignment vertical="center" wrapText="1"/>
    </xf>
    <xf numFmtId="0" fontId="0" fillId="0" borderId="27" xfId="0" applyFill="1" applyBorder="1" applyAlignment="1">
      <alignment vertical="center" wrapText="1"/>
    </xf>
    <xf numFmtId="49" fontId="1" fillId="0" borderId="23" xfId="0" applyNumberFormat="1" applyFont="1" applyBorder="1" applyAlignment="1">
      <alignment horizontal="left"/>
    </xf>
    <xf numFmtId="0" fontId="0" fillId="0" borderId="31" xfId="0" applyBorder="1" applyAlignment="1">
      <alignment horizontal="left"/>
    </xf>
    <xf numFmtId="49" fontId="1" fillId="0" borderId="23" xfId="0" applyNumberFormat="1" applyFont="1" applyBorder="1" applyAlignment="1"/>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27" xfId="0" applyNumberFormat="1" applyFont="1" applyBorder="1" applyAlignment="1">
      <alignment horizontal="left" vertical="center" wrapText="1"/>
    </xf>
    <xf numFmtId="2" fontId="11"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4" fontId="11" fillId="0" borderId="29" xfId="0" applyNumberFormat="1" applyFont="1" applyFill="1" applyBorder="1" applyAlignment="1">
      <alignment horizontal="right" vertical="center" wrapText="1"/>
    </xf>
    <xf numFmtId="0" fontId="0" fillId="0" borderId="29" xfId="0" applyFill="1" applyBorder="1" applyAlignment="1">
      <alignment horizontal="right" vertical="center" wrapText="1"/>
    </xf>
    <xf numFmtId="0" fontId="0" fillId="0" borderId="29" xfId="0" applyFill="1" applyBorder="1" applyAlignment="1">
      <alignment horizontal="left" vertical="top" wrapText="1"/>
    </xf>
    <xf numFmtId="0" fontId="0" fillId="0" borderId="44" xfId="0" applyFill="1" applyBorder="1" applyAlignment="1">
      <alignment horizontal="center" vertical="center" wrapText="1"/>
    </xf>
    <xf numFmtId="0" fontId="11" fillId="0" borderId="13" xfId="0" applyFont="1" applyFill="1" applyBorder="1" applyAlignment="1">
      <alignment vertical="top" wrapText="1"/>
    </xf>
    <xf numFmtId="0" fontId="0" fillId="0" borderId="6" xfId="0" applyFont="1" applyBorder="1" applyAlignment="1">
      <alignment vertical="top" wrapText="1"/>
    </xf>
    <xf numFmtId="0" fontId="1" fillId="0" borderId="23" xfId="0" applyFont="1" applyFill="1" applyBorder="1" applyAlignment="1">
      <alignment vertical="center" wrapText="1"/>
    </xf>
    <xf numFmtId="0" fontId="0" fillId="0" borderId="27" xfId="0" applyFont="1" applyBorder="1" applyAlignment="1">
      <alignment vertical="center" wrapText="1"/>
    </xf>
    <xf numFmtId="0" fontId="0" fillId="0" borderId="31" xfId="0" applyFont="1" applyBorder="1" applyAlignment="1">
      <alignment vertical="center" wrapText="1"/>
    </xf>
    <xf numFmtId="49" fontId="11" fillId="0" borderId="3"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49" fontId="11"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0" fillId="0" borderId="27" xfId="0" applyNumberFormat="1" applyFill="1" applyBorder="1" applyAlignment="1">
      <alignment horizontal="center" vertical="center" wrapText="1"/>
    </xf>
    <xf numFmtId="49" fontId="0" fillId="0" borderId="31" xfId="0" applyNumberFormat="1" applyFill="1" applyBorder="1" applyAlignment="1">
      <alignment horizontal="center" vertical="center" wrapText="1"/>
    </xf>
    <xf numFmtId="0" fontId="30" fillId="0" borderId="13" xfId="0" applyFont="1" applyFill="1" applyBorder="1" applyAlignment="1">
      <alignment vertical="center" wrapText="1"/>
    </xf>
    <xf numFmtId="0" fontId="30" fillId="0" borderId="6" xfId="0" applyFont="1" applyFill="1" applyBorder="1" applyAlignment="1">
      <alignment vertical="center" wrapText="1"/>
    </xf>
    <xf numFmtId="0" fontId="30" fillId="0" borderId="29" xfId="0" applyFont="1" applyFill="1" applyBorder="1" applyAlignment="1">
      <alignment vertical="center" wrapText="1"/>
    </xf>
    <xf numFmtId="0" fontId="4" fillId="0" borderId="13" xfId="0" applyFont="1" applyFill="1" applyBorder="1" applyAlignment="1">
      <alignment vertical="center" wrapText="1"/>
    </xf>
    <xf numFmtId="0" fontId="0" fillId="0" borderId="29" xfId="0" applyFill="1" applyBorder="1" applyAlignment="1">
      <alignment vertical="center" wrapText="1"/>
    </xf>
    <xf numFmtId="0" fontId="1" fillId="2" borderId="13" xfId="0" applyFont="1" applyFill="1" applyBorder="1" applyAlignment="1">
      <alignment horizontal="center" vertical="center" wrapText="1"/>
    </xf>
    <xf numFmtId="0" fontId="0" fillId="0" borderId="6" xfId="0" applyBorder="1" applyAlignment="1">
      <alignment wrapText="1"/>
    </xf>
    <xf numFmtId="0" fontId="0" fillId="0" borderId="29" xfId="0" applyBorder="1" applyAlignment="1">
      <alignment wrapText="1"/>
    </xf>
    <xf numFmtId="0" fontId="20" fillId="0" borderId="3" xfId="0" applyFont="1" applyBorder="1" applyAlignment="1">
      <alignment horizontal="center"/>
    </xf>
    <xf numFmtId="0" fontId="63" fillId="0" borderId="3" xfId="0" applyFont="1" applyBorder="1" applyAlignment="1">
      <alignment horizontal="center"/>
    </xf>
    <xf numFmtId="0" fontId="21" fillId="0" borderId="3" xfId="0" applyFont="1" applyFill="1" applyBorder="1" applyAlignment="1">
      <alignment horizontal="center"/>
    </xf>
    <xf numFmtId="0" fontId="63" fillId="0" borderId="3" xfId="0" applyFont="1" applyFill="1" applyBorder="1" applyAlignment="1">
      <alignment horizontal="center"/>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4" fontId="4" fillId="0" borderId="13" xfId="8" applyNumberFormat="1" applyFont="1" applyFill="1" applyBorder="1" applyAlignment="1">
      <alignment vertical="center" wrapText="1"/>
    </xf>
    <xf numFmtId="4" fontId="0" fillId="0" borderId="29" xfId="0" applyNumberFormat="1" applyBorder="1" applyAlignment="1">
      <alignment vertical="center" wrapText="1"/>
    </xf>
    <xf numFmtId="4" fontId="4" fillId="0" borderId="25" xfId="8" applyNumberFormat="1" applyFont="1" applyFill="1" applyBorder="1" applyAlignment="1">
      <alignment vertical="center" wrapText="1"/>
    </xf>
    <xf numFmtId="4" fontId="0" fillId="0" borderId="30" xfId="0" applyNumberFormat="1" applyBorder="1" applyAlignment="1">
      <alignmen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21" fillId="0" borderId="3" xfId="0" applyFont="1" applyBorder="1" applyAlignment="1">
      <alignment horizontal="center" vertical="center"/>
    </xf>
    <xf numFmtId="0" fontId="21" fillId="0" borderId="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47" xfId="0" applyFont="1" applyFill="1" applyBorder="1" applyAlignment="1">
      <alignment horizontal="center"/>
    </xf>
    <xf numFmtId="0" fontId="63" fillId="0" borderId="47" xfId="0" applyFont="1" applyFill="1" applyBorder="1" applyAlignment="1">
      <alignment horizontal="center"/>
    </xf>
    <xf numFmtId="49" fontId="20" fillId="0" borderId="3" xfId="0" applyNumberFormat="1" applyFont="1" applyFill="1" applyBorder="1" applyAlignment="1">
      <alignment horizontal="center" vertical="center" wrapText="1"/>
    </xf>
    <xf numFmtId="0" fontId="43" fillId="0" borderId="3" xfId="0" applyFont="1" applyFill="1" applyBorder="1" applyAlignment="1">
      <alignment horizontal="center" wrapText="1"/>
    </xf>
    <xf numFmtId="0" fontId="43" fillId="0" borderId="3" xfId="0" applyFont="1" applyFill="1" applyBorder="1" applyAlignment="1">
      <alignment horizontal="center"/>
    </xf>
    <xf numFmtId="49" fontId="11" fillId="0" borderId="33" xfId="0" applyNumberFormat="1" applyFont="1" applyFill="1" applyBorder="1" applyAlignment="1">
      <alignment horizontal="center" vertical="center"/>
    </xf>
    <xf numFmtId="0" fontId="34" fillId="0" borderId="51" xfId="0" applyFont="1" applyBorder="1" applyAlignment="1">
      <alignment horizontal="center"/>
    </xf>
    <xf numFmtId="0" fontId="34" fillId="0" borderId="37" xfId="0" applyFont="1" applyBorder="1" applyAlignment="1">
      <alignment horizontal="center"/>
    </xf>
    <xf numFmtId="0" fontId="20" fillId="0" borderId="3" xfId="0" applyFont="1" applyFill="1" applyBorder="1" applyAlignment="1">
      <alignment horizontal="center" vertical="center" wrapText="1"/>
    </xf>
    <xf numFmtId="49" fontId="0" fillId="0" borderId="29" xfId="0" applyNumberFormat="1" applyBorder="1" applyAlignment="1">
      <alignment horizontal="center" vertical="center" wrapText="1"/>
    </xf>
    <xf numFmtId="0" fontId="1" fillId="0" borderId="17" xfId="0" applyFont="1" applyFill="1" applyBorder="1" applyAlignment="1">
      <alignment horizontal="center" vertical="top" wrapText="1"/>
    </xf>
    <xf numFmtId="49" fontId="11" fillId="0" borderId="1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43" fillId="0" borderId="40" xfId="0" applyFont="1" applyFill="1" applyBorder="1" applyAlignment="1">
      <alignment horizontal="center" vertical="center"/>
    </xf>
    <xf numFmtId="49" fontId="30" fillId="0" borderId="3"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3" xfId="0" applyFont="1" applyFill="1" applyBorder="1" applyAlignment="1">
      <alignment horizontal="center" vertical="center" wrapText="1"/>
    </xf>
    <xf numFmtId="49" fontId="33" fillId="0" borderId="13"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33"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3" fillId="0" borderId="3" xfId="0"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11" fillId="0" borderId="29"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12" fillId="0" borderId="3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34" fillId="0" borderId="31" xfId="0" applyFont="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49" fontId="44" fillId="0" borderId="3" xfId="0" applyNumberFormat="1" applyFont="1" applyFill="1" applyBorder="1" applyAlignment="1">
      <alignment horizontal="center" vertical="center" wrapText="1"/>
    </xf>
    <xf numFmtId="49" fontId="12" fillId="0" borderId="23" xfId="0" applyNumberFormat="1" applyFont="1" applyFill="1" applyBorder="1" applyAlignment="1">
      <alignment horizontal="center" wrapText="1"/>
    </xf>
    <xf numFmtId="49" fontId="12" fillId="0" borderId="27" xfId="0" applyNumberFormat="1" applyFont="1" applyFill="1" applyBorder="1" applyAlignment="1">
      <alignment horizontal="center" wrapText="1"/>
    </xf>
    <xf numFmtId="0" fontId="11" fillId="0" borderId="6" xfId="0" applyFont="1" applyFill="1" applyBorder="1" applyAlignment="1">
      <alignment horizontal="center" vertical="center" wrapText="1"/>
    </xf>
    <xf numFmtId="0" fontId="4" fillId="6" borderId="13" xfId="0" applyFont="1" applyFill="1" applyBorder="1" applyAlignment="1">
      <alignment vertical="center" wrapText="1"/>
    </xf>
    <xf numFmtId="0" fontId="0" fillId="0" borderId="6" xfId="0" applyBorder="1" applyAlignment="1">
      <alignment vertical="center" wrapText="1"/>
    </xf>
    <xf numFmtId="0" fontId="4" fillId="0"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Fill="1" applyBorder="1" applyAlignment="1">
      <alignment horizontal="center" vertical="center" wrapText="1"/>
    </xf>
    <xf numFmtId="0" fontId="0" fillId="0" borderId="31" xfId="0" applyFill="1" applyBorder="1" applyAlignment="1">
      <alignment horizontal="center" vertical="center" wrapText="1"/>
    </xf>
    <xf numFmtId="49" fontId="12" fillId="0" borderId="48"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0" fillId="0" borderId="36" xfId="0" applyBorder="1" applyAlignment="1">
      <alignment horizontal="center" vertical="center" wrapText="1"/>
    </xf>
    <xf numFmtId="49" fontId="1" fillId="0" borderId="13" xfId="0" applyNumberFormat="1" applyFont="1" applyFill="1" applyBorder="1" applyAlignment="1">
      <alignment vertical="center" wrapText="1"/>
    </xf>
    <xf numFmtId="0" fontId="0" fillId="0" borderId="6" xfId="0" applyFont="1" applyBorder="1" applyAlignment="1">
      <alignment vertical="center" wrapText="1"/>
    </xf>
    <xf numFmtId="0" fontId="0" fillId="0" borderId="29" xfId="0" applyFont="1" applyBorder="1" applyAlignment="1">
      <alignment vertical="center" wrapText="1"/>
    </xf>
    <xf numFmtId="49" fontId="11" fillId="0" borderId="13" xfId="0" applyNumberFormat="1" applyFont="1" applyFill="1" applyBorder="1" applyAlignment="1">
      <alignment vertical="center" wrapText="1"/>
    </xf>
    <xf numFmtId="0" fontId="23" fillId="0" borderId="1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9"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49" fontId="30" fillId="0" borderId="13" xfId="0" applyNumberFormat="1" applyFont="1" applyBorder="1" applyAlignment="1">
      <alignment horizontal="center" vertical="center" wrapText="1"/>
    </xf>
    <xf numFmtId="49" fontId="30" fillId="0" borderId="6" xfId="0" applyNumberFormat="1" applyFont="1" applyBorder="1" applyAlignment="1">
      <alignment horizontal="center" vertical="center" wrapText="1"/>
    </xf>
    <xf numFmtId="49" fontId="30" fillId="0" borderId="29"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4" fontId="4" fillId="0" borderId="13"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9"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49" fontId="65" fillId="0" borderId="6" xfId="0" applyNumberFormat="1" applyFont="1" applyBorder="1" applyAlignment="1">
      <alignment horizontal="center" vertical="center" wrapText="1"/>
    </xf>
    <xf numFmtId="0" fontId="65" fillId="0" borderId="3" xfId="0" applyFont="1" applyBorder="1" applyAlignment="1">
      <alignment horizontal="center" vertical="center" wrapText="1"/>
    </xf>
    <xf numFmtId="0" fontId="0" fillId="0" borderId="13" xfId="0" applyBorder="1" applyAlignment="1">
      <alignment horizontal="center" vertical="center" wrapText="1"/>
    </xf>
    <xf numFmtId="4" fontId="65" fillId="0" borderId="3" xfId="0"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13" xfId="0" applyNumberFormat="1" applyBorder="1" applyAlignment="1">
      <alignment horizontal="center" vertical="center" wrapText="1"/>
    </xf>
    <xf numFmtId="49" fontId="30" fillId="0" borderId="32"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3" fillId="0" borderId="48" xfId="0" applyFont="1" applyBorder="1" applyAlignment="1">
      <alignment horizontal="center" vertical="center" wrapText="1"/>
    </xf>
    <xf numFmtId="49" fontId="12" fillId="0" borderId="44" xfId="0" applyNumberFormat="1" applyFont="1" applyFill="1" applyBorder="1" applyAlignment="1">
      <alignment horizontal="center" vertical="top" wrapText="1"/>
    </xf>
    <xf numFmtId="0" fontId="69" fillId="0" borderId="51" xfId="0" applyFont="1" applyFill="1" applyBorder="1" applyAlignment="1">
      <alignment horizontal="center" vertical="top" wrapText="1"/>
    </xf>
    <xf numFmtId="0" fontId="69" fillId="0" borderId="37" xfId="0" applyFont="1" applyFill="1" applyBorder="1" applyAlignment="1">
      <alignment horizontal="center" vertical="top" wrapText="1"/>
    </xf>
    <xf numFmtId="0" fontId="44" fillId="0" borderId="3" xfId="0" applyFont="1" applyFill="1" applyBorder="1" applyAlignment="1">
      <alignment horizontal="center" vertical="center"/>
    </xf>
    <xf numFmtId="49" fontId="65" fillId="0" borderId="13" xfId="0" applyNumberFormat="1" applyFont="1" applyBorder="1" applyAlignment="1">
      <alignment horizontal="left" vertical="center" wrapText="1"/>
    </xf>
    <xf numFmtId="0" fontId="30" fillId="0" borderId="13" xfId="0" applyFont="1" applyBorder="1" applyAlignment="1">
      <alignment horizontal="left" vertical="center" wrapText="1"/>
    </xf>
    <xf numFmtId="0" fontId="30" fillId="0" borderId="29" xfId="0" applyFont="1" applyBorder="1" applyAlignment="1">
      <alignment horizontal="left" vertical="center" wrapText="1"/>
    </xf>
    <xf numFmtId="0" fontId="20" fillId="0" borderId="6"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39" xfId="0" applyFont="1" applyFill="1" applyBorder="1" applyAlignment="1">
      <alignment horizontal="center" vertical="center" wrapText="1"/>
    </xf>
    <xf numFmtId="49" fontId="11" fillId="0" borderId="23" xfId="0" applyNumberFormat="1" applyFont="1" applyFill="1" applyBorder="1" applyAlignment="1"/>
    <xf numFmtId="0" fontId="0" fillId="0" borderId="27" xfId="0" applyFont="1" applyBorder="1" applyAlignment="1"/>
    <xf numFmtId="0" fontId="1" fillId="0" borderId="13" xfId="0" applyFont="1" applyFill="1" applyBorder="1" applyAlignment="1">
      <alignment wrapText="1"/>
    </xf>
    <xf numFmtId="0" fontId="0" fillId="0" borderId="6" xfId="0" applyFont="1" applyBorder="1" applyAlignment="1">
      <alignment wrapText="1"/>
    </xf>
    <xf numFmtId="49" fontId="1" fillId="0" borderId="3" xfId="0" applyNumberFormat="1" applyFont="1" applyFill="1" applyBorder="1" applyAlignment="1">
      <alignment horizontal="center" vertical="center"/>
    </xf>
    <xf numFmtId="49" fontId="0"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49" fontId="62" fillId="0" borderId="3" xfId="0" applyNumberFormat="1" applyFont="1" applyBorder="1" applyAlignment="1">
      <alignment horizontal="center" vertical="center" wrapText="1"/>
    </xf>
    <xf numFmtId="49" fontId="43" fillId="0" borderId="3" xfId="0" applyNumberFormat="1" applyFont="1" applyFill="1" applyBorder="1" applyAlignment="1">
      <alignment horizontal="center" wrapText="1"/>
    </xf>
    <xf numFmtId="0" fontId="0" fillId="0" borderId="3" xfId="0" applyFill="1" applyBorder="1" applyAlignment="1">
      <alignment wrapText="1"/>
    </xf>
    <xf numFmtId="49" fontId="6" fillId="0" borderId="47" xfId="0" applyNumberFormat="1" applyFont="1" applyBorder="1" applyAlignment="1">
      <alignment horizontal="center" vertical="center" wrapText="1"/>
    </xf>
    <xf numFmtId="0" fontId="42" fillId="0" borderId="48" xfId="0" applyFont="1" applyBorder="1" applyAlignment="1">
      <alignment horizontal="center" vertical="center" wrapText="1"/>
    </xf>
    <xf numFmtId="0" fontId="42" fillId="0" borderId="0" xfId="0" applyFont="1" applyAlignment="1">
      <alignment horizontal="center" vertical="center" wrapText="1"/>
    </xf>
    <xf numFmtId="0" fontId="42" fillId="0" borderId="58"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36" xfId="0" applyFont="1" applyBorder="1" applyAlignment="1">
      <alignment horizontal="center" vertical="center" wrapText="1"/>
    </xf>
    <xf numFmtId="0" fontId="3" fillId="0" borderId="3" xfId="0" applyFont="1" applyFill="1" applyBorder="1" applyAlignment="1">
      <alignment horizontal="center" wrapText="1"/>
    </xf>
    <xf numFmtId="0" fontId="0" fillId="0" borderId="3" xfId="0" applyFill="1" applyBorder="1" applyAlignment="1">
      <alignment horizontal="center" wrapText="1"/>
    </xf>
    <xf numFmtId="0" fontId="1" fillId="0" borderId="13" xfId="0" applyFont="1" applyBorder="1" applyAlignment="1">
      <alignment wrapText="1"/>
    </xf>
    <xf numFmtId="0" fontId="41"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9" xfId="0" applyFont="1" applyBorder="1" applyAlignment="1">
      <alignment horizontal="center" vertical="center" wrapText="1"/>
    </xf>
    <xf numFmtId="0" fontId="29" fillId="0" borderId="13" xfId="0" applyFont="1" applyBorder="1" applyAlignment="1">
      <alignment horizontal="left" vertical="center" wrapText="1"/>
    </xf>
    <xf numFmtId="0" fontId="0" fillId="0" borderId="6" xfId="0" applyFont="1" applyBorder="1" applyAlignment="1">
      <alignment horizontal="left"/>
    </xf>
    <xf numFmtId="0" fontId="0" fillId="0" borderId="29" xfId="0" applyFont="1" applyBorder="1" applyAlignment="1">
      <alignment horizontal="left"/>
    </xf>
    <xf numFmtId="49" fontId="23" fillId="7" borderId="13" xfId="0" applyNumberFormat="1" applyFont="1" applyFill="1" applyBorder="1" applyAlignment="1">
      <alignment horizontal="center" vertical="center" wrapText="1"/>
    </xf>
    <xf numFmtId="0" fontId="31" fillId="0" borderId="13" xfId="0" applyFont="1" applyBorder="1" applyAlignment="1">
      <alignment horizontal="left" vertical="center" wrapText="1"/>
    </xf>
    <xf numFmtId="0" fontId="0" fillId="0" borderId="6" xfId="0" applyFont="1" applyBorder="1" applyAlignment="1">
      <alignment horizontal="left" wrapText="1"/>
    </xf>
    <xf numFmtId="0" fontId="0" fillId="0" borderId="29" xfId="0" applyFont="1" applyBorder="1" applyAlignment="1">
      <alignment horizontal="left" wrapText="1"/>
    </xf>
    <xf numFmtId="49" fontId="11" fillId="0" borderId="3" xfId="0" applyNumberFormat="1" applyFont="1" applyBorder="1" applyAlignment="1">
      <alignment horizontal="center" vertical="center" wrapText="1"/>
    </xf>
    <xf numFmtId="49" fontId="34" fillId="0" borderId="3" xfId="0" applyNumberFormat="1" applyFont="1" applyBorder="1" applyAlignment="1">
      <alignment horizontal="center" vertical="center" wrapText="1"/>
    </xf>
    <xf numFmtId="49" fontId="11" fillId="0" borderId="3"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0" fontId="30" fillId="0" borderId="3" xfId="0" applyFont="1" applyBorder="1" applyAlignment="1">
      <alignment horizontal="left" vertical="center" wrapText="1"/>
    </xf>
    <xf numFmtId="0" fontId="0" fillId="0" borderId="3" xfId="0" applyFont="1" applyBorder="1" applyAlignment="1">
      <alignment horizontal="left" wrapText="1"/>
    </xf>
    <xf numFmtId="0" fontId="0" fillId="0" borderId="13" xfId="0" applyFill="1" applyBorder="1" applyAlignment="1">
      <alignment horizontal="center" vertical="center" wrapText="1"/>
    </xf>
    <xf numFmtId="0" fontId="11" fillId="0" borderId="44"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3" xfId="0" applyFont="1" applyBorder="1" applyAlignment="1">
      <alignment horizontal="center" vertical="center" wrapText="1"/>
    </xf>
    <xf numFmtId="0" fontId="0" fillId="0" borderId="3" xfId="0" applyBorder="1" applyAlignment="1">
      <alignment horizontal="center" wrapText="1"/>
    </xf>
    <xf numFmtId="0" fontId="0" fillId="0" borderId="0" xfId="0" applyFill="1" applyAlignment="1">
      <alignment wrapText="1"/>
    </xf>
    <xf numFmtId="0" fontId="0" fillId="0" borderId="42" xfId="0" applyFill="1" applyBorder="1" applyAlignment="1">
      <alignment wrapText="1"/>
    </xf>
    <xf numFmtId="0" fontId="1" fillId="0" borderId="3" xfId="0" applyFont="1" applyBorder="1" applyAlignment="1">
      <alignment horizontal="center" vertical="center" wrapText="1"/>
    </xf>
    <xf numFmtId="0" fontId="44" fillId="0" borderId="3" xfId="0" applyFont="1" applyFill="1" applyBorder="1" applyAlignment="1">
      <alignment horizontal="center" wrapText="1"/>
    </xf>
    <xf numFmtId="0" fontId="63" fillId="0" borderId="3" xfId="0" applyFont="1" applyFill="1" applyBorder="1" applyAlignment="1">
      <alignment horizontal="center" wrapText="1"/>
    </xf>
    <xf numFmtId="49" fontId="1" fillId="0" borderId="3"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62"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34" fillId="0" borderId="3" xfId="0" applyFont="1" applyFill="1" applyBorder="1" applyAlignment="1">
      <alignment horizontal="center" vertical="center"/>
    </xf>
    <xf numFmtId="0" fontId="11" fillId="0" borderId="52" xfId="0" applyFont="1" applyBorder="1" applyAlignment="1">
      <alignment horizontal="center" vertical="center" wrapText="1"/>
    </xf>
    <xf numFmtId="0" fontId="0" fillId="0" borderId="48" xfId="0" applyBorder="1" applyAlignment="1">
      <alignment horizontal="center" wrapText="1"/>
    </xf>
    <xf numFmtId="0" fontId="0" fillId="0" borderId="59" xfId="0" applyBorder="1" applyAlignment="1">
      <alignment horizontal="center" wrapText="1"/>
    </xf>
    <xf numFmtId="0" fontId="0" fillId="0" borderId="58" xfId="0" applyBorder="1" applyAlignment="1">
      <alignment horizontal="center" wrapText="1"/>
    </xf>
    <xf numFmtId="0" fontId="0" fillId="0" borderId="60" xfId="0" applyBorder="1" applyAlignment="1">
      <alignment horizontal="center" wrapText="1"/>
    </xf>
    <xf numFmtId="0" fontId="0" fillId="0" borderId="36" xfId="0" applyBorder="1" applyAlignment="1">
      <alignment horizontal="center" wrapText="1"/>
    </xf>
    <xf numFmtId="0" fontId="43" fillId="0" borderId="34" xfId="0" applyFont="1"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43" xfId="0" applyFill="1" applyBorder="1" applyAlignment="1">
      <alignment horizontal="center" wrapText="1"/>
    </xf>
    <xf numFmtId="0" fontId="0" fillId="0" borderId="6" xfId="0" applyFont="1" applyBorder="1" applyAlignment="1">
      <alignment horizontal="left" vertical="center" wrapText="1"/>
    </xf>
    <xf numFmtId="0" fontId="0" fillId="0" borderId="29" xfId="0" applyFont="1" applyBorder="1" applyAlignment="1">
      <alignment horizontal="left" vertical="center" wrapText="1"/>
    </xf>
    <xf numFmtId="49" fontId="11" fillId="0" borderId="23" xfId="0" applyNumberFormat="1" applyFont="1" applyBorder="1" applyAlignment="1">
      <alignment vertical="center" wrapText="1"/>
    </xf>
    <xf numFmtId="49" fontId="11" fillId="0" borderId="27" xfId="0" applyNumberFormat="1" applyFont="1" applyBorder="1" applyAlignment="1">
      <alignment vertical="center" wrapText="1"/>
    </xf>
    <xf numFmtId="0" fontId="11" fillId="0" borderId="3" xfId="0" applyFont="1" applyBorder="1" applyAlignment="1">
      <alignment horizontal="left" vertical="center" wrapText="1"/>
    </xf>
    <xf numFmtId="0" fontId="34" fillId="0" borderId="3" xfId="0" applyFont="1" applyBorder="1" applyAlignment="1">
      <alignment horizontal="left" vertical="center" wrapText="1"/>
    </xf>
    <xf numFmtId="0" fontId="6" fillId="0" borderId="3" xfId="0" applyFont="1" applyBorder="1" applyAlignment="1">
      <alignment horizontal="center" vertical="center" wrapText="1"/>
    </xf>
    <xf numFmtId="4" fontId="6" fillId="0" borderId="3" xfId="0" applyNumberFormat="1" applyFont="1" applyBorder="1" applyAlignment="1">
      <alignment horizontal="right" wrapText="1"/>
    </xf>
    <xf numFmtId="0" fontId="0" fillId="0" borderId="3" xfId="0" applyFont="1" applyBorder="1" applyAlignment="1">
      <alignment horizontal="right" wrapText="1"/>
    </xf>
    <xf numFmtId="0" fontId="0" fillId="0" borderId="46" xfId="0" applyFill="1" applyBorder="1" applyAlignment="1">
      <alignment horizontal="center" wrapText="1"/>
    </xf>
    <xf numFmtId="0" fontId="0" fillId="0" borderId="40" xfId="0" applyFill="1" applyBorder="1" applyAlignment="1">
      <alignment horizontal="center" wrapText="1"/>
    </xf>
    <xf numFmtId="0" fontId="1"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0" xfId="0" applyAlignment="1">
      <alignment horizontal="center" vertical="center" wrapText="1"/>
    </xf>
    <xf numFmtId="0" fontId="0" fillId="0" borderId="61" xfId="0" applyBorder="1" applyAlignment="1">
      <alignment horizontal="center" vertical="center" wrapText="1"/>
    </xf>
    <xf numFmtId="0" fontId="6" fillId="0" borderId="70" xfId="0" applyFont="1" applyFill="1" applyBorder="1" applyAlignment="1">
      <alignment horizontal="center" vertical="center" wrapText="1"/>
    </xf>
    <xf numFmtId="0" fontId="0" fillId="0" borderId="68" xfId="0"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left" wrapText="1"/>
    </xf>
    <xf numFmtId="49" fontId="11" fillId="0" borderId="13"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1" fillId="0" borderId="13" xfId="0" applyFont="1" applyBorder="1" applyAlignment="1">
      <alignment horizontal="center" vertical="top" wrapText="1"/>
    </xf>
    <xf numFmtId="0" fontId="0" fillId="0" borderId="6" xfId="0" applyBorder="1" applyAlignment="1">
      <alignment horizontal="center" vertical="top" wrapText="1"/>
    </xf>
    <xf numFmtId="0" fontId="0" fillId="0" borderId="29" xfId="0" applyBorder="1" applyAlignment="1">
      <alignment horizontal="center" vertical="top" wrapText="1"/>
    </xf>
    <xf numFmtId="0" fontId="1" fillId="0" borderId="25" xfId="0" applyFont="1" applyBorder="1" applyAlignment="1">
      <alignment horizontal="center" vertical="center" wrapText="1"/>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6" fillId="0" borderId="70"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30" fillId="0" borderId="6" xfId="0" applyFont="1" applyBorder="1" applyAlignment="1">
      <alignment vertical="center" wrapText="1"/>
    </xf>
    <xf numFmtId="0" fontId="30" fillId="0" borderId="29" xfId="0" applyFont="1" applyBorder="1" applyAlignment="1">
      <alignment vertical="center" wrapText="1"/>
    </xf>
    <xf numFmtId="0" fontId="29" fillId="0" borderId="13" xfId="0" applyFont="1" applyBorder="1" applyAlignment="1">
      <alignment horizontal="center"/>
    </xf>
    <xf numFmtId="0" fontId="29" fillId="0" borderId="6" xfId="0" applyFont="1" applyBorder="1" applyAlignment="1">
      <alignment horizontal="center"/>
    </xf>
    <xf numFmtId="0" fontId="29" fillId="0" borderId="29" xfId="0" applyFont="1" applyBorder="1" applyAlignment="1">
      <alignment horizontal="center"/>
    </xf>
    <xf numFmtId="0" fontId="29" fillId="0" borderId="13" xfId="0" applyFont="1" applyBorder="1" applyAlignment="1">
      <alignment vertical="center" wrapText="1"/>
    </xf>
    <xf numFmtId="0" fontId="29" fillId="0" borderId="6" xfId="0" applyFont="1" applyBorder="1" applyAlignment="1">
      <alignment vertical="center" wrapText="1"/>
    </xf>
    <xf numFmtId="0" fontId="29" fillId="0" borderId="29" xfId="0" applyFont="1" applyBorder="1" applyAlignment="1">
      <alignment vertical="center" wrapText="1"/>
    </xf>
    <xf numFmtId="0" fontId="30" fillId="0" borderId="13" xfId="0" applyFont="1" applyBorder="1" applyAlignment="1">
      <alignment vertical="center" wrapText="1"/>
    </xf>
    <xf numFmtId="49" fontId="30" fillId="0" borderId="13" xfId="0" applyNumberFormat="1" applyFont="1" applyBorder="1" applyAlignment="1">
      <alignment horizontal="center"/>
    </xf>
    <xf numFmtId="49" fontId="30" fillId="0" borderId="6" xfId="0" applyNumberFormat="1" applyFont="1" applyBorder="1" applyAlignment="1">
      <alignment horizontal="center"/>
    </xf>
    <xf numFmtId="49" fontId="30" fillId="0" borderId="29" xfId="0" applyNumberFormat="1" applyFont="1" applyBorder="1" applyAlignment="1">
      <alignment horizontal="center"/>
    </xf>
    <xf numFmtId="0" fontId="30" fillId="0" borderId="13" xfId="0" applyFont="1" applyBorder="1" applyAlignment="1">
      <alignment horizontal="center"/>
    </xf>
    <xf numFmtId="0" fontId="30" fillId="0" borderId="6" xfId="0" applyFont="1" applyBorder="1" applyAlignment="1">
      <alignment horizontal="center"/>
    </xf>
    <xf numFmtId="0" fontId="30" fillId="0" borderId="29" xfId="0" applyFont="1" applyBorder="1" applyAlignment="1">
      <alignment horizontal="center"/>
    </xf>
    <xf numFmtId="49" fontId="29" fillId="0" borderId="13" xfId="0" applyNumberFormat="1" applyFont="1" applyBorder="1" applyAlignment="1">
      <alignment horizontal="justify" vertical="center" wrapText="1"/>
    </xf>
    <xf numFmtId="0" fontId="0" fillId="0" borderId="6" xfId="0" applyBorder="1" applyAlignment="1">
      <alignment horizontal="justify" vertical="center" wrapText="1"/>
    </xf>
    <xf numFmtId="0" fontId="29" fillId="0" borderId="3" xfId="0" applyFont="1" applyBorder="1" applyAlignment="1">
      <alignment horizontal="justify" vertical="center" wrapText="1"/>
    </xf>
    <xf numFmtId="49" fontId="1" fillId="0" borderId="6"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30" fillId="0" borderId="13" xfId="0" applyFont="1" applyBorder="1" applyAlignment="1">
      <alignment horizontal="center" vertical="top" wrapText="1"/>
    </xf>
    <xf numFmtId="0" fontId="30" fillId="0" borderId="6" xfId="0" applyFont="1" applyBorder="1" applyAlignment="1">
      <alignment horizontal="center" vertical="top" wrapText="1"/>
    </xf>
    <xf numFmtId="0" fontId="30" fillId="0" borderId="29" xfId="0" applyFont="1" applyBorder="1" applyAlignment="1">
      <alignment horizontal="center" vertical="top" wrapText="1"/>
    </xf>
    <xf numFmtId="4" fontId="11" fillId="0" borderId="13" xfId="0" applyNumberFormat="1" applyFont="1" applyBorder="1" applyAlignment="1">
      <alignment vertical="top" wrapText="1"/>
    </xf>
    <xf numFmtId="0" fontId="0" fillId="0" borderId="29" xfId="0" applyBorder="1" applyAlignment="1">
      <alignment vertical="top" wrapText="1"/>
    </xf>
    <xf numFmtId="0" fontId="11" fillId="0" borderId="3" xfId="0" applyFont="1" applyFill="1" applyBorder="1" applyAlignment="1">
      <alignment horizontal="center" wrapText="1"/>
    </xf>
    <xf numFmtId="0" fontId="1" fillId="0" borderId="23" xfId="0" applyFont="1" applyFill="1" applyBorder="1"/>
    <xf numFmtId="0" fontId="1" fillId="0" borderId="25" xfId="0" applyFont="1" applyFill="1" applyBorder="1" applyAlignment="1">
      <alignment horizontal="center" vertical="center" wrapText="1"/>
    </xf>
    <xf numFmtId="0" fontId="1" fillId="0" borderId="3" xfId="0" applyFont="1" applyBorder="1" applyAlignment="1">
      <alignment horizontal="justify" vertical="top" wrapText="1"/>
    </xf>
    <xf numFmtId="0" fontId="0" fillId="0" borderId="3" xfId="0" applyBorder="1" applyAlignment="1">
      <alignment horizontal="justify" vertical="top" wrapText="1"/>
    </xf>
    <xf numFmtId="0" fontId="29" fillId="0" borderId="13" xfId="0" applyFont="1" applyBorder="1" applyAlignment="1">
      <alignment horizontal="center" vertical="center"/>
    </xf>
    <xf numFmtId="0" fontId="29" fillId="0" borderId="6" xfId="0" applyFont="1" applyBorder="1" applyAlignment="1">
      <alignment horizontal="center" vertical="center"/>
    </xf>
    <xf numFmtId="0" fontId="29" fillId="0" borderId="29" xfId="0" applyFont="1" applyBorder="1" applyAlignment="1">
      <alignment horizontal="center" vertical="center"/>
    </xf>
    <xf numFmtId="0" fontId="30" fillId="0" borderId="13" xfId="0" applyFont="1" applyBorder="1" applyAlignment="1">
      <alignment vertical="top" wrapText="1"/>
    </xf>
    <xf numFmtId="0" fontId="0" fillId="0" borderId="6" xfId="0" applyBorder="1" applyAlignment="1">
      <alignment vertical="top" wrapText="1"/>
    </xf>
    <xf numFmtId="0" fontId="40" fillId="0" borderId="48" xfId="0" applyFont="1" applyBorder="1" applyAlignment="1">
      <alignment horizontal="center" vertical="center" wrapText="1"/>
    </xf>
    <xf numFmtId="0" fontId="30" fillId="0" borderId="50" xfId="0" applyFont="1" applyBorder="1" applyAlignment="1">
      <alignment vertical="top" wrapText="1"/>
    </xf>
    <xf numFmtId="0" fontId="30" fillId="0" borderId="0" xfId="0" applyFont="1" applyAlignment="1">
      <alignment vertical="top" wrapText="1"/>
    </xf>
    <xf numFmtId="0" fontId="30" fillId="0" borderId="26" xfId="0" applyFont="1" applyBorder="1" applyAlignment="1">
      <alignment vertical="top" wrapText="1"/>
    </xf>
    <xf numFmtId="0" fontId="11" fillId="0" borderId="13" xfId="0" applyFont="1" applyBorder="1" applyAlignment="1">
      <alignment vertical="top" wrapText="1"/>
    </xf>
    <xf numFmtId="49" fontId="23" fillId="0" borderId="32"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23" fillId="6" borderId="13" xfId="0" applyFont="1" applyFill="1" applyBorder="1" applyAlignment="1">
      <alignment vertical="center" wrapText="1"/>
    </xf>
    <xf numFmtId="49" fontId="23" fillId="6" borderId="52" xfId="0" applyNumberFormat="1" applyFont="1" applyFill="1" applyBorder="1" applyAlignment="1">
      <alignment horizontal="center" vertical="center" wrapText="1"/>
    </xf>
    <xf numFmtId="49" fontId="23" fillId="6" borderId="59" xfId="0" applyNumberFormat="1" applyFont="1" applyFill="1" applyBorder="1" applyAlignment="1">
      <alignment horizontal="center" vertical="center" wrapText="1"/>
    </xf>
    <xf numFmtId="49" fontId="23" fillId="6" borderId="60" xfId="0" applyNumberFormat="1" applyFont="1" applyFill="1" applyBorder="1" applyAlignment="1">
      <alignment horizontal="center" vertical="center" wrapText="1"/>
    </xf>
    <xf numFmtId="49" fontId="30" fillId="0" borderId="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6" fillId="6" borderId="3" xfId="0" applyNumberFormat="1" applyFont="1" applyFill="1" applyBorder="1" applyAlignment="1">
      <alignment horizontal="center" vertical="center" wrapText="1"/>
    </xf>
    <xf numFmtId="0" fontId="58" fillId="0" borderId="13" xfId="0" applyFont="1" applyBorder="1" applyAlignment="1">
      <alignment vertical="center" wrapText="1"/>
    </xf>
    <xf numFmtId="0" fontId="58" fillId="0" borderId="6" xfId="0" applyFont="1" applyBorder="1" applyAlignment="1">
      <alignment vertical="center" wrapText="1"/>
    </xf>
    <xf numFmtId="0" fontId="58" fillId="0" borderId="29" xfId="0" applyFont="1" applyBorder="1" applyAlignment="1">
      <alignment vertical="center" wrapText="1"/>
    </xf>
    <xf numFmtId="49" fontId="23" fillId="6" borderId="3" xfId="0" applyNumberFormat="1" applyFont="1" applyFill="1" applyBorder="1" applyAlignment="1">
      <alignment horizontal="center" vertical="center" wrapText="1"/>
    </xf>
    <xf numFmtId="0" fontId="23" fillId="6" borderId="3" xfId="0" applyFont="1" applyFill="1" applyBorder="1" applyAlignment="1">
      <alignment vertical="center" wrapText="1"/>
    </xf>
    <xf numFmtId="0" fontId="58" fillId="0" borderId="3" xfId="0" applyFont="1" applyBorder="1" applyAlignment="1">
      <alignment vertical="center" wrapText="1"/>
    </xf>
    <xf numFmtId="0" fontId="23" fillId="0" borderId="13" xfId="0" applyFont="1" applyFill="1" applyBorder="1" applyAlignment="1">
      <alignment vertical="center" wrapText="1"/>
    </xf>
    <xf numFmtId="49" fontId="23" fillId="6" borderId="13" xfId="0" applyNumberFormat="1" applyFont="1" applyFill="1" applyBorder="1" applyAlignment="1">
      <alignment horizontal="center" vertical="center" wrapText="1"/>
    </xf>
    <xf numFmtId="49" fontId="23" fillId="6" borderId="6" xfId="0" applyNumberFormat="1" applyFont="1" applyFill="1" applyBorder="1" applyAlignment="1">
      <alignment horizontal="center" vertical="center" wrapText="1"/>
    </xf>
    <xf numFmtId="49" fontId="23" fillId="6" borderId="29" xfId="0" applyNumberFormat="1" applyFont="1" applyFill="1" applyBorder="1" applyAlignment="1">
      <alignment horizontal="center" vertical="center" wrapText="1"/>
    </xf>
    <xf numFmtId="0" fontId="22" fillId="0" borderId="13" xfId="0" applyFont="1" applyFill="1" applyBorder="1" applyAlignment="1">
      <alignment vertical="center" wrapText="1"/>
    </xf>
    <xf numFmtId="0" fontId="34" fillId="0" borderId="6" xfId="0" applyFont="1" applyBorder="1" applyAlignment="1">
      <alignment vertical="center" wrapText="1"/>
    </xf>
    <xf numFmtId="0" fontId="34" fillId="0" borderId="29" xfId="0" applyFont="1" applyBorder="1" applyAlignment="1">
      <alignment vertical="center" wrapText="1"/>
    </xf>
    <xf numFmtId="0" fontId="0" fillId="0" borderId="13" xfId="0" applyBorder="1" applyAlignment="1">
      <alignment vertical="center" wrapText="1"/>
    </xf>
    <xf numFmtId="0" fontId="11" fillId="0" borderId="32"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167" fontId="11" fillId="0" borderId="13" xfId="0" applyNumberFormat="1" applyFont="1" applyFill="1" applyBorder="1" applyAlignment="1">
      <alignment vertical="center"/>
    </xf>
    <xf numFmtId="167" fontId="11" fillId="0" borderId="6" xfId="0" applyNumberFormat="1" applyFont="1" applyFill="1" applyBorder="1" applyAlignment="1">
      <alignment vertical="center"/>
    </xf>
    <xf numFmtId="167" fontId="11" fillId="0" borderId="29" xfId="0" applyNumberFormat="1" applyFont="1" applyFill="1" applyBorder="1" applyAlignment="1">
      <alignment vertical="center"/>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1" fillId="0" borderId="60"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 fillId="0" borderId="13" xfId="0" applyFont="1" applyFill="1" applyBorder="1" applyAlignment="1"/>
    <xf numFmtId="0" fontId="1" fillId="0" borderId="6" xfId="0" applyFont="1" applyFill="1" applyBorder="1" applyAlignment="1"/>
    <xf numFmtId="0" fontId="1" fillId="0" borderId="29" xfId="0" applyFont="1" applyFill="1" applyBorder="1" applyAlignment="1"/>
    <xf numFmtId="0" fontId="30" fillId="0" borderId="6" xfId="0" applyFont="1" applyBorder="1" applyAlignment="1">
      <alignment vertical="top" wrapText="1"/>
    </xf>
    <xf numFmtId="0" fontId="30" fillId="0" borderId="29" xfId="0" applyFont="1" applyBorder="1" applyAlignment="1">
      <alignment vertical="top" wrapText="1"/>
    </xf>
    <xf numFmtId="0" fontId="6" fillId="6" borderId="13" xfId="0" applyFont="1" applyFill="1" applyBorder="1" applyAlignment="1">
      <alignment vertical="center" wrapText="1"/>
    </xf>
    <xf numFmtId="0" fontId="0" fillId="0" borderId="3" xfId="0" applyBorder="1"/>
    <xf numFmtId="0" fontId="11" fillId="0" borderId="0" xfId="0" applyFont="1" applyBorder="1" applyAlignment="1">
      <alignment horizontal="center" vertical="center" wrapText="1"/>
    </xf>
    <xf numFmtId="0" fontId="34" fillId="0" borderId="0" xfId="0" applyFont="1" applyBorder="1" applyAlignment="1">
      <alignment horizontal="center" vertical="center" wrapText="1"/>
    </xf>
    <xf numFmtId="49" fontId="11" fillId="0" borderId="0" xfId="0" applyNumberFormat="1" applyFont="1" applyFill="1" applyBorder="1" applyAlignment="1">
      <alignment horizontal="center" vertical="center" wrapText="1"/>
    </xf>
    <xf numFmtId="0" fontId="30" fillId="0" borderId="3" xfId="0" applyFont="1" applyBorder="1" applyAlignment="1">
      <alignment horizontal="justify" vertical="center" wrapText="1"/>
    </xf>
    <xf numFmtId="49" fontId="6" fillId="6" borderId="52" xfId="0" applyNumberFormat="1" applyFont="1" applyFill="1" applyBorder="1" applyAlignment="1">
      <alignment horizontal="center" vertical="center" wrapText="1"/>
    </xf>
    <xf numFmtId="49" fontId="6" fillId="6" borderId="59" xfId="0" applyNumberFormat="1" applyFont="1" applyFill="1" applyBorder="1" applyAlignment="1">
      <alignment horizontal="center" vertical="center" wrapText="1"/>
    </xf>
    <xf numFmtId="49" fontId="6" fillId="6" borderId="60"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34" fillId="0" borderId="6" xfId="0" applyFont="1" applyFill="1" applyBorder="1" applyAlignment="1">
      <alignment wrapText="1"/>
    </xf>
    <xf numFmtId="0" fontId="34" fillId="0" borderId="29" xfId="0" applyFont="1" applyFill="1" applyBorder="1" applyAlignment="1">
      <alignment wrapText="1"/>
    </xf>
    <xf numFmtId="49" fontId="6" fillId="0" borderId="23" xfId="0" applyNumberFormat="1" applyFont="1" applyFill="1" applyBorder="1" applyAlignment="1">
      <alignment horizontal="left" vertical="center" wrapText="1"/>
    </xf>
    <xf numFmtId="0" fontId="34" fillId="0" borderId="27" xfId="0" applyFont="1" applyFill="1" applyBorder="1" applyAlignment="1">
      <alignment wrapText="1"/>
    </xf>
    <xf numFmtId="0" fontId="34" fillId="0" borderId="31" xfId="0" applyFont="1" applyFill="1" applyBorder="1" applyAlignment="1">
      <alignment wrapText="1"/>
    </xf>
    <xf numFmtId="49" fontId="11" fillId="0" borderId="0" xfId="0" applyNumberFormat="1" applyFont="1" applyFill="1" applyBorder="1" applyAlignment="1">
      <alignment vertical="center" wrapText="1"/>
    </xf>
    <xf numFmtId="0" fontId="0" fillId="0" borderId="0" xfId="0" applyBorder="1" applyAlignment="1">
      <alignment wrapText="1"/>
    </xf>
    <xf numFmtId="0" fontId="6" fillId="0" borderId="0" xfId="0" applyFont="1" applyBorder="1" applyAlignment="1">
      <alignment horizontal="center" vertical="center" wrapText="1"/>
    </xf>
    <xf numFmtId="0" fontId="29" fillId="0" borderId="13" xfId="0" applyFont="1" applyBorder="1" applyAlignment="1">
      <alignment vertical="top" wrapText="1"/>
    </xf>
    <xf numFmtId="0" fontId="34" fillId="0" borderId="27"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0" fillId="0" borderId="29" xfId="0"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vertical="center" wrapText="1"/>
    </xf>
    <xf numFmtId="4" fontId="39" fillId="0" borderId="0" xfId="0" applyNumberFormat="1" applyFont="1" applyBorder="1" applyAlignment="1">
      <alignment horizontal="right" wrapText="1"/>
    </xf>
    <xf numFmtId="0" fontId="6" fillId="0" borderId="3" xfId="0" applyFont="1" applyFill="1" applyBorder="1" applyAlignment="1">
      <alignment horizontal="left" vertical="center" wrapText="1"/>
    </xf>
    <xf numFmtId="167" fontId="11" fillId="0" borderId="3" xfId="0" applyNumberFormat="1" applyFont="1" applyFill="1" applyBorder="1" applyAlignment="1">
      <alignment vertical="center"/>
    </xf>
    <xf numFmtId="0" fontId="1" fillId="0" borderId="0" xfId="0" applyFont="1" applyFill="1" applyBorder="1" applyAlignment="1">
      <alignment horizontal="center" vertical="top" wrapText="1"/>
    </xf>
    <xf numFmtId="0" fontId="0" fillId="0" borderId="0" xfId="0" applyBorder="1" applyAlignment="1">
      <alignment horizontal="center" vertical="center" wrapText="1"/>
    </xf>
    <xf numFmtId="0" fontId="0" fillId="0" borderId="0" xfId="0" applyBorder="1" applyAlignment="1">
      <alignment vertical="center"/>
    </xf>
    <xf numFmtId="0" fontId="1" fillId="5" borderId="3" xfId="0" applyFont="1" applyFill="1" applyBorder="1" applyAlignment="1">
      <alignment horizontal="left" vertical="center" wrapText="1"/>
    </xf>
    <xf numFmtId="0" fontId="0" fillId="0" borderId="13" xfId="0" applyBorder="1" applyAlignment="1">
      <alignment horizontal="left" vertical="center" wrapText="1"/>
    </xf>
    <xf numFmtId="49" fontId="1" fillId="5" borderId="23" xfId="0" applyNumberFormat="1" applyFont="1" applyFill="1" applyBorder="1" applyAlignment="1">
      <alignment vertical="center" wrapText="1"/>
    </xf>
    <xf numFmtId="0" fontId="0" fillId="0" borderId="27" xfId="0" applyBorder="1" applyAlignment="1">
      <alignment vertical="center" wrapText="1"/>
    </xf>
    <xf numFmtId="0" fontId="0" fillId="0" borderId="6" xfId="0" applyBorder="1" applyAlignment="1">
      <alignment horizontal="center" wrapText="1"/>
    </xf>
    <xf numFmtId="0" fontId="0" fillId="0" borderId="15" xfId="0" applyBorder="1" applyAlignment="1">
      <alignment horizontal="center" wrapText="1"/>
    </xf>
    <xf numFmtId="0" fontId="30" fillId="0" borderId="3" xfId="0" applyFont="1" applyBorder="1" applyAlignment="1">
      <alignment vertical="center" wrapText="1"/>
    </xf>
    <xf numFmtId="0" fontId="1" fillId="0" borderId="29" xfId="0" applyFont="1" applyBorder="1" applyAlignment="1">
      <alignment horizontal="left" vertical="top" wrapText="1"/>
    </xf>
    <xf numFmtId="0" fontId="1" fillId="0" borderId="29" xfId="0" applyFont="1" applyFill="1" applyBorder="1" applyAlignment="1">
      <alignment horizontal="left" vertical="top" wrapText="1"/>
    </xf>
    <xf numFmtId="49" fontId="1" fillId="0" borderId="23" xfId="0" applyNumberFormat="1" applyFont="1" applyFill="1" applyBorder="1" applyAlignment="1">
      <alignment wrapText="1"/>
    </xf>
    <xf numFmtId="49" fontId="1" fillId="0" borderId="27" xfId="0" applyNumberFormat="1" applyFont="1" applyFill="1" applyBorder="1" applyAlignment="1">
      <alignment wrapText="1"/>
    </xf>
    <xf numFmtId="49" fontId="1" fillId="0" borderId="31" xfId="0" applyNumberFormat="1" applyFont="1" applyFill="1" applyBorder="1" applyAlignment="1">
      <alignment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49" fontId="11" fillId="0" borderId="2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0" fontId="29" fillId="0" borderId="13" xfId="0" applyFont="1" applyBorder="1" applyAlignment="1">
      <alignment horizontal="left" vertical="top" wrapText="1"/>
    </xf>
    <xf numFmtId="0" fontId="11" fillId="0" borderId="2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11" fillId="0" borderId="6" xfId="0" applyFont="1" applyFill="1" applyBorder="1" applyAlignment="1">
      <alignment vertical="top" wrapText="1"/>
    </xf>
    <xf numFmtId="49" fontId="11" fillId="0" borderId="6" xfId="0" applyNumberFormat="1" applyFont="1" applyFill="1" applyBorder="1" applyAlignment="1">
      <alignment wrapText="1"/>
    </xf>
    <xf numFmtId="0" fontId="40" fillId="0" borderId="58" xfId="0" applyFont="1" applyBorder="1" applyAlignment="1">
      <alignment horizontal="center" vertical="center" wrapText="1"/>
    </xf>
    <xf numFmtId="0" fontId="40" fillId="0" borderId="36" xfId="0" applyFont="1" applyBorder="1" applyAlignment="1">
      <alignment horizontal="center" vertical="center"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3" fillId="0" borderId="49" xfId="0" applyFont="1" applyFill="1" applyBorder="1" applyAlignment="1">
      <alignment horizontal="center"/>
    </xf>
    <xf numFmtId="0" fontId="43" fillId="0" borderId="50" xfId="0" applyFont="1" applyFill="1" applyBorder="1" applyAlignment="1">
      <alignment horizontal="center"/>
    </xf>
    <xf numFmtId="0" fontId="43" fillId="0" borderId="41" xfId="0" applyFont="1" applyFill="1" applyBorder="1" applyAlignment="1">
      <alignment horizontal="center"/>
    </xf>
    <xf numFmtId="0" fontId="1" fillId="0" borderId="11" xfId="0" applyFont="1" applyFill="1" applyBorder="1" applyAlignment="1">
      <alignment wrapText="1"/>
    </xf>
    <xf numFmtId="0" fontId="1" fillId="0" borderId="12" xfId="0" applyFont="1" applyFill="1" applyBorder="1" applyAlignment="1">
      <alignment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49" fontId="1" fillId="0" borderId="23" xfId="0" applyNumberFormat="1" applyFont="1" applyFill="1" applyBorder="1" applyAlignment="1">
      <alignment vertical="center" wrapText="1"/>
    </xf>
    <xf numFmtId="49" fontId="1" fillId="0" borderId="31" xfId="0" applyNumberFormat="1" applyFont="1" applyFill="1" applyBorder="1" applyAlignment="1">
      <alignment vertical="center" wrapText="1"/>
    </xf>
    <xf numFmtId="0" fontId="43" fillId="0" borderId="49"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41" xfId="0" applyFont="1" applyFill="1" applyBorder="1" applyAlignment="1">
      <alignment horizontal="center" vertical="center"/>
    </xf>
    <xf numFmtId="0" fontId="30" fillId="0" borderId="13" xfId="0" applyFont="1" applyBorder="1" applyAlignment="1">
      <alignment horizontal="center" vertical="center" wrapText="1"/>
    </xf>
    <xf numFmtId="0" fontId="29" fillId="0" borderId="1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3" xfId="0" applyFont="1" applyFill="1" applyBorder="1" applyAlignment="1">
      <alignment vertical="center" wrapText="1"/>
    </xf>
    <xf numFmtId="0" fontId="29" fillId="0" borderId="27" xfId="0" applyFont="1" applyFill="1" applyBorder="1" applyAlignment="1">
      <alignment vertical="center" wrapText="1"/>
    </xf>
    <xf numFmtId="0" fontId="30" fillId="0" borderId="6" xfId="0" applyFont="1" applyBorder="1" applyAlignment="1">
      <alignment horizontal="center" vertical="center" wrapText="1"/>
    </xf>
    <xf numFmtId="0" fontId="30" fillId="0" borderId="29" xfId="0" applyFont="1" applyBorder="1" applyAlignment="1">
      <alignment horizontal="center" vertical="center" wrapText="1"/>
    </xf>
    <xf numFmtId="0" fontId="29" fillId="0" borderId="13" xfId="0" applyFont="1" applyBorder="1" applyAlignment="1">
      <alignment horizontal="center" vertical="center" wrapText="1"/>
    </xf>
    <xf numFmtId="0" fontId="22" fillId="0" borderId="27"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9" fillId="0" borderId="48"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9" xfId="0" applyFont="1" applyBorder="1" applyAlignment="1">
      <alignment horizontal="center" vertical="center" wrapText="1"/>
    </xf>
    <xf numFmtId="49" fontId="1" fillId="0" borderId="23" xfId="0" applyNumberFormat="1" applyFont="1" applyFill="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 xfId="0" applyFont="1" applyBorder="1" applyAlignment="1">
      <alignment horizontal="center" vertical="center" wrapText="1"/>
    </xf>
    <xf numFmtId="0" fontId="1"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3" fillId="6" borderId="13" xfId="0"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9" fillId="0" borderId="23" xfId="0" applyFont="1" applyFill="1" applyBorder="1" applyAlignment="1">
      <alignment horizontal="center" vertical="center"/>
    </xf>
    <xf numFmtId="0" fontId="9" fillId="0" borderId="27" xfId="0" applyFont="1" applyFill="1" applyBorder="1" applyAlignment="1">
      <alignment horizontal="center" vertical="center"/>
    </xf>
    <xf numFmtId="0" fontId="43" fillId="0" borderId="13" xfId="0" applyFont="1" applyFill="1" applyBorder="1" applyAlignment="1">
      <alignment horizontal="center" wrapText="1" shrinkToFit="1"/>
    </xf>
    <xf numFmtId="0" fontId="43" fillId="0" borderId="6" xfId="0" applyFont="1" applyFill="1" applyBorder="1" applyAlignment="1">
      <alignment horizontal="center" wrapText="1" shrinkToFit="1"/>
    </xf>
    <xf numFmtId="0" fontId="43" fillId="0" borderId="44" xfId="0" applyFont="1" applyFill="1" applyBorder="1" applyAlignment="1">
      <alignment horizontal="center" vertical="center" wrapText="1" shrinkToFit="1"/>
    </xf>
    <xf numFmtId="0" fontId="43" fillId="0" borderId="51" xfId="0" applyFont="1" applyFill="1" applyBorder="1" applyAlignment="1">
      <alignment horizontal="center" vertical="center" wrapText="1" shrinkToFit="1"/>
    </xf>
    <xf numFmtId="0" fontId="43" fillId="0" borderId="37" xfId="0" applyFont="1" applyFill="1" applyBorder="1" applyAlignment="1">
      <alignment horizontal="center" vertical="center" wrapText="1" shrinkToFit="1"/>
    </xf>
    <xf numFmtId="49" fontId="22" fillId="0" borderId="32"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35" xfId="0" applyNumberFormat="1" applyFont="1" applyFill="1" applyBorder="1" applyAlignment="1">
      <alignment horizontal="center" vertical="center" wrapText="1"/>
    </xf>
    <xf numFmtId="49" fontId="6" fillId="0" borderId="3" xfId="0" applyNumberFormat="1" applyFont="1" applyFill="1" applyBorder="1" applyAlignment="1">
      <alignment horizontal="left" vertical="center" wrapText="1"/>
    </xf>
    <xf numFmtId="49" fontId="30" fillId="0" borderId="47" xfId="0" applyNumberFormat="1" applyFont="1" applyBorder="1" applyAlignment="1">
      <alignment horizontal="center" vertical="center" wrapText="1"/>
    </xf>
    <xf numFmtId="0" fontId="0" fillId="0" borderId="0" xfId="0" applyFont="1" applyAlignment="1">
      <alignment horizontal="center" vertical="center" wrapText="1"/>
    </xf>
    <xf numFmtId="0" fontId="11" fillId="0" borderId="6"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1" xfId="0" applyFont="1" applyFill="1" applyBorder="1" applyAlignment="1">
      <alignment horizontal="left" vertical="center" wrapText="1"/>
    </xf>
    <xf numFmtId="49" fontId="1" fillId="0" borderId="31" xfId="0" applyNumberFormat="1" applyFont="1" applyBorder="1" applyAlignment="1">
      <alignment horizontal="center" vertical="center" wrapText="1"/>
    </xf>
    <xf numFmtId="49" fontId="58" fillId="0" borderId="3" xfId="0" applyNumberFormat="1" applyFont="1" applyBorder="1" applyAlignment="1">
      <alignment horizontal="center" vertical="center" wrapText="1"/>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0" fontId="30" fillId="0" borderId="50" xfId="0" applyFont="1" applyBorder="1" applyAlignment="1">
      <alignment horizontal="justify" vertical="top" wrapText="1"/>
    </xf>
    <xf numFmtId="0" fontId="30" fillId="0" borderId="0" xfId="0" applyFont="1" applyAlignment="1">
      <alignment horizontal="justify" vertical="top" wrapText="1"/>
    </xf>
    <xf numFmtId="2" fontId="4" fillId="0" borderId="13" xfId="0" applyNumberFormat="1" applyFont="1" applyFill="1" applyBorder="1" applyAlignment="1">
      <alignment horizontal="right" wrapText="1"/>
    </xf>
    <xf numFmtId="0" fontId="0" fillId="0" borderId="29" xfId="0" applyBorder="1" applyAlignment="1">
      <alignment horizontal="right" wrapText="1"/>
    </xf>
    <xf numFmtId="0" fontId="6" fillId="0" borderId="13" xfId="0" applyFont="1" applyFill="1" applyBorder="1" applyAlignment="1">
      <alignment vertical="center" wrapText="1"/>
    </xf>
    <xf numFmtId="49" fontId="23" fillId="0" borderId="23" xfId="0" applyNumberFormat="1" applyFont="1" applyFill="1" applyBorder="1" applyAlignment="1">
      <alignment horizontal="center" vertical="center" wrapText="1"/>
    </xf>
    <xf numFmtId="49" fontId="23" fillId="0" borderId="27"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49" fontId="30" fillId="0" borderId="3" xfId="0" applyNumberFormat="1" applyFont="1" applyBorder="1" applyAlignment="1">
      <alignment horizontal="justify" vertical="center" wrapText="1"/>
    </xf>
    <xf numFmtId="0" fontId="11" fillId="0" borderId="13" xfId="0" applyFont="1" applyBorder="1" applyAlignment="1">
      <alignment horizontal="left" vertical="center" wrapText="1"/>
    </xf>
    <xf numFmtId="0" fontId="43" fillId="0" borderId="52"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29" fillId="0" borderId="1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29" xfId="0" applyFont="1" applyFill="1" applyBorder="1" applyAlignment="1">
      <alignment horizontal="center" vertical="center"/>
    </xf>
    <xf numFmtId="0" fontId="29" fillId="0" borderId="1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43" fillId="0" borderId="52" xfId="0" applyFont="1" applyBorder="1" applyAlignment="1">
      <alignment horizontal="center"/>
    </xf>
    <xf numFmtId="0" fontId="43" fillId="0" borderId="47" xfId="0" applyFont="1" applyBorder="1" applyAlignment="1">
      <alignment horizontal="center"/>
    </xf>
    <xf numFmtId="0" fontId="43" fillId="0" borderId="48" xfId="0" applyFont="1" applyBorder="1" applyAlignment="1">
      <alignment horizontal="center"/>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43" fillId="0" borderId="59" xfId="0" applyFont="1" applyFill="1" applyBorder="1" applyAlignment="1">
      <alignment horizontal="center" wrapText="1"/>
    </xf>
    <xf numFmtId="0" fontId="43" fillId="0" borderId="0" xfId="0" applyFont="1" applyFill="1" applyBorder="1" applyAlignment="1">
      <alignment horizontal="center" wrapText="1"/>
    </xf>
    <xf numFmtId="0" fontId="43" fillId="0" borderId="58" xfId="0" applyFont="1" applyFill="1" applyBorder="1" applyAlignment="1">
      <alignment horizontal="center" wrapText="1"/>
    </xf>
    <xf numFmtId="49" fontId="3" fillId="0" borderId="13"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0" fontId="3" fillId="0" borderId="13" xfId="0" applyFont="1" applyBorder="1" applyAlignment="1">
      <alignment horizontal="justify" vertical="top" wrapText="1"/>
    </xf>
    <xf numFmtId="0" fontId="3" fillId="0" borderId="29" xfId="0" applyFont="1" applyBorder="1" applyAlignment="1">
      <alignment horizontal="justify" vertical="top"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vertical="top" wrapText="1"/>
    </xf>
    <xf numFmtId="0" fontId="3" fillId="0" borderId="29" xfId="0" applyFont="1" applyBorder="1" applyAlignment="1">
      <alignment vertical="top" wrapText="1"/>
    </xf>
    <xf numFmtId="0" fontId="15" fillId="0" borderId="44" xfId="0" applyFont="1" applyBorder="1" applyAlignment="1">
      <alignment horizontal="center"/>
    </xf>
    <xf numFmtId="0" fontId="15" fillId="0" borderId="51" xfId="0" applyFont="1" applyBorder="1" applyAlignment="1">
      <alignment horizontal="center"/>
    </xf>
    <xf numFmtId="0" fontId="15" fillId="0" borderId="37" xfId="0" applyFont="1" applyBorder="1" applyAlignment="1">
      <alignment horizontal="center"/>
    </xf>
    <xf numFmtId="0" fontId="15" fillId="0" borderId="44" xfId="0" applyFont="1" applyFill="1" applyBorder="1" applyAlignment="1">
      <alignment horizontal="center" wrapText="1"/>
    </xf>
    <xf numFmtId="0" fontId="15" fillId="0" borderId="51" xfId="0" applyFont="1" applyFill="1" applyBorder="1" applyAlignment="1">
      <alignment horizontal="center" wrapText="1"/>
    </xf>
    <xf numFmtId="0" fontId="15" fillId="0" borderId="37" xfId="0" applyFont="1" applyFill="1" applyBorder="1" applyAlignment="1">
      <alignment horizontal="center" wrapText="1"/>
    </xf>
    <xf numFmtId="0" fontId="15" fillId="0" borderId="44" xfId="0" applyFont="1" applyBorder="1" applyAlignment="1">
      <alignment horizontal="center" wrapText="1"/>
    </xf>
    <xf numFmtId="0" fontId="15" fillId="0" borderId="51" xfId="0" applyFont="1" applyBorder="1" applyAlignment="1">
      <alignment horizontal="center" wrapText="1"/>
    </xf>
    <xf numFmtId="0" fontId="15" fillId="0" borderId="37" xfId="0" applyFont="1" applyBorder="1" applyAlignment="1">
      <alignment horizontal="center" wrapText="1"/>
    </xf>
    <xf numFmtId="49" fontId="3" fillId="0" borderId="6" xfId="0" applyNumberFormat="1" applyFont="1" applyBorder="1" applyAlignment="1">
      <alignment horizontal="center" vertical="top" wrapText="1"/>
    </xf>
    <xf numFmtId="0" fontId="3" fillId="0" borderId="6" xfId="0" applyFont="1" applyBorder="1" applyAlignment="1">
      <alignment horizontal="justify" vertical="top" wrapText="1"/>
    </xf>
    <xf numFmtId="0" fontId="3" fillId="0" borderId="6" xfId="0" applyFont="1" applyBorder="1" applyAlignment="1">
      <alignment horizontal="center" vertical="center" wrapText="1"/>
    </xf>
    <xf numFmtId="0" fontId="3" fillId="0" borderId="6" xfId="0" applyFont="1" applyBorder="1" applyAlignment="1">
      <alignment vertical="top" wrapText="1"/>
    </xf>
    <xf numFmtId="0" fontId="3" fillId="0" borderId="13" xfId="0" applyFont="1" applyBorder="1" applyAlignment="1">
      <alignment horizontal="center" vertical="top" wrapText="1"/>
    </xf>
    <xf numFmtId="0" fontId="3" fillId="0" borderId="6" xfId="0" applyFont="1" applyBorder="1" applyAlignment="1">
      <alignment horizontal="center" vertical="top" wrapText="1"/>
    </xf>
    <xf numFmtId="0" fontId="3" fillId="0" borderId="29" xfId="0" applyFont="1" applyBorder="1" applyAlignment="1">
      <alignment horizontal="center" vertical="top" wrapText="1"/>
    </xf>
    <xf numFmtId="0" fontId="1" fillId="0" borderId="13" xfId="0" applyFont="1" applyBorder="1" applyAlignment="1">
      <alignment vertical="top" wrapText="1"/>
    </xf>
    <xf numFmtId="0" fontId="1" fillId="0" borderId="6" xfId="0" applyFont="1" applyBorder="1" applyAlignment="1">
      <alignment vertical="top" wrapText="1"/>
    </xf>
    <xf numFmtId="0" fontId="1" fillId="0" borderId="29" xfId="0" applyFont="1" applyBorder="1" applyAlignment="1">
      <alignment vertical="top" wrapText="1"/>
    </xf>
    <xf numFmtId="0" fontId="1" fillId="0" borderId="29" xfId="0" applyFont="1" applyBorder="1" applyAlignment="1">
      <alignment horizontal="center" vertical="top" wrapText="1"/>
    </xf>
    <xf numFmtId="0" fontId="3" fillId="0" borderId="13" xfId="0" applyFont="1" applyBorder="1" applyAlignment="1">
      <alignment horizontal="center" wrapText="1"/>
    </xf>
    <xf numFmtId="0" fontId="3" fillId="0" borderId="29" xfId="0" applyFont="1" applyBorder="1" applyAlignment="1">
      <alignment horizontal="center" wrapText="1"/>
    </xf>
    <xf numFmtId="0" fontId="1" fillId="0" borderId="29"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0" borderId="61" xfId="0" applyBorder="1" applyAlignment="1">
      <alignment horizontal="right" wrapText="1"/>
    </xf>
    <xf numFmtId="0" fontId="3" fillId="0" borderId="4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5" fillId="0" borderId="4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37" xfId="0" applyFont="1" applyFill="1" applyBorder="1" applyAlignment="1">
      <alignment horizontal="center" vertical="center"/>
    </xf>
    <xf numFmtId="0" fontId="12" fillId="0" borderId="52" xfId="0" applyFont="1" applyBorder="1" applyAlignment="1">
      <alignment horizontal="center" wrapText="1"/>
    </xf>
    <xf numFmtId="0" fontId="12" fillId="0" borderId="47" xfId="0" applyFont="1" applyBorder="1" applyAlignment="1">
      <alignment horizontal="center" wrapText="1"/>
    </xf>
    <xf numFmtId="0" fontId="12" fillId="0" borderId="48" xfId="0" applyFont="1" applyBorder="1" applyAlignment="1">
      <alignment horizontal="center" wrapText="1"/>
    </xf>
    <xf numFmtId="170" fontId="3" fillId="0" borderId="13" xfId="0" applyNumberFormat="1" applyFont="1" applyBorder="1" applyAlignment="1">
      <alignment horizontal="center" vertical="center" wrapText="1"/>
    </xf>
    <xf numFmtId="170" fontId="3" fillId="0" borderId="6" xfId="0" applyNumberFormat="1" applyFont="1" applyBorder="1" applyAlignment="1">
      <alignment horizontal="center" vertical="center" wrapText="1"/>
    </xf>
    <xf numFmtId="170" fontId="3" fillId="0" borderId="29" xfId="0" applyNumberFormat="1" applyFont="1" applyBorder="1" applyAlignment="1">
      <alignment horizontal="center" vertical="center" wrapText="1"/>
    </xf>
    <xf numFmtId="0" fontId="15" fillId="0" borderId="3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15" fillId="0" borderId="50" xfId="0" applyFont="1" applyBorder="1" applyAlignment="1">
      <alignment vertical="center" wrapText="1"/>
    </xf>
    <xf numFmtId="0" fontId="15" fillId="0" borderId="40" xfId="0" applyFont="1" applyBorder="1" applyAlignment="1">
      <alignment vertical="center" wrapText="1"/>
    </xf>
    <xf numFmtId="0" fontId="15" fillId="0" borderId="3" xfId="0" applyFont="1" applyBorder="1" applyAlignment="1">
      <alignment horizontal="center" wrapText="1"/>
    </xf>
    <xf numFmtId="0" fontId="15" fillId="0" borderId="49" xfId="0" applyFont="1" applyBorder="1" applyAlignment="1">
      <alignment horizontal="center" vertical="top" wrapText="1"/>
    </xf>
    <xf numFmtId="0" fontId="15" fillId="0" borderId="50" xfId="0" applyFont="1" applyBorder="1" applyAlignment="1">
      <alignment horizontal="center" vertical="top" wrapText="1"/>
    </xf>
    <xf numFmtId="0" fontId="15" fillId="0" borderId="41" xfId="0" applyFont="1" applyBorder="1" applyAlignment="1">
      <alignment horizontal="center" vertical="top" wrapText="1"/>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36" xfId="0" applyFont="1" applyFill="1" applyBorder="1" applyAlignment="1">
      <alignment horizontal="center" vertical="center"/>
    </xf>
    <xf numFmtId="0" fontId="3" fillId="0" borderId="13" xfId="0" applyFont="1" applyFill="1" applyBorder="1" applyAlignment="1">
      <alignment wrapText="1"/>
    </xf>
    <xf numFmtId="0" fontId="3" fillId="0" borderId="6" xfId="0" applyFont="1" applyFill="1" applyBorder="1" applyAlignment="1">
      <alignment wrapText="1"/>
    </xf>
    <xf numFmtId="0" fontId="3" fillId="0" borderId="13" xfId="0" applyFont="1" applyFill="1" applyBorder="1" applyAlignment="1">
      <alignment horizontal="center" wrapText="1"/>
    </xf>
    <xf numFmtId="0" fontId="3" fillId="0" borderId="6" xfId="0" applyFont="1" applyFill="1" applyBorder="1" applyAlignment="1">
      <alignment horizontal="center" wrapText="1"/>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44" xfId="0" applyFont="1" applyBorder="1" applyAlignment="1">
      <alignment horizontal="center" wrapText="1"/>
    </xf>
    <xf numFmtId="0" fontId="5" fillId="0" borderId="51" xfId="0" applyFont="1" applyBorder="1" applyAlignment="1">
      <alignment horizontal="center" wrapText="1"/>
    </xf>
    <xf numFmtId="0" fontId="5" fillId="0" borderId="37" xfId="0" applyFont="1" applyBorder="1" applyAlignment="1">
      <alignment horizontal="center" wrapText="1"/>
    </xf>
    <xf numFmtId="0" fontId="5" fillId="0" borderId="60" xfId="0" applyFont="1" applyFill="1" applyBorder="1" applyAlignment="1">
      <alignment horizontal="center" wrapText="1"/>
    </xf>
    <xf numFmtId="0" fontId="5" fillId="0" borderId="61" xfId="0" applyFont="1" applyFill="1" applyBorder="1" applyAlignment="1">
      <alignment horizontal="center" wrapText="1"/>
    </xf>
    <xf numFmtId="0" fontId="5" fillId="0" borderId="36" xfId="0" applyFont="1" applyFill="1" applyBorder="1" applyAlignment="1">
      <alignment horizontal="center" wrapText="1"/>
    </xf>
    <xf numFmtId="0" fontId="5" fillId="0" borderId="44" xfId="0" applyFont="1" applyFill="1" applyBorder="1" applyAlignment="1">
      <alignment horizontal="center" wrapText="1"/>
    </xf>
    <xf numFmtId="0" fontId="5" fillId="0" borderId="51" xfId="0" applyFont="1" applyFill="1" applyBorder="1" applyAlignment="1">
      <alignment horizontal="center" wrapText="1"/>
    </xf>
    <xf numFmtId="0" fontId="5" fillId="0" borderId="37" xfId="0" applyFont="1" applyFill="1" applyBorder="1" applyAlignment="1">
      <alignment horizontal="center" wrapText="1"/>
    </xf>
    <xf numFmtId="49" fontId="3" fillId="0" borderId="13" xfId="0" applyNumberFormat="1" applyFont="1" applyFill="1" applyBorder="1" applyAlignment="1">
      <alignment horizontal="justify" vertical="top" wrapText="1"/>
    </xf>
    <xf numFmtId="49" fontId="3" fillId="0" borderId="6" xfId="0" applyNumberFormat="1" applyFont="1" applyFill="1" applyBorder="1" applyAlignment="1">
      <alignment horizontal="justify" vertical="top" wrapText="1"/>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15" fillId="0" borderId="3" xfId="0" applyFont="1" applyFill="1" applyBorder="1" applyAlignment="1">
      <alignment horizontal="center" vertical="center" wrapText="1"/>
    </xf>
    <xf numFmtId="0" fontId="5" fillId="0" borderId="13" xfId="0" applyFont="1" applyFill="1" applyBorder="1" applyAlignment="1">
      <alignment horizontal="center" wrapText="1"/>
    </xf>
    <xf numFmtId="0" fontId="5" fillId="0" borderId="29" xfId="0" applyFont="1" applyFill="1" applyBorder="1" applyAlignment="1">
      <alignment horizontal="center" wrapText="1"/>
    </xf>
    <xf numFmtId="0" fontId="5" fillId="0" borderId="13" xfId="0" applyFont="1" applyBorder="1" applyAlignment="1">
      <alignment horizontal="center"/>
    </xf>
    <xf numFmtId="0" fontId="5" fillId="0" borderId="29" xfId="0" applyFont="1" applyBorder="1" applyAlignment="1">
      <alignment horizontal="center"/>
    </xf>
    <xf numFmtId="0" fontId="4" fillId="0" borderId="13" xfId="0" applyFont="1" applyBorder="1" applyAlignment="1">
      <alignment horizontal="center" wrapText="1"/>
    </xf>
    <xf numFmtId="0" fontId="4" fillId="0" borderId="29" xfId="0" applyFont="1" applyBorder="1" applyAlignment="1">
      <alignment horizontal="center" wrapText="1"/>
    </xf>
    <xf numFmtId="49" fontId="3" fillId="0" borderId="29" xfId="0" applyNumberFormat="1" applyFont="1" applyFill="1" applyBorder="1" applyAlignment="1">
      <alignment horizontal="justify" vertical="top" wrapText="1"/>
    </xf>
    <xf numFmtId="0" fontId="3" fillId="0" borderId="29" xfId="0" applyFont="1" applyFill="1" applyBorder="1" applyAlignment="1">
      <alignment wrapText="1"/>
    </xf>
    <xf numFmtId="0" fontId="3" fillId="0" borderId="29" xfId="0" applyFont="1" applyFill="1" applyBorder="1" applyAlignment="1">
      <alignment horizontal="center" wrapText="1"/>
    </xf>
    <xf numFmtId="0" fontId="3" fillId="0" borderId="29"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9" xfId="0" applyNumberFormat="1" applyFont="1" applyBorder="1" applyAlignment="1">
      <alignment horizontal="center" wrapText="1"/>
    </xf>
    <xf numFmtId="0" fontId="0" fillId="0" borderId="29" xfId="0" applyBorder="1" applyAlignment="1">
      <alignment horizontal="center" wrapText="1"/>
    </xf>
    <xf numFmtId="0" fontId="5" fillId="0" borderId="13" xfId="0" applyFont="1" applyBorder="1" applyAlignment="1">
      <alignment horizontal="center" wrapText="1"/>
    </xf>
    <xf numFmtId="0" fontId="5" fillId="0" borderId="29" xfId="0" applyFont="1" applyBorder="1" applyAlignment="1">
      <alignment horizontal="center" wrapText="1"/>
    </xf>
    <xf numFmtId="0" fontId="3" fillId="0" borderId="6" xfId="0" applyFont="1" applyBorder="1" applyAlignment="1">
      <alignment horizontal="center" wrapText="1"/>
    </xf>
    <xf numFmtId="49" fontId="3" fillId="0" borderId="13"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5" fillId="0" borderId="44" xfId="0" applyFont="1" applyFill="1" applyBorder="1" applyAlignment="1">
      <alignment horizontal="center"/>
    </xf>
    <xf numFmtId="0" fontId="5" fillId="0" borderId="51" xfId="0" applyFont="1" applyFill="1" applyBorder="1" applyAlignment="1">
      <alignment horizontal="center"/>
    </xf>
    <xf numFmtId="0" fontId="5" fillId="0" borderId="37" xfId="0" applyFont="1" applyFill="1" applyBorder="1" applyAlignment="1">
      <alignment horizontal="center"/>
    </xf>
    <xf numFmtId="0" fontId="5" fillId="0" borderId="4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7" xfId="0" applyFont="1" applyFill="1" applyBorder="1" applyAlignment="1">
      <alignment horizontal="center" vertical="center"/>
    </xf>
    <xf numFmtId="49" fontId="8" fillId="2" borderId="45" xfId="0" applyNumberFormat="1" applyFont="1" applyFill="1" applyBorder="1" applyAlignment="1">
      <alignment horizontal="center" wrapText="1"/>
    </xf>
    <xf numFmtId="0" fontId="34" fillId="0" borderId="57" xfId="0" applyFont="1" applyBorder="1" applyAlignment="1">
      <alignment wrapText="1"/>
    </xf>
    <xf numFmtId="0" fontId="5" fillId="2" borderId="1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4" xfId="0" applyFont="1" applyFill="1" applyBorder="1" applyAlignment="1">
      <alignment horizontal="center" vertical="top" wrapText="1"/>
    </xf>
    <xf numFmtId="0" fontId="5" fillId="2" borderId="37" xfId="0" applyFont="1" applyFill="1" applyBorder="1" applyAlignment="1">
      <alignment horizontal="center" vertical="top" wrapText="1"/>
    </xf>
    <xf numFmtId="0" fontId="49" fillId="0" borderId="51" xfId="0" applyFont="1" applyBorder="1" applyAlignment="1">
      <alignment horizontal="center" vertical="top" wrapText="1"/>
    </xf>
    <xf numFmtId="0" fontId="49" fillId="0" borderId="37" xfId="0" applyFont="1" applyBorder="1" applyAlignment="1">
      <alignment horizontal="center" vertical="top" wrapText="1"/>
    </xf>
    <xf numFmtId="0" fontId="5" fillId="2" borderId="6" xfId="0" applyFont="1" applyFill="1" applyBorder="1" applyAlignment="1">
      <alignment vertical="center" wrapText="1"/>
    </xf>
    <xf numFmtId="0" fontId="5" fillId="2" borderId="29"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0" xfId="0" applyFont="1" applyFill="1" applyBorder="1" applyAlignment="1">
      <alignment horizontal="center" vertical="top" wrapText="1"/>
    </xf>
    <xf numFmtId="0" fontId="5" fillId="2" borderId="36" xfId="0" applyFont="1" applyFill="1" applyBorder="1" applyAlignment="1">
      <alignment horizontal="center" vertical="top" wrapText="1"/>
    </xf>
    <xf numFmtId="0" fontId="49" fillId="0" borderId="61" xfId="0" applyFont="1" applyBorder="1" applyAlignment="1">
      <alignment horizontal="center" vertical="top" wrapText="1"/>
    </xf>
    <xf numFmtId="0" fontId="49" fillId="0" borderId="36" xfId="0" applyFont="1" applyBorder="1" applyAlignment="1">
      <alignment horizontal="center" vertical="top" wrapText="1"/>
    </xf>
    <xf numFmtId="0" fontId="51" fillId="2" borderId="45" xfId="0" applyFont="1" applyFill="1" applyBorder="1" applyAlignment="1">
      <alignment horizontal="center"/>
    </xf>
    <xf numFmtId="0" fontId="53" fillId="0" borderId="46" xfId="0" applyFont="1" applyBorder="1" applyAlignment="1">
      <alignment horizontal="center"/>
    </xf>
    <xf numFmtId="0" fontId="53" fillId="0" borderId="40" xfId="0" applyFont="1" applyBorder="1" applyAlignment="1">
      <alignment horizontal="center"/>
    </xf>
    <xf numFmtId="0" fontId="51" fillId="2" borderId="45" xfId="0" applyFont="1" applyFill="1" applyBorder="1" applyAlignment="1">
      <alignment horizontal="center" vertical="center"/>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1" fillId="2" borderId="44" xfId="0" applyFont="1" applyFill="1" applyBorder="1" applyAlignment="1">
      <alignment horizontal="center" vertical="center" wrapText="1"/>
    </xf>
    <xf numFmtId="0" fontId="63" fillId="0" borderId="51" xfId="0" applyFont="1" applyBorder="1" applyAlignment="1">
      <alignment vertical="center" wrapText="1"/>
    </xf>
    <xf numFmtId="0" fontId="63" fillId="0" borderId="37" xfId="0" applyFont="1" applyBorder="1" applyAlignment="1">
      <alignment vertical="center" wrapText="1"/>
    </xf>
    <xf numFmtId="0" fontId="5" fillId="2" borderId="13" xfId="0" applyFont="1" applyFill="1" applyBorder="1" applyAlignment="1">
      <alignment vertical="center" wrapText="1"/>
    </xf>
    <xf numFmtId="49" fontId="51" fillId="0" borderId="45" xfId="0" applyNumberFormat="1" applyFont="1" applyFill="1" applyBorder="1" applyAlignment="1">
      <alignment horizontal="center" vertical="center" wrapText="1"/>
    </xf>
    <xf numFmtId="0" fontId="52" fillId="0" borderId="46" xfId="0" applyFont="1" applyFill="1" applyBorder="1" applyAlignment="1"/>
    <xf numFmtId="0" fontId="52" fillId="0" borderId="40" xfId="0" applyFont="1" applyFill="1" applyBorder="1" applyAlignment="1"/>
    <xf numFmtId="0" fontId="4" fillId="2" borderId="0" xfId="0" applyFont="1" applyFill="1" applyAlignment="1">
      <alignment horizontal="right" wrapText="1"/>
    </xf>
    <xf numFmtId="0" fontId="0" fillId="0" borderId="0" xfId="0" applyAlignment="1">
      <alignment wrapText="1"/>
    </xf>
    <xf numFmtId="0" fontId="16" fillId="2" borderId="0" xfId="0" applyFont="1" applyFill="1" applyAlignment="1">
      <alignment horizontal="center" wrapText="1"/>
    </xf>
    <xf numFmtId="0" fontId="17" fillId="0" borderId="0" xfId="0" applyFont="1" applyAlignment="1">
      <alignment horizontal="center" wrapText="1"/>
    </xf>
    <xf numFmtId="0" fontId="8" fillId="0" borderId="45" xfId="0" applyFont="1" applyFill="1" applyBorder="1" applyAlignment="1">
      <alignment horizontal="center" vertical="top" wrapText="1"/>
    </xf>
    <xf numFmtId="0" fontId="71" fillId="0" borderId="46" xfId="0" applyFont="1" applyFill="1" applyBorder="1" applyAlignment="1">
      <alignment horizontal="center" vertical="top" wrapText="1"/>
    </xf>
    <xf numFmtId="0" fontId="71" fillId="0" borderId="40" xfId="0" applyFont="1" applyFill="1" applyBorder="1" applyAlignment="1">
      <alignment horizontal="center" vertical="top" wrapText="1"/>
    </xf>
    <xf numFmtId="0" fontId="46" fillId="2" borderId="0" xfId="0" applyFont="1" applyFill="1" applyBorder="1" applyAlignment="1">
      <alignment horizontal="center" vertical="center" wrapText="1"/>
    </xf>
  </cellXfs>
  <cellStyles count="13">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Финансовый" xfId="8" builtinId="3"/>
    <cellStyle name="Финансовый 2" xfId="11" xr:uid="{00000000-0005-0000-0000-00000B000000}"/>
    <cellStyle name="Финансовый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664"/>
  <sheetViews>
    <sheetView zoomScale="106" zoomScaleNormal="106" zoomScaleSheetLayoutView="85" workbookViewId="0">
      <selection activeCell="B8" sqref="B8:B11"/>
    </sheetView>
  </sheetViews>
  <sheetFormatPr defaultColWidth="9.140625" defaultRowHeight="15" x14ac:dyDescent="0.25"/>
  <cols>
    <col min="1" max="1" width="9.42578125" style="1" customWidth="1"/>
    <col min="2" max="2" width="41.28515625" style="1" customWidth="1"/>
    <col min="3" max="3" width="31.7109375" style="1" customWidth="1"/>
    <col min="4" max="4" width="12.42578125" style="1" customWidth="1"/>
    <col min="5" max="5" width="8.140625" style="1" customWidth="1"/>
    <col min="6" max="6" width="8.28515625" style="1" customWidth="1"/>
    <col min="7" max="7" width="14.28515625" style="1" customWidth="1"/>
    <col min="8" max="8" width="11.140625"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9.42578125" style="1" customWidth="1"/>
    <col min="16" max="16" width="16" style="1" customWidth="1"/>
    <col min="17" max="16384" width="9.140625" style="1"/>
  </cols>
  <sheetData>
    <row r="1" spans="1:17" ht="20.25" customHeight="1" x14ac:dyDescent="0.25">
      <c r="A1" s="1613" t="s">
        <v>522</v>
      </c>
      <c r="B1" s="1614"/>
      <c r="C1" s="1614"/>
      <c r="D1" s="1614"/>
      <c r="E1" s="1614"/>
      <c r="F1" s="1614"/>
      <c r="G1" s="1614"/>
      <c r="H1" s="1614"/>
      <c r="I1" s="1614"/>
      <c r="J1" s="1614"/>
      <c r="K1" s="1615"/>
    </row>
    <row r="2" spans="1:17" ht="63" customHeight="1" x14ac:dyDescent="0.25">
      <c r="A2" s="1641" t="s">
        <v>1745</v>
      </c>
      <c r="B2" s="1641"/>
      <c r="C2" s="1641"/>
      <c r="D2" s="1641"/>
      <c r="E2" s="1641"/>
      <c r="F2" s="1641"/>
      <c r="G2" s="1641"/>
      <c r="H2" s="1641"/>
      <c r="I2" s="1641"/>
      <c r="J2" s="1641"/>
      <c r="K2" s="1641"/>
    </row>
    <row r="3" spans="1:17" ht="33.75" customHeight="1" x14ac:dyDescent="0.25">
      <c r="A3" s="1556" t="s">
        <v>427</v>
      </c>
      <c r="B3" s="1559" t="s">
        <v>523</v>
      </c>
      <c r="C3" s="1559" t="s">
        <v>937</v>
      </c>
      <c r="D3" s="1562" t="s">
        <v>524</v>
      </c>
      <c r="E3" s="1563"/>
      <c r="F3" s="1563"/>
      <c r="G3" s="1563"/>
      <c r="H3" s="1564"/>
      <c r="I3" s="1562" t="s">
        <v>755</v>
      </c>
      <c r="J3" s="1563"/>
      <c r="K3" s="1564"/>
    </row>
    <row r="4" spans="1:17" ht="33.75" customHeight="1" x14ac:dyDescent="0.25">
      <c r="A4" s="1557"/>
      <c r="B4" s="1560"/>
      <c r="C4" s="1560"/>
      <c r="D4" s="1559" t="s">
        <v>525</v>
      </c>
      <c r="E4" s="1562" t="s">
        <v>526</v>
      </c>
      <c r="F4" s="1564"/>
      <c r="G4" s="1559" t="s">
        <v>527</v>
      </c>
      <c r="H4" s="1559" t="s">
        <v>528</v>
      </c>
      <c r="I4" s="1565" t="s">
        <v>1137</v>
      </c>
      <c r="J4" s="1565" t="s">
        <v>1207</v>
      </c>
      <c r="K4" s="1565" t="s">
        <v>1647</v>
      </c>
    </row>
    <row r="5" spans="1:17" ht="84" customHeight="1" x14ac:dyDescent="0.25">
      <c r="A5" s="1558"/>
      <c r="B5" s="1561"/>
      <c r="C5" s="1561"/>
      <c r="D5" s="1561"/>
      <c r="E5" s="246" t="s">
        <v>529</v>
      </c>
      <c r="F5" s="246" t="s">
        <v>530</v>
      </c>
      <c r="G5" s="1561"/>
      <c r="H5" s="1561"/>
      <c r="I5" s="1566"/>
      <c r="J5" s="1566"/>
      <c r="K5" s="1566"/>
    </row>
    <row r="6" spans="1:17" ht="18.75" customHeight="1" x14ac:dyDescent="0.25">
      <c r="A6" s="1642" t="s">
        <v>1357</v>
      </c>
      <c r="B6" s="1643"/>
      <c r="C6" s="1643"/>
      <c r="D6" s="1643"/>
      <c r="E6" s="1643"/>
      <c r="F6" s="1643"/>
      <c r="G6" s="1643"/>
      <c r="H6" s="1643"/>
      <c r="I6" s="1643"/>
      <c r="J6" s="1643"/>
      <c r="K6" s="1644"/>
    </row>
    <row r="7" spans="1:17" ht="30" customHeight="1" x14ac:dyDescent="0.25">
      <c r="A7" s="221">
        <v>1</v>
      </c>
      <c r="B7" s="221">
        <v>2</v>
      </c>
      <c r="C7" s="1380">
        <v>3</v>
      </c>
      <c r="D7" s="1397">
        <v>4</v>
      </c>
      <c r="E7" s="1397">
        <v>5</v>
      </c>
      <c r="F7" s="1397">
        <v>5</v>
      </c>
      <c r="G7" s="1397">
        <v>6</v>
      </c>
      <c r="H7" s="1397">
        <v>7</v>
      </c>
      <c r="I7" s="1397">
        <v>8</v>
      </c>
      <c r="J7" s="1397">
        <v>9</v>
      </c>
      <c r="K7" s="1397">
        <v>10</v>
      </c>
      <c r="L7" s="14" t="e">
        <f>L11+L58+L137+L169</f>
        <v>#REF!</v>
      </c>
      <c r="M7" s="14" t="e">
        <f>I7-L7</f>
        <v>#REF!</v>
      </c>
      <c r="N7" s="15"/>
      <c r="O7" s="14"/>
      <c r="P7" s="14"/>
      <c r="Q7" s="4"/>
    </row>
    <row r="8" spans="1:17" ht="38.25" customHeight="1" x14ac:dyDescent="0.25">
      <c r="A8" s="1645"/>
      <c r="B8" s="1649" t="s">
        <v>1746</v>
      </c>
      <c r="C8" s="1309" t="s">
        <v>797</v>
      </c>
      <c r="D8" s="1199"/>
      <c r="E8" s="1199"/>
      <c r="F8" s="1199"/>
      <c r="G8" s="1199"/>
      <c r="H8" s="1199"/>
      <c r="I8" s="1310">
        <f>I9+I10+I11</f>
        <v>813467274.96000004</v>
      </c>
      <c r="J8" s="1310">
        <f>J9+J10+J11</f>
        <v>902461202.33000004</v>
      </c>
      <c r="K8" s="1310">
        <f>K9+K10+K11</f>
        <v>885421271.65999997</v>
      </c>
      <c r="L8" s="4"/>
    </row>
    <row r="9" spans="1:17" ht="37.5" customHeight="1" x14ac:dyDescent="0.25">
      <c r="A9" s="1646"/>
      <c r="B9" s="1640"/>
      <c r="C9" s="702" t="s">
        <v>798</v>
      </c>
      <c r="D9" s="703"/>
      <c r="E9" s="703"/>
      <c r="F9" s="703"/>
      <c r="G9" s="703"/>
      <c r="H9" s="703"/>
      <c r="I9" s="701">
        <f>I13+I61</f>
        <v>38581002</v>
      </c>
      <c r="J9" s="701">
        <f>J13+J61</f>
        <v>77182744.179999992</v>
      </c>
      <c r="K9" s="701">
        <f>K13+K61</f>
        <v>70994613.299999997</v>
      </c>
      <c r="L9" s="4"/>
    </row>
    <row r="10" spans="1:17" ht="46.5" customHeight="1" x14ac:dyDescent="0.25">
      <c r="A10" s="1646"/>
      <c r="B10" s="1640"/>
      <c r="C10" s="702" t="s">
        <v>799</v>
      </c>
      <c r="D10" s="703"/>
      <c r="E10" s="703"/>
      <c r="F10" s="703"/>
      <c r="G10" s="703"/>
      <c r="H10" s="703"/>
      <c r="I10" s="701">
        <f>I14+I62+I143</f>
        <v>475217852.94999999</v>
      </c>
      <c r="J10" s="701">
        <f>J14+J62+J143</f>
        <v>476543391.90000004</v>
      </c>
      <c r="K10" s="701">
        <f>K14+K62+K143</f>
        <v>473795800.08000004</v>
      </c>
      <c r="L10" s="4"/>
    </row>
    <row r="11" spans="1:17" ht="44.25" customHeight="1" x14ac:dyDescent="0.25">
      <c r="A11" s="1647"/>
      <c r="B11" s="1650"/>
      <c r="C11" s="1429" t="s">
        <v>800</v>
      </c>
      <c r="D11" s="1429"/>
      <c r="E11" s="1429"/>
      <c r="F11" s="1429"/>
      <c r="G11" s="1429"/>
      <c r="H11" s="1429"/>
      <c r="I11" s="1430">
        <f>I15+I63+I144+I173</f>
        <v>299668420.00999999</v>
      </c>
      <c r="J11" s="1430">
        <f>J15+J63+J144+J173</f>
        <v>348735066.25</v>
      </c>
      <c r="K11" s="1430">
        <f>K15+K63+K144+K173</f>
        <v>340630858.27999997</v>
      </c>
      <c r="L11" s="14" t="e">
        <f>I15+I20+I50+#REF!</f>
        <v>#REF!</v>
      </c>
      <c r="M11" s="14" t="e">
        <f>L11-I11</f>
        <v>#REF!</v>
      </c>
    </row>
    <row r="12" spans="1:17" ht="31.5" customHeight="1" x14ac:dyDescent="0.25">
      <c r="A12" s="1648" t="s">
        <v>429</v>
      </c>
      <c r="B12" s="1639" t="s">
        <v>862</v>
      </c>
      <c r="C12" s="1309" t="s">
        <v>797</v>
      </c>
      <c r="D12" s="1199"/>
      <c r="E12" s="1199"/>
      <c r="F12" s="1199"/>
      <c r="G12" s="1199"/>
      <c r="H12" s="1199"/>
      <c r="I12" s="1310">
        <f>I13+I14+I15</f>
        <v>188078732.88</v>
      </c>
      <c r="J12" s="1310">
        <f>J13+J14+J15</f>
        <v>198050276.52000001</v>
      </c>
      <c r="K12" s="1310">
        <f>K13+K14+K15</f>
        <v>195677862.63000003</v>
      </c>
      <c r="L12" s="4"/>
    </row>
    <row r="13" spans="1:17" ht="33.75" customHeight="1" x14ac:dyDescent="0.25">
      <c r="A13" s="1606"/>
      <c r="B13" s="1640"/>
      <c r="C13" s="702" t="s">
        <v>798</v>
      </c>
      <c r="D13" s="703"/>
      <c r="E13" s="703"/>
      <c r="F13" s="703"/>
      <c r="G13" s="703"/>
      <c r="H13" s="703"/>
      <c r="I13" s="701">
        <f>I58</f>
        <v>0</v>
      </c>
      <c r="J13" s="701">
        <f>J58</f>
        <v>0</v>
      </c>
      <c r="K13" s="701">
        <f>K58</f>
        <v>0</v>
      </c>
      <c r="L13" s="4"/>
    </row>
    <row r="14" spans="1:17" ht="45" customHeight="1" thickBot="1" x14ac:dyDescent="0.3">
      <c r="A14" s="1606"/>
      <c r="B14" s="1640"/>
      <c r="C14" s="702" t="s">
        <v>799</v>
      </c>
      <c r="D14" s="703"/>
      <c r="E14" s="703"/>
      <c r="F14" s="703"/>
      <c r="G14" s="703"/>
      <c r="H14" s="703"/>
      <c r="I14" s="701">
        <f>I47+I48+I49+I50+I51+I55+I59+I23</f>
        <v>117485869</v>
      </c>
      <c r="J14" s="701">
        <f>J47+J48+J49+J50+J51+J55+J59+J23</f>
        <v>107874209.58000001</v>
      </c>
      <c r="K14" s="701">
        <f>K47+K48+K49+K50+K51+K55+K59+K23</f>
        <v>107066709.85000002</v>
      </c>
      <c r="L14" s="227" t="e">
        <f>L16+L17+L19+L25+L26+L28+L30+L32+L34+L36+#REF!+#REF!+#REF!+L37+L38+L39+L54</f>
        <v>#REF!</v>
      </c>
      <c r="M14" s="16" t="e">
        <f>M16+M17+M19+M25+M26+M28+M30+M32+M34+M36+#REF!+#REF!+#REF!+M37+M38+M39+M54</f>
        <v>#REF!</v>
      </c>
      <c r="N14" s="16" t="e">
        <f>N16+N17+N19+N25+N26+N28+N30+N32+N34+N36+#REF!+#REF!+#REF!+N37+N38+N39+N54</f>
        <v>#REF!</v>
      </c>
    </row>
    <row r="15" spans="1:17" ht="31.5" customHeight="1" x14ac:dyDescent="0.25">
      <c r="A15" s="1606"/>
      <c r="B15" s="1640"/>
      <c r="C15" s="703" t="s">
        <v>800</v>
      </c>
      <c r="D15" s="703"/>
      <c r="E15" s="703"/>
      <c r="F15" s="703"/>
      <c r="G15" s="703"/>
      <c r="H15" s="703"/>
      <c r="I15" s="701">
        <f>I17+I18+I19+I20+I22+I26+I27+I28+I29+I30+I31+I32+I33+I34+I36+I37+I38+I39+I40+I41+I42+I43+I44+I45+I46+I53+I57+I21+I35+I24</f>
        <v>70592863.88000001</v>
      </c>
      <c r="J15" s="701">
        <f>J17+J18+J19+J20+J22+J26+J27+J28+J29+J30+J31+J32+J33+J34+J36+J37+J38+J39+J40+J41+J42+J43+J44+J45+J46+J53+J57+J21+J35+J24</f>
        <v>90176066.939999998</v>
      </c>
      <c r="K15" s="701">
        <f>K17+K18+K19+K20+K22+K26+K27+K28+K29+K30+K31+K32+K33+K34+K36+K37+K38+K39+K40+K41+K42+K43+K44+K45+K46+K53+K57+K21+K35+K24</f>
        <v>88611152.780000001</v>
      </c>
    </row>
    <row r="16" spans="1:17" ht="52.5" customHeight="1" x14ac:dyDescent="0.25">
      <c r="A16" s="568" t="s">
        <v>429</v>
      </c>
      <c r="B16" s="1389" t="s">
        <v>503</v>
      </c>
      <c r="C16" s="1389"/>
      <c r="D16" s="1649"/>
      <c r="E16" s="1661"/>
      <c r="F16" s="1661"/>
      <c r="G16" s="1661"/>
      <c r="H16" s="1661"/>
      <c r="I16" s="585">
        <f>I17+I18+I19+I20+I21+I22</f>
        <v>317202</v>
      </c>
      <c r="J16" s="585">
        <f>J17+J18+J19+J20+J21+J22+J23+J24</f>
        <v>3341779.74</v>
      </c>
      <c r="K16" s="585">
        <f>K17+K18+K19+K20+K21+K22+K23+K24</f>
        <v>3331813.74</v>
      </c>
      <c r="O16" s="14"/>
    </row>
    <row r="17" spans="1:16" ht="28.5" x14ac:dyDescent="0.25">
      <c r="A17" s="487" t="s">
        <v>445</v>
      </c>
      <c r="B17" s="670" t="s">
        <v>504</v>
      </c>
      <c r="C17" s="1308" t="s">
        <v>520</v>
      </c>
      <c r="D17" s="1299">
        <v>974</v>
      </c>
      <c r="E17" s="1300" t="s">
        <v>531</v>
      </c>
      <c r="F17" s="1300" t="s">
        <v>532</v>
      </c>
      <c r="G17" s="1300" t="s">
        <v>533</v>
      </c>
      <c r="H17" s="1300" t="s">
        <v>534</v>
      </c>
      <c r="I17" s="1301">
        <v>270708</v>
      </c>
      <c r="J17" s="1302">
        <v>288894</v>
      </c>
      <c r="K17" s="1302">
        <v>278928</v>
      </c>
      <c r="O17" s="14"/>
      <c r="P17" s="14"/>
    </row>
    <row r="18" spans="1:16" ht="44.25" customHeight="1" x14ac:dyDescent="0.25">
      <c r="A18" s="487" t="s">
        <v>446</v>
      </c>
      <c r="B18" s="670" t="s">
        <v>780</v>
      </c>
      <c r="C18" s="1308" t="s">
        <v>520</v>
      </c>
      <c r="D18" s="1299">
        <v>974</v>
      </c>
      <c r="E18" s="1300">
        <v>7</v>
      </c>
      <c r="F18" s="1300" t="s">
        <v>532</v>
      </c>
      <c r="G18" s="1300">
        <v>110120190</v>
      </c>
      <c r="H18" s="1300">
        <v>612</v>
      </c>
      <c r="I18" s="1301">
        <v>46494</v>
      </c>
      <c r="J18" s="1301">
        <v>42510</v>
      </c>
      <c r="K18" s="1302">
        <v>42510</v>
      </c>
      <c r="O18" s="14"/>
    </row>
    <row r="19" spans="1:16" ht="42.75" x14ac:dyDescent="0.25">
      <c r="A19" s="487" t="s">
        <v>447</v>
      </c>
      <c r="B19" s="1117" t="s">
        <v>505</v>
      </c>
      <c r="C19" s="1308" t="s">
        <v>520</v>
      </c>
      <c r="D19" s="1299">
        <v>974</v>
      </c>
      <c r="E19" s="1300" t="s">
        <v>531</v>
      </c>
      <c r="F19" s="1300" t="s">
        <v>532</v>
      </c>
      <c r="G19" s="1300" t="s">
        <v>535</v>
      </c>
      <c r="H19" s="1300" t="s">
        <v>536</v>
      </c>
      <c r="I19" s="1301">
        <v>0</v>
      </c>
      <c r="J19" s="1302">
        <v>0</v>
      </c>
      <c r="K19" s="1302">
        <v>0</v>
      </c>
      <c r="O19" s="14"/>
    </row>
    <row r="20" spans="1:16" ht="31.5" customHeight="1" x14ac:dyDescent="0.25">
      <c r="A20" s="1667" t="s">
        <v>695</v>
      </c>
      <c r="B20" s="1666" t="s">
        <v>506</v>
      </c>
      <c r="C20" s="1673" t="s">
        <v>520</v>
      </c>
      <c r="D20" s="1303">
        <v>974</v>
      </c>
      <c r="E20" s="1304" t="s">
        <v>531</v>
      </c>
      <c r="F20" s="1304" t="s">
        <v>532</v>
      </c>
      <c r="G20" s="1304" t="s">
        <v>537</v>
      </c>
      <c r="H20" s="1304" t="s">
        <v>538</v>
      </c>
      <c r="I20" s="1305">
        <v>0</v>
      </c>
      <c r="J20" s="1306">
        <v>0</v>
      </c>
      <c r="K20" s="1307">
        <v>0</v>
      </c>
      <c r="O20" s="14"/>
    </row>
    <row r="21" spans="1:16" ht="30" customHeight="1" x14ac:dyDescent="0.25">
      <c r="A21" s="1546"/>
      <c r="B21" s="1552"/>
      <c r="C21" s="1551"/>
      <c r="D21" s="531">
        <v>974</v>
      </c>
      <c r="E21" s="532" t="s">
        <v>531</v>
      </c>
      <c r="F21" s="532" t="s">
        <v>532</v>
      </c>
      <c r="G21" s="532" t="s">
        <v>537</v>
      </c>
      <c r="H21" s="532">
        <v>244</v>
      </c>
      <c r="I21" s="119">
        <v>0</v>
      </c>
      <c r="J21" s="34">
        <v>220029.7</v>
      </c>
      <c r="K21" s="34">
        <v>220029.7</v>
      </c>
      <c r="O21" s="14"/>
    </row>
    <row r="22" spans="1:16" ht="60" x14ac:dyDescent="0.25">
      <c r="A22" s="120" t="s">
        <v>696</v>
      </c>
      <c r="B22" s="115" t="s">
        <v>646</v>
      </c>
      <c r="C22" s="525" t="s">
        <v>520</v>
      </c>
      <c r="D22" s="25">
        <v>974</v>
      </c>
      <c r="E22" s="26" t="s">
        <v>531</v>
      </c>
      <c r="F22" s="26" t="s">
        <v>532</v>
      </c>
      <c r="G22" s="26" t="s">
        <v>537</v>
      </c>
      <c r="H22" s="26" t="s">
        <v>538</v>
      </c>
      <c r="I22" s="27">
        <v>0</v>
      </c>
      <c r="J22" s="28">
        <v>0</v>
      </c>
      <c r="K22" s="28">
        <v>0</v>
      </c>
      <c r="O22" s="14"/>
    </row>
    <row r="23" spans="1:16" s="409" customFormat="1" ht="75" x14ac:dyDescent="0.25">
      <c r="A23" s="120" t="s">
        <v>950</v>
      </c>
      <c r="B23" s="467" t="s">
        <v>1072</v>
      </c>
      <c r="C23" s="148" t="s">
        <v>462</v>
      </c>
      <c r="D23" s="25">
        <v>974</v>
      </c>
      <c r="E23" s="26" t="s">
        <v>531</v>
      </c>
      <c r="F23" s="26" t="s">
        <v>532</v>
      </c>
      <c r="G23" s="26">
        <v>110192362</v>
      </c>
      <c r="H23" s="26">
        <v>244</v>
      </c>
      <c r="I23" s="27">
        <v>0</v>
      </c>
      <c r="J23" s="28">
        <v>2762442.58</v>
      </c>
      <c r="K23" s="28">
        <v>2762442.58</v>
      </c>
      <c r="L23" s="28">
        <v>2762442.58</v>
      </c>
      <c r="M23" s="28">
        <v>2762442.58</v>
      </c>
      <c r="N23" s="28">
        <v>2762442.58</v>
      </c>
      <c r="O23" s="14"/>
      <c r="P23" s="14"/>
    </row>
    <row r="24" spans="1:16" s="409" customFormat="1" ht="75" x14ac:dyDescent="0.25">
      <c r="A24" s="1311" t="s">
        <v>1002</v>
      </c>
      <c r="B24" s="1108" t="s">
        <v>1072</v>
      </c>
      <c r="C24" s="1115" t="s">
        <v>520</v>
      </c>
      <c r="D24" s="32">
        <v>971</v>
      </c>
      <c r="E24" s="118" t="s">
        <v>531</v>
      </c>
      <c r="F24" s="118" t="s">
        <v>532</v>
      </c>
      <c r="G24" s="118" t="s">
        <v>1080</v>
      </c>
      <c r="H24" s="118">
        <v>414</v>
      </c>
      <c r="I24" s="119">
        <v>0</v>
      </c>
      <c r="J24" s="34">
        <v>27903.46</v>
      </c>
      <c r="K24" s="34">
        <v>27903.46</v>
      </c>
      <c r="O24" s="14"/>
    </row>
    <row r="25" spans="1:16" ht="42.75" x14ac:dyDescent="0.25">
      <c r="A25" s="568" t="s">
        <v>431</v>
      </c>
      <c r="B25" s="1389" t="s">
        <v>507</v>
      </c>
      <c r="C25" s="1649"/>
      <c r="D25" s="1665"/>
      <c r="E25" s="1665"/>
      <c r="F25" s="1665"/>
      <c r="G25" s="1665"/>
      <c r="H25" s="1665"/>
      <c r="I25" s="1312">
        <f>SUM(I26:I51)</f>
        <v>186351530.88</v>
      </c>
      <c r="J25" s="1312">
        <f>SUM(J26:J51)</f>
        <v>194060196.78</v>
      </c>
      <c r="K25" s="1312">
        <f>SUM(K26:K51)</f>
        <v>191697788.02000001</v>
      </c>
      <c r="O25" s="14"/>
    </row>
    <row r="26" spans="1:16" ht="30" x14ac:dyDescent="0.25">
      <c r="A26" s="120" t="s">
        <v>434</v>
      </c>
      <c r="B26" s="467" t="s">
        <v>459</v>
      </c>
      <c r="C26" s="467"/>
      <c r="D26" s="25">
        <v>974</v>
      </c>
      <c r="E26" s="26" t="s">
        <v>531</v>
      </c>
      <c r="F26" s="26" t="s">
        <v>532</v>
      </c>
      <c r="G26" s="26" t="s">
        <v>539</v>
      </c>
      <c r="H26" s="26" t="s">
        <v>534</v>
      </c>
      <c r="I26" s="28">
        <v>66170.8</v>
      </c>
      <c r="J26" s="28">
        <v>132400</v>
      </c>
      <c r="K26" s="28">
        <v>132400</v>
      </c>
      <c r="O26" s="14"/>
      <c r="P26" s="14"/>
    </row>
    <row r="27" spans="1:16" ht="45" x14ac:dyDescent="0.25">
      <c r="A27" s="120" t="s">
        <v>435</v>
      </c>
      <c r="B27" s="467" t="s">
        <v>781</v>
      </c>
      <c r="C27" s="1110" t="s">
        <v>520</v>
      </c>
      <c r="D27" s="25">
        <v>974</v>
      </c>
      <c r="E27" s="26" t="s">
        <v>531</v>
      </c>
      <c r="F27" s="26" t="s">
        <v>532</v>
      </c>
      <c r="G27" s="26">
        <v>110220050</v>
      </c>
      <c r="H27" s="26">
        <v>612</v>
      </c>
      <c r="I27" s="28">
        <v>12000</v>
      </c>
      <c r="J27" s="28">
        <v>36750</v>
      </c>
      <c r="K27" s="28">
        <v>36750</v>
      </c>
      <c r="O27" s="14"/>
    </row>
    <row r="28" spans="1:16" ht="30" x14ac:dyDescent="0.25">
      <c r="A28" s="120" t="s">
        <v>436</v>
      </c>
      <c r="B28" s="467" t="s">
        <v>508</v>
      </c>
      <c r="C28" s="1110" t="s">
        <v>520</v>
      </c>
      <c r="D28" s="25">
        <v>974</v>
      </c>
      <c r="E28" s="26" t="s">
        <v>531</v>
      </c>
      <c r="F28" s="26" t="s">
        <v>532</v>
      </c>
      <c r="G28" s="1313" t="s">
        <v>540</v>
      </c>
      <c r="H28" s="274" t="s">
        <v>534</v>
      </c>
      <c r="I28" s="270">
        <v>1370250</v>
      </c>
      <c r="J28" s="270">
        <v>1130750</v>
      </c>
      <c r="K28" s="271">
        <v>1122764.04</v>
      </c>
      <c r="O28" s="14"/>
      <c r="P28" s="14"/>
    </row>
    <row r="29" spans="1:16" ht="45" x14ac:dyDescent="0.25">
      <c r="A29" s="120" t="s">
        <v>437</v>
      </c>
      <c r="B29" s="467" t="s">
        <v>782</v>
      </c>
      <c r="C29" s="1110" t="s">
        <v>520</v>
      </c>
      <c r="D29" s="25">
        <v>974</v>
      </c>
      <c r="E29" s="26" t="s">
        <v>531</v>
      </c>
      <c r="F29" s="26" t="s">
        <v>532</v>
      </c>
      <c r="G29" s="1314">
        <v>110220060</v>
      </c>
      <c r="H29" s="30">
        <v>612</v>
      </c>
      <c r="I29" s="28">
        <v>207500</v>
      </c>
      <c r="J29" s="28">
        <v>165679.20000000001</v>
      </c>
      <c r="K29" s="28">
        <v>165679.20000000001</v>
      </c>
      <c r="O29" s="14"/>
      <c r="P29" s="14"/>
    </row>
    <row r="30" spans="1:16" ht="45" x14ac:dyDescent="0.25">
      <c r="A30" s="120" t="s">
        <v>438</v>
      </c>
      <c r="B30" s="1107" t="s">
        <v>509</v>
      </c>
      <c r="C30" s="1110" t="s">
        <v>520</v>
      </c>
      <c r="D30" s="25">
        <v>974</v>
      </c>
      <c r="E30" s="26" t="s">
        <v>531</v>
      </c>
      <c r="F30" s="26" t="s">
        <v>532</v>
      </c>
      <c r="G30" s="1314" t="s">
        <v>541</v>
      </c>
      <c r="H30" s="30" t="s">
        <v>534</v>
      </c>
      <c r="I30" s="28">
        <v>13500</v>
      </c>
      <c r="J30" s="28">
        <v>13500</v>
      </c>
      <c r="K30" s="28">
        <v>13500</v>
      </c>
      <c r="O30" s="14"/>
      <c r="P30" s="14"/>
    </row>
    <row r="31" spans="1:16" ht="60" x14ac:dyDescent="0.25">
      <c r="A31" s="120" t="s">
        <v>439</v>
      </c>
      <c r="B31" s="1107" t="s">
        <v>783</v>
      </c>
      <c r="C31" s="1110" t="s">
        <v>520</v>
      </c>
      <c r="D31" s="25">
        <v>974</v>
      </c>
      <c r="E31" s="26" t="s">
        <v>531</v>
      </c>
      <c r="F31" s="26" t="s">
        <v>532</v>
      </c>
      <c r="G31" s="1314">
        <v>110220100</v>
      </c>
      <c r="H31" s="33">
        <v>612</v>
      </c>
      <c r="I31" s="34">
        <v>1500</v>
      </c>
      <c r="J31" s="34">
        <v>1500</v>
      </c>
      <c r="K31" s="34">
        <v>1500</v>
      </c>
      <c r="O31" s="14"/>
      <c r="P31" s="14"/>
    </row>
    <row r="32" spans="1:16" ht="30" x14ac:dyDescent="0.25">
      <c r="A32" s="120" t="s">
        <v>440</v>
      </c>
      <c r="B32" s="467" t="s">
        <v>460</v>
      </c>
      <c r="C32" s="1110" t="s">
        <v>520</v>
      </c>
      <c r="D32" s="25">
        <v>974</v>
      </c>
      <c r="E32" s="26" t="s">
        <v>531</v>
      </c>
      <c r="F32" s="26" t="s">
        <v>532</v>
      </c>
      <c r="G32" s="1315" t="s">
        <v>542</v>
      </c>
      <c r="H32" s="33" t="s">
        <v>534</v>
      </c>
      <c r="I32" s="34">
        <v>210000</v>
      </c>
      <c r="J32" s="34">
        <v>350000</v>
      </c>
      <c r="K32" s="35">
        <v>335014.03000000003</v>
      </c>
      <c r="O32" s="14"/>
      <c r="P32" s="14"/>
    </row>
    <row r="33" spans="1:16" ht="45" x14ac:dyDescent="0.25">
      <c r="A33" s="120" t="s">
        <v>441</v>
      </c>
      <c r="B33" s="467" t="s">
        <v>784</v>
      </c>
      <c r="C33" s="1110" t="s">
        <v>520</v>
      </c>
      <c r="D33" s="25">
        <v>974</v>
      </c>
      <c r="E33" s="26" t="s">
        <v>531</v>
      </c>
      <c r="F33" s="26" t="s">
        <v>532</v>
      </c>
      <c r="G33" s="1315">
        <v>110220150</v>
      </c>
      <c r="H33" s="33">
        <v>612</v>
      </c>
      <c r="I33" s="34">
        <v>28680</v>
      </c>
      <c r="J33" s="34">
        <v>20340</v>
      </c>
      <c r="K33" s="34">
        <v>20340</v>
      </c>
      <c r="O33" s="14"/>
    </row>
    <row r="34" spans="1:16" ht="43.5" customHeight="1" x14ac:dyDescent="0.25">
      <c r="A34" s="120" t="s">
        <v>442</v>
      </c>
      <c r="B34" s="467" t="s">
        <v>600</v>
      </c>
      <c r="C34" s="1110" t="s">
        <v>520</v>
      </c>
      <c r="D34" s="25">
        <v>974</v>
      </c>
      <c r="E34" s="26" t="s">
        <v>531</v>
      </c>
      <c r="F34" s="26" t="s">
        <v>532</v>
      </c>
      <c r="G34" s="26">
        <v>110229070</v>
      </c>
      <c r="H34" s="26" t="s">
        <v>534</v>
      </c>
      <c r="I34" s="28">
        <v>0</v>
      </c>
      <c r="J34" s="28">
        <v>0</v>
      </c>
      <c r="K34" s="28">
        <v>0</v>
      </c>
      <c r="O34" s="14"/>
    </row>
    <row r="35" spans="1:16" ht="57" customHeight="1" x14ac:dyDescent="0.25">
      <c r="A35" s="120" t="s">
        <v>785</v>
      </c>
      <c r="B35" s="467" t="s">
        <v>792</v>
      </c>
      <c r="C35" s="1110" t="s">
        <v>520</v>
      </c>
      <c r="D35" s="25">
        <v>974</v>
      </c>
      <c r="E35" s="26" t="s">
        <v>531</v>
      </c>
      <c r="F35" s="26" t="s">
        <v>532</v>
      </c>
      <c r="G35" s="26">
        <v>110229070</v>
      </c>
      <c r="H35" s="26">
        <v>612</v>
      </c>
      <c r="I35" s="28">
        <v>0</v>
      </c>
      <c r="J35" s="28">
        <v>0</v>
      </c>
      <c r="K35" s="28">
        <v>0</v>
      </c>
      <c r="O35" s="14"/>
    </row>
    <row r="36" spans="1:16" ht="24.75" customHeight="1" x14ac:dyDescent="0.25">
      <c r="A36" s="1674" t="s">
        <v>786</v>
      </c>
      <c r="B36" s="1666" t="s">
        <v>510</v>
      </c>
      <c r="C36" s="1673" t="s">
        <v>520</v>
      </c>
      <c r="D36" s="533">
        <v>974</v>
      </c>
      <c r="E36" s="269" t="s">
        <v>531</v>
      </c>
      <c r="F36" s="269" t="s">
        <v>532</v>
      </c>
      <c r="G36" s="26" t="s">
        <v>543</v>
      </c>
      <c r="H36" s="26" t="s">
        <v>544</v>
      </c>
      <c r="I36" s="28">
        <v>27349272</v>
      </c>
      <c r="J36" s="28">
        <v>29093838.260000002</v>
      </c>
      <c r="K36" s="28">
        <v>28806960.760000002</v>
      </c>
      <c r="O36" s="14"/>
      <c r="P36" s="14"/>
    </row>
    <row r="37" spans="1:16" ht="19.5" customHeight="1" x14ac:dyDescent="0.25">
      <c r="A37" s="1674"/>
      <c r="B37" s="1676"/>
      <c r="C37" s="1551"/>
      <c r="D37" s="25">
        <v>974</v>
      </c>
      <c r="E37" s="26" t="s">
        <v>531</v>
      </c>
      <c r="F37" s="26" t="s">
        <v>532</v>
      </c>
      <c r="G37" s="26" t="s">
        <v>543</v>
      </c>
      <c r="H37" s="26">
        <v>112</v>
      </c>
      <c r="I37" s="28">
        <v>10000</v>
      </c>
      <c r="J37" s="28">
        <v>0</v>
      </c>
      <c r="K37" s="28">
        <v>0</v>
      </c>
      <c r="O37" s="14"/>
    </row>
    <row r="38" spans="1:16" ht="23.25" customHeight="1" x14ac:dyDescent="0.25">
      <c r="A38" s="1674"/>
      <c r="B38" s="1676"/>
      <c r="C38" s="1551"/>
      <c r="D38" s="25">
        <v>974</v>
      </c>
      <c r="E38" s="26" t="s">
        <v>531</v>
      </c>
      <c r="F38" s="26" t="s">
        <v>532</v>
      </c>
      <c r="G38" s="26" t="s">
        <v>543</v>
      </c>
      <c r="H38" s="26">
        <v>119</v>
      </c>
      <c r="I38" s="28">
        <v>8260229.0700000003</v>
      </c>
      <c r="J38" s="28">
        <v>8922429.9600000009</v>
      </c>
      <c r="K38" s="28">
        <v>8567577.7799999993</v>
      </c>
      <c r="O38" s="14"/>
    </row>
    <row r="39" spans="1:16" ht="30" customHeight="1" x14ac:dyDescent="0.25">
      <c r="A39" s="1674"/>
      <c r="B39" s="1676"/>
      <c r="C39" s="1551"/>
      <c r="D39" s="25">
        <v>974</v>
      </c>
      <c r="E39" s="26" t="s">
        <v>531</v>
      </c>
      <c r="F39" s="26" t="s">
        <v>532</v>
      </c>
      <c r="G39" s="26" t="s">
        <v>543</v>
      </c>
      <c r="H39" s="26">
        <v>244</v>
      </c>
      <c r="I39" s="28">
        <v>11586132</v>
      </c>
      <c r="J39" s="28">
        <v>19999385.57</v>
      </c>
      <c r="K39" s="28">
        <v>19688772.300000001</v>
      </c>
      <c r="O39" s="14"/>
    </row>
    <row r="40" spans="1:16" ht="30" customHeight="1" x14ac:dyDescent="0.25">
      <c r="A40" s="1675"/>
      <c r="B40" s="1677"/>
      <c r="C40" s="1551"/>
      <c r="D40" s="25">
        <v>974</v>
      </c>
      <c r="E40" s="26" t="s">
        <v>531</v>
      </c>
      <c r="F40" s="26" t="s">
        <v>532</v>
      </c>
      <c r="G40" s="26">
        <v>110270590</v>
      </c>
      <c r="H40" s="26">
        <v>851</v>
      </c>
      <c r="I40" s="28">
        <v>973478.25</v>
      </c>
      <c r="J40" s="28">
        <v>1004944.25</v>
      </c>
      <c r="K40" s="28">
        <v>934903</v>
      </c>
      <c r="O40" s="14"/>
    </row>
    <row r="41" spans="1:16" ht="30" customHeight="1" x14ac:dyDescent="0.25">
      <c r="A41" s="1675"/>
      <c r="B41" s="1677"/>
      <c r="C41" s="1551"/>
      <c r="D41" s="25">
        <v>974</v>
      </c>
      <c r="E41" s="26" t="s">
        <v>531</v>
      </c>
      <c r="F41" s="26" t="s">
        <v>532</v>
      </c>
      <c r="G41" s="26">
        <v>110270590</v>
      </c>
      <c r="H41" s="26">
        <v>852</v>
      </c>
      <c r="I41" s="28">
        <v>9000</v>
      </c>
      <c r="J41" s="28">
        <v>0</v>
      </c>
      <c r="K41" s="28">
        <v>0</v>
      </c>
      <c r="O41" s="14"/>
    </row>
    <row r="42" spans="1:16" ht="30" customHeight="1" x14ac:dyDescent="0.25">
      <c r="A42" s="1675"/>
      <c r="B42" s="1677"/>
      <c r="C42" s="1551"/>
      <c r="D42" s="32">
        <v>974</v>
      </c>
      <c r="E42" s="118" t="s">
        <v>531</v>
      </c>
      <c r="F42" s="118" t="s">
        <v>532</v>
      </c>
      <c r="G42" s="118">
        <v>110270590</v>
      </c>
      <c r="H42" s="118">
        <v>853</v>
      </c>
      <c r="I42" s="34">
        <v>331840</v>
      </c>
      <c r="J42" s="34">
        <v>5.39</v>
      </c>
      <c r="K42" s="28">
        <v>5.39</v>
      </c>
      <c r="O42" s="14"/>
    </row>
    <row r="43" spans="1:16" ht="79.5" customHeight="1" x14ac:dyDescent="0.25">
      <c r="A43" s="276" t="s">
        <v>787</v>
      </c>
      <c r="B43" s="132" t="s">
        <v>793</v>
      </c>
      <c r="C43" s="173" t="s">
        <v>11</v>
      </c>
      <c r="D43" s="25">
        <v>974</v>
      </c>
      <c r="E43" s="239" t="s">
        <v>531</v>
      </c>
      <c r="F43" s="52" t="s">
        <v>532</v>
      </c>
      <c r="G43" s="118">
        <v>110270590</v>
      </c>
      <c r="H43" s="52">
        <v>611</v>
      </c>
      <c r="I43" s="535">
        <v>6285381.0300000003</v>
      </c>
      <c r="J43" s="535">
        <v>12334245.119999999</v>
      </c>
      <c r="K43" s="28">
        <v>12334245.119999999</v>
      </c>
      <c r="L43" s="1512"/>
      <c r="M43" s="277"/>
      <c r="N43" s="537"/>
      <c r="O43" s="538"/>
    </row>
    <row r="44" spans="1:16" ht="15.6" customHeight="1" x14ac:dyDescent="0.25">
      <c r="A44" s="1579" t="s">
        <v>788</v>
      </c>
      <c r="B44" s="1539" t="s">
        <v>467</v>
      </c>
      <c r="C44" s="1609"/>
      <c r="D44" s="25">
        <v>974</v>
      </c>
      <c r="E44" s="26" t="s">
        <v>531</v>
      </c>
      <c r="F44" s="26" t="s">
        <v>532</v>
      </c>
      <c r="G44" s="26" t="s">
        <v>550</v>
      </c>
      <c r="H44" s="26" t="s">
        <v>534</v>
      </c>
      <c r="I44" s="28">
        <v>925221.55</v>
      </c>
      <c r="J44" s="28">
        <v>642421.43999999994</v>
      </c>
      <c r="K44" s="28">
        <v>642071.43999999994</v>
      </c>
      <c r="O44" s="14"/>
      <c r="P44" s="14"/>
    </row>
    <row r="45" spans="1:16" ht="28.5" customHeight="1" x14ac:dyDescent="0.25">
      <c r="A45" s="1678"/>
      <c r="B45" s="1540"/>
      <c r="C45" s="1552"/>
      <c r="D45" s="25">
        <v>974</v>
      </c>
      <c r="E45" s="26" t="s">
        <v>531</v>
      </c>
      <c r="F45" s="26" t="s">
        <v>532</v>
      </c>
      <c r="G45" s="26" t="s">
        <v>550</v>
      </c>
      <c r="H45" s="26">
        <v>247</v>
      </c>
      <c r="I45" s="28">
        <v>11084956.59</v>
      </c>
      <c r="J45" s="28">
        <v>13106156.699999999</v>
      </c>
      <c r="K45" s="28">
        <v>12596914.67</v>
      </c>
      <c r="O45" s="14"/>
    </row>
    <row r="46" spans="1:16" ht="113.25" customHeight="1" x14ac:dyDescent="0.25">
      <c r="A46" s="275" t="s">
        <v>789</v>
      </c>
      <c r="B46" s="170" t="s">
        <v>794</v>
      </c>
      <c r="C46" s="173" t="s">
        <v>520</v>
      </c>
      <c r="D46" s="272">
        <v>974</v>
      </c>
      <c r="E46" s="273" t="s">
        <v>531</v>
      </c>
      <c r="F46" s="273" t="s">
        <v>532</v>
      </c>
      <c r="G46" s="273" t="s">
        <v>550</v>
      </c>
      <c r="H46" s="273">
        <v>611</v>
      </c>
      <c r="I46" s="278">
        <v>1550550.59</v>
      </c>
      <c r="J46" s="278">
        <v>2592383.89</v>
      </c>
      <c r="K46" s="278">
        <v>2592383.89</v>
      </c>
      <c r="O46" s="14"/>
    </row>
    <row r="47" spans="1:16" ht="15.6" customHeight="1" x14ac:dyDescent="0.25">
      <c r="A47" s="1610" t="s">
        <v>790</v>
      </c>
      <c r="B47" s="1612" t="s">
        <v>458</v>
      </c>
      <c r="C47" s="1612" t="s">
        <v>462</v>
      </c>
      <c r="D47" s="272">
        <v>974</v>
      </c>
      <c r="E47" s="280" t="s">
        <v>531</v>
      </c>
      <c r="F47" s="280" t="s">
        <v>532</v>
      </c>
      <c r="G47" s="280" t="s">
        <v>551</v>
      </c>
      <c r="H47" s="280" t="s">
        <v>544</v>
      </c>
      <c r="I47" s="278">
        <v>69871030</v>
      </c>
      <c r="J47" s="278">
        <v>67000700.270000003</v>
      </c>
      <c r="K47" s="278">
        <v>67000700.270000003</v>
      </c>
      <c r="L47" s="279">
        <v>47293729.229999997</v>
      </c>
      <c r="M47" s="279">
        <v>47293729.229999997</v>
      </c>
      <c r="N47" s="699">
        <v>47293729.229999997</v>
      </c>
      <c r="O47" s="700"/>
      <c r="P47" s="700"/>
    </row>
    <row r="48" spans="1:16" ht="35.25" customHeight="1" x14ac:dyDescent="0.25">
      <c r="A48" s="1611"/>
      <c r="B48" s="1544"/>
      <c r="C48" s="1544"/>
      <c r="D48" s="272">
        <v>974</v>
      </c>
      <c r="E48" s="280" t="s">
        <v>531</v>
      </c>
      <c r="F48" s="280" t="s">
        <v>532</v>
      </c>
      <c r="G48" s="280" t="s">
        <v>551</v>
      </c>
      <c r="H48" s="280" t="s">
        <v>546</v>
      </c>
      <c r="I48" s="278">
        <v>21101050</v>
      </c>
      <c r="J48" s="278">
        <v>18379458</v>
      </c>
      <c r="K48" s="278">
        <v>18379458</v>
      </c>
      <c r="O48" s="14"/>
    </row>
    <row r="49" spans="1:15" ht="42" customHeight="1" x14ac:dyDescent="0.25">
      <c r="A49" s="1611"/>
      <c r="B49" s="1544"/>
      <c r="C49" s="1544"/>
      <c r="D49" s="272">
        <v>974</v>
      </c>
      <c r="E49" s="280" t="s">
        <v>531</v>
      </c>
      <c r="F49" s="280" t="s">
        <v>532</v>
      </c>
      <c r="G49" s="280" t="s">
        <v>551</v>
      </c>
      <c r="H49" s="280" t="s">
        <v>534</v>
      </c>
      <c r="I49" s="278">
        <v>2571761</v>
      </c>
      <c r="J49" s="278">
        <v>1623377</v>
      </c>
      <c r="K49" s="278">
        <v>1623377</v>
      </c>
      <c r="O49" s="14"/>
    </row>
    <row r="50" spans="1:15" ht="165" x14ac:dyDescent="0.25">
      <c r="A50" s="281" t="s">
        <v>791</v>
      </c>
      <c r="B50" s="170" t="s">
        <v>795</v>
      </c>
      <c r="C50" s="173" t="s">
        <v>462</v>
      </c>
      <c r="D50" s="272">
        <v>974</v>
      </c>
      <c r="E50" s="273" t="s">
        <v>531</v>
      </c>
      <c r="F50" s="273" t="s">
        <v>532</v>
      </c>
      <c r="G50" s="273" t="s">
        <v>551</v>
      </c>
      <c r="H50" s="273">
        <v>611</v>
      </c>
      <c r="I50" s="278">
        <v>17028300</v>
      </c>
      <c r="J50" s="278">
        <v>14010934.73</v>
      </c>
      <c r="K50" s="278">
        <v>14010934.73</v>
      </c>
      <c r="O50" s="14"/>
    </row>
    <row r="51" spans="1:15" ht="105.75" thickBot="1" x14ac:dyDescent="0.3">
      <c r="A51" s="154" t="s">
        <v>796</v>
      </c>
      <c r="B51" s="467" t="s">
        <v>66</v>
      </c>
      <c r="C51" s="467" t="s">
        <v>462</v>
      </c>
      <c r="D51" s="1509">
        <v>974</v>
      </c>
      <c r="E51" s="1510" t="s">
        <v>552</v>
      </c>
      <c r="F51" s="1510" t="s">
        <v>553</v>
      </c>
      <c r="G51" s="1510" t="s">
        <v>554</v>
      </c>
      <c r="H51" s="1510" t="s">
        <v>555</v>
      </c>
      <c r="I51" s="1511">
        <v>5503728</v>
      </c>
      <c r="J51" s="1511">
        <v>3498997</v>
      </c>
      <c r="K51" s="1511">
        <v>2691536.4</v>
      </c>
      <c r="O51" s="14"/>
    </row>
    <row r="52" spans="1:15" ht="63" customHeight="1" thickBot="1" x14ac:dyDescent="0.3">
      <c r="A52" s="1426" t="s">
        <v>432</v>
      </c>
      <c r="B52" s="49" t="s">
        <v>98</v>
      </c>
      <c r="C52" s="1389"/>
      <c r="D52" s="1570"/>
      <c r="E52" s="1571"/>
      <c r="F52" s="1571"/>
      <c r="G52" s="1571"/>
      <c r="H52" s="1571"/>
      <c r="I52" s="742">
        <f>I53</f>
        <v>0</v>
      </c>
      <c r="J52" s="742">
        <f>J53</f>
        <v>50000</v>
      </c>
      <c r="K52" s="742">
        <f>K53</f>
        <v>50000</v>
      </c>
      <c r="O52" s="14"/>
    </row>
    <row r="53" spans="1:15" ht="63" customHeight="1" x14ac:dyDescent="0.25">
      <c r="A53" s="1506" t="s">
        <v>443</v>
      </c>
      <c r="B53" s="1384" t="s">
        <v>100</v>
      </c>
      <c r="C53" s="1384" t="s">
        <v>520</v>
      </c>
      <c r="D53" s="1402">
        <v>974</v>
      </c>
      <c r="E53" s="1402" t="s">
        <v>552</v>
      </c>
      <c r="F53" s="651" t="s">
        <v>574</v>
      </c>
      <c r="G53" s="651" t="s">
        <v>573</v>
      </c>
      <c r="H53" s="651" t="s">
        <v>534</v>
      </c>
      <c r="I53" s="650">
        <v>0</v>
      </c>
      <c r="J53" s="650">
        <v>50000</v>
      </c>
      <c r="K53" s="650">
        <v>50000</v>
      </c>
      <c r="O53" s="14"/>
    </row>
    <row r="54" spans="1:15" ht="90.75" customHeight="1" x14ac:dyDescent="0.25">
      <c r="A54" s="568" t="s">
        <v>433</v>
      </c>
      <c r="B54" s="1389" t="s">
        <v>801</v>
      </c>
      <c r="C54" s="1389"/>
      <c r="D54" s="1607"/>
      <c r="E54" s="1608"/>
      <c r="F54" s="1608"/>
      <c r="G54" s="1608"/>
      <c r="H54" s="1608"/>
      <c r="I54" s="585">
        <f>I55</f>
        <v>1410000</v>
      </c>
      <c r="J54" s="585">
        <f>J55</f>
        <v>598300</v>
      </c>
      <c r="K54" s="585">
        <f>K55</f>
        <v>598260.87</v>
      </c>
      <c r="O54" s="14"/>
    </row>
    <row r="55" spans="1:15" ht="153" customHeight="1" x14ac:dyDescent="0.25">
      <c r="A55" s="120" t="s">
        <v>69</v>
      </c>
      <c r="B55" s="254" t="s">
        <v>67</v>
      </c>
      <c r="C55" s="254" t="s">
        <v>462</v>
      </c>
      <c r="D55" s="327">
        <v>974</v>
      </c>
      <c r="E55" s="1402">
        <v>10</v>
      </c>
      <c r="F55" s="651" t="s">
        <v>556</v>
      </c>
      <c r="G55" s="651" t="s">
        <v>802</v>
      </c>
      <c r="H55" s="651" t="s">
        <v>557</v>
      </c>
      <c r="I55" s="650">
        <v>1410000</v>
      </c>
      <c r="J55" s="650">
        <v>598300</v>
      </c>
      <c r="K55" s="650">
        <v>598260.87</v>
      </c>
      <c r="O55" s="14"/>
    </row>
    <row r="56" spans="1:15" ht="83.25" customHeight="1" x14ac:dyDescent="0.25">
      <c r="A56" s="568" t="s">
        <v>40</v>
      </c>
      <c r="B56" s="1389" t="s">
        <v>68</v>
      </c>
      <c r="C56" s="1389"/>
      <c r="D56" s="1581"/>
      <c r="E56" s="1608"/>
      <c r="F56" s="1608"/>
      <c r="G56" s="1608"/>
      <c r="H56" s="1608"/>
      <c r="I56" s="742">
        <f>SUM(I57:I59)</f>
        <v>0</v>
      </c>
      <c r="J56" s="742">
        <f>SUM(J57:J59)</f>
        <v>0</v>
      </c>
      <c r="K56" s="742">
        <f>SUM(K57:K59)</f>
        <v>0</v>
      </c>
      <c r="O56" s="14"/>
    </row>
    <row r="57" spans="1:15" ht="29.25" customHeight="1" x14ac:dyDescent="0.25">
      <c r="A57" s="1679" t="s">
        <v>803</v>
      </c>
      <c r="B57" s="1680" t="s">
        <v>70</v>
      </c>
      <c r="C57" s="254" t="s">
        <v>520</v>
      </c>
      <c r="D57" s="327" t="s">
        <v>558</v>
      </c>
      <c r="E57" s="1402" t="s">
        <v>531</v>
      </c>
      <c r="F57" s="1402" t="s">
        <v>532</v>
      </c>
      <c r="G57" s="1508" t="s">
        <v>559</v>
      </c>
      <c r="H57" s="1508" t="s">
        <v>536</v>
      </c>
      <c r="I57" s="640">
        <v>0</v>
      </c>
      <c r="J57" s="640">
        <v>0</v>
      </c>
      <c r="K57" s="640">
        <v>0</v>
      </c>
      <c r="O57" s="14"/>
    </row>
    <row r="58" spans="1:15" ht="30" customHeight="1" x14ac:dyDescent="0.25">
      <c r="A58" s="1646"/>
      <c r="B58" s="1681"/>
      <c r="C58" s="254" t="s">
        <v>461</v>
      </c>
      <c r="D58" s="1402" t="s">
        <v>558</v>
      </c>
      <c r="E58" s="1402" t="s">
        <v>531</v>
      </c>
      <c r="F58" s="1402" t="s">
        <v>532</v>
      </c>
      <c r="G58" s="624" t="s">
        <v>559</v>
      </c>
      <c r="H58" s="624" t="s">
        <v>536</v>
      </c>
      <c r="I58" s="640">
        <v>0</v>
      </c>
      <c r="J58" s="640">
        <v>0</v>
      </c>
      <c r="K58" s="640">
        <v>0</v>
      </c>
      <c r="L58" s="4" t="e">
        <f>I63+#REF!+#REF!+I123+#REF!+#REF!</f>
        <v>#REF!</v>
      </c>
      <c r="M58" s="4" t="e">
        <f>I58-L58</f>
        <v>#REF!</v>
      </c>
      <c r="O58" s="14"/>
    </row>
    <row r="59" spans="1:15" ht="60.75" customHeight="1" thickBot="1" x14ac:dyDescent="0.3">
      <c r="A59" s="1646"/>
      <c r="B59" s="1681"/>
      <c r="C59" s="467" t="s">
        <v>462</v>
      </c>
      <c r="D59" s="1402" t="s">
        <v>558</v>
      </c>
      <c r="E59" s="1402" t="s">
        <v>531</v>
      </c>
      <c r="F59" s="1402" t="s">
        <v>532</v>
      </c>
      <c r="G59" s="624" t="s">
        <v>559</v>
      </c>
      <c r="H59" s="624" t="s">
        <v>536</v>
      </c>
      <c r="I59" s="640">
        <v>0</v>
      </c>
      <c r="J59" s="640">
        <v>0</v>
      </c>
      <c r="K59" s="640">
        <v>0</v>
      </c>
      <c r="L59" s="1505">
        <v>3458342.75</v>
      </c>
      <c r="M59" s="122">
        <v>3458342.75</v>
      </c>
      <c r="N59" s="122">
        <v>3458342.75</v>
      </c>
      <c r="O59" s="14"/>
    </row>
    <row r="60" spans="1:15" ht="29.25" customHeight="1" thickBot="1" x14ac:dyDescent="0.3">
      <c r="A60" s="1662" t="s">
        <v>71</v>
      </c>
      <c r="B60" s="1605" t="s">
        <v>72</v>
      </c>
      <c r="C60" s="1408" t="s">
        <v>519</v>
      </c>
      <c r="D60" s="587"/>
      <c r="E60" s="587"/>
      <c r="F60" s="587"/>
      <c r="G60" s="587"/>
      <c r="H60" s="587"/>
      <c r="I60" s="1507">
        <f t="shared" ref="I60:N60" si="0">SUM(I61:I63)</f>
        <v>542793951.81999993</v>
      </c>
      <c r="J60" s="1507">
        <f>SUM(J61:J63)</f>
        <v>620747694.37</v>
      </c>
      <c r="K60" s="1507">
        <f>SUM(K61:K63)</f>
        <v>606832571.25</v>
      </c>
      <c r="L60" s="283" t="e">
        <f t="shared" si="0"/>
        <v>#REF!</v>
      </c>
      <c r="M60" s="283" t="e">
        <f t="shared" si="0"/>
        <v>#REF!</v>
      </c>
      <c r="N60" s="283">
        <f t="shared" si="0"/>
        <v>124269253.83000001</v>
      </c>
      <c r="O60" s="14"/>
    </row>
    <row r="61" spans="1:15" ht="30" x14ac:dyDescent="0.25">
      <c r="A61" s="1663"/>
      <c r="B61" s="1606"/>
      <c r="C61" s="467" t="s">
        <v>461</v>
      </c>
      <c r="D61" s="38"/>
      <c r="E61" s="38"/>
      <c r="F61" s="38"/>
      <c r="G61" s="38"/>
      <c r="H61" s="38"/>
      <c r="I61" s="490">
        <f>I93+I94+I95+I96+I120+I122+I133</f>
        <v>38581002</v>
      </c>
      <c r="J61" s="490">
        <f>J76+J79+J93+J94+J95+J96+J120++J122+J139+J140+J141</f>
        <v>77182744.179999992</v>
      </c>
      <c r="K61" s="490">
        <f>K76+K79+K93+K94+K95+K96+K120++K122+K139+K140+K141</f>
        <v>70994613.299999997</v>
      </c>
      <c r="O61" s="14"/>
    </row>
    <row r="62" spans="1:15" ht="45" x14ac:dyDescent="0.25">
      <c r="A62" s="1663"/>
      <c r="B62" s="1606"/>
      <c r="C62" s="467" t="s">
        <v>462</v>
      </c>
      <c r="D62" s="38"/>
      <c r="E62" s="38"/>
      <c r="F62" s="38"/>
      <c r="G62" s="38"/>
      <c r="H62" s="38"/>
      <c r="I62" s="490">
        <f>I112+I113+I114+I115+I117+I119+I121+I123+I129+I134+I136+I137</f>
        <v>352799276</v>
      </c>
      <c r="J62" s="490">
        <f>J112+J113+J114+J115+J117+J119+J121+J123+J129+J134+J136+J137+J77+J80+J73+J118</f>
        <v>364822174.37</v>
      </c>
      <c r="K62" s="490">
        <f>K112+K113+K114+K115+K117+K119+K121+K123+K129+K134+K136+K137+K77+K80+K73+K118</f>
        <v>362945468.21000004</v>
      </c>
      <c r="L62" s="284" t="e">
        <f t="shared" ref="L62:N62" si="1">L112+L113+L114+L115+L117+L119+L121+L123+L129+L134+L136+L137</f>
        <v>#REF!</v>
      </c>
      <c r="M62" s="284" t="e">
        <f t="shared" si="1"/>
        <v>#REF!</v>
      </c>
      <c r="N62" s="284">
        <f t="shared" si="1"/>
        <v>124269253.83000001</v>
      </c>
      <c r="O62" s="14"/>
    </row>
    <row r="63" spans="1:15" ht="30.75" thickBot="1" x14ac:dyDescent="0.3">
      <c r="A63" s="1664"/>
      <c r="B63" s="1606"/>
      <c r="C63" s="467" t="s">
        <v>520</v>
      </c>
      <c r="D63" s="38"/>
      <c r="E63" s="38"/>
      <c r="F63" s="38"/>
      <c r="G63" s="38"/>
      <c r="H63" s="38"/>
      <c r="I63" s="490">
        <f>I65+I66+I69+I70+I71+I73+I74+I83+I84+I85+I86+I87+I88+I89+I90+I91+I92+I97+I98+I99+I100+I101+I102+I103+I104+I105+I106+I107+I108+I109+I110+I111+I125+I127+I130+I132+I72</f>
        <v>151413673.81999999</v>
      </c>
      <c r="J63" s="490">
        <f>J65+J66+J69+J70+J71+J74+J83+J84+J85+J86+J87+J88+J89+J91+J92+J97+J98+J99+J100+J101+J102+J103+J104+J105+J106+J107+J108+J109+J110+J111+J125+J127+J130+J132+J72+J78+J81</f>
        <v>178742775.81999999</v>
      </c>
      <c r="K63" s="490">
        <f>K65+K66+K69+K70+K71+K74+K83+K84+K85+K86+K87+K88+K89+K91+K92+K97+K98+K99+K100+K101+K102+K103+K104+K105+K106+K107+K108+K109+K110+K111+K125+K127+K130+K132+K72+K78+K81</f>
        <v>172892489.74000001</v>
      </c>
      <c r="O63" s="14"/>
    </row>
    <row r="64" spans="1:15" ht="49.5" customHeight="1" thickBot="1" x14ac:dyDescent="0.3">
      <c r="A64" s="568" t="s">
        <v>474</v>
      </c>
      <c r="B64" s="1389" t="s">
        <v>73</v>
      </c>
      <c r="C64" s="1389"/>
      <c r="D64" s="694"/>
      <c r="E64" s="694"/>
      <c r="F64" s="694"/>
      <c r="G64" s="694"/>
      <c r="H64" s="694"/>
      <c r="I64" s="585">
        <f t="shared" ref="I64:N64" si="2">SUM(I65:I77)</f>
        <v>1600000</v>
      </c>
      <c r="J64" s="585">
        <f>SUM(J65:J81)</f>
        <v>49909440.909999996</v>
      </c>
      <c r="K64" s="585">
        <f>SUM(K65:K81)</f>
        <v>49576106.709999993</v>
      </c>
      <c r="L64" s="295">
        <f t="shared" si="2"/>
        <v>0</v>
      </c>
      <c r="M64" s="295">
        <f t="shared" si="2"/>
        <v>0</v>
      </c>
      <c r="N64" s="295">
        <f t="shared" si="2"/>
        <v>0</v>
      </c>
      <c r="O64" s="14"/>
    </row>
    <row r="65" spans="1:16" ht="49.5" customHeight="1" x14ac:dyDescent="0.25">
      <c r="A65" s="285" t="s">
        <v>74</v>
      </c>
      <c r="B65" s="1412" t="s">
        <v>590</v>
      </c>
      <c r="C65" s="1412" t="s">
        <v>520</v>
      </c>
      <c r="D65" s="36">
        <v>974</v>
      </c>
      <c r="E65" s="36" t="s">
        <v>531</v>
      </c>
      <c r="F65" s="36" t="s">
        <v>560</v>
      </c>
      <c r="G65" s="36" t="s">
        <v>1165</v>
      </c>
      <c r="H65" s="36" t="s">
        <v>534</v>
      </c>
      <c r="I65" s="684">
        <v>0</v>
      </c>
      <c r="J65" s="684">
        <v>1086608</v>
      </c>
      <c r="K65" s="684">
        <v>1086608</v>
      </c>
      <c r="O65" s="14"/>
      <c r="P65" s="14"/>
    </row>
    <row r="66" spans="1:16" ht="30" x14ac:dyDescent="0.25">
      <c r="A66" s="285" t="s">
        <v>75</v>
      </c>
      <c r="B66" s="250" t="s">
        <v>591</v>
      </c>
      <c r="C66" s="132" t="s">
        <v>520</v>
      </c>
      <c r="D66" s="252">
        <v>974</v>
      </c>
      <c r="E66" s="252" t="s">
        <v>531</v>
      </c>
      <c r="F66" s="252" t="s">
        <v>560</v>
      </c>
      <c r="G66" s="36" t="s">
        <v>1165</v>
      </c>
      <c r="H66" s="252" t="s">
        <v>561</v>
      </c>
      <c r="I66" s="123">
        <v>0</v>
      </c>
      <c r="J66" s="123">
        <v>135826</v>
      </c>
      <c r="K66" s="123">
        <v>135826</v>
      </c>
      <c r="O66" s="14"/>
    </row>
    <row r="67" spans="1:16" s="409" customFormat="1" ht="30" x14ac:dyDescent="0.25">
      <c r="A67" s="624" t="s">
        <v>675</v>
      </c>
      <c r="B67" s="179" t="s">
        <v>590</v>
      </c>
      <c r="C67" s="287"/>
      <c r="D67" s="620">
        <v>974</v>
      </c>
      <c r="E67" s="620" t="s">
        <v>531</v>
      </c>
      <c r="F67" s="36" t="s">
        <v>560</v>
      </c>
      <c r="G67" s="36" t="s">
        <v>589</v>
      </c>
      <c r="H67" s="36" t="s">
        <v>534</v>
      </c>
      <c r="I67" s="123">
        <v>0</v>
      </c>
      <c r="J67" s="123">
        <v>0</v>
      </c>
      <c r="K67" s="123">
        <v>0</v>
      </c>
      <c r="O67" s="14"/>
    </row>
    <row r="68" spans="1:16" s="409" customFormat="1" ht="30" x14ac:dyDescent="0.25">
      <c r="A68" s="285" t="s">
        <v>676</v>
      </c>
      <c r="B68" s="467" t="s">
        <v>591</v>
      </c>
      <c r="C68" s="287"/>
      <c r="D68" s="620">
        <v>974</v>
      </c>
      <c r="E68" s="620" t="s">
        <v>531</v>
      </c>
      <c r="F68" s="36" t="s">
        <v>560</v>
      </c>
      <c r="G68" s="36" t="s">
        <v>589</v>
      </c>
      <c r="H68" s="36" t="s">
        <v>534</v>
      </c>
      <c r="I68" s="123">
        <v>0</v>
      </c>
      <c r="J68" s="123">
        <v>0</v>
      </c>
      <c r="K68" s="124">
        <v>0</v>
      </c>
      <c r="O68" s="14"/>
    </row>
    <row r="69" spans="1:16" ht="52.5" customHeight="1" x14ac:dyDescent="0.25">
      <c r="A69" s="1668" t="s">
        <v>677</v>
      </c>
      <c r="B69" s="1670" t="s">
        <v>506</v>
      </c>
      <c r="C69" s="287" t="s">
        <v>520</v>
      </c>
      <c r="D69" s="288">
        <v>974</v>
      </c>
      <c r="E69" s="288" t="s">
        <v>531</v>
      </c>
      <c r="F69" s="256" t="s">
        <v>560</v>
      </c>
      <c r="G69" s="256" t="s">
        <v>807</v>
      </c>
      <c r="H69" s="256" t="s">
        <v>538</v>
      </c>
      <c r="I69" s="124">
        <v>0</v>
      </c>
      <c r="J69" s="124">
        <v>443000</v>
      </c>
      <c r="K69" s="124">
        <v>443000</v>
      </c>
      <c r="O69" s="14"/>
      <c r="P69" s="14"/>
    </row>
    <row r="70" spans="1:16" ht="74.25" customHeight="1" x14ac:dyDescent="0.25">
      <c r="A70" s="1669"/>
      <c r="B70" s="1617"/>
      <c r="C70" s="287" t="s">
        <v>520</v>
      </c>
      <c r="D70" s="288">
        <v>974</v>
      </c>
      <c r="E70" s="288" t="s">
        <v>531</v>
      </c>
      <c r="F70" s="256" t="s">
        <v>560</v>
      </c>
      <c r="G70" s="256" t="s">
        <v>807</v>
      </c>
      <c r="H70" s="256" t="s">
        <v>534</v>
      </c>
      <c r="I70" s="124">
        <v>0</v>
      </c>
      <c r="J70" s="124">
        <v>295684.98</v>
      </c>
      <c r="K70" s="124">
        <v>295684.98</v>
      </c>
      <c r="O70" s="14"/>
    </row>
    <row r="71" spans="1:16" ht="75" x14ac:dyDescent="0.25">
      <c r="A71" s="622" t="s">
        <v>678</v>
      </c>
      <c r="B71" s="132" t="s">
        <v>804</v>
      </c>
      <c r="C71" s="132" t="s">
        <v>520</v>
      </c>
      <c r="D71" s="133">
        <v>974</v>
      </c>
      <c r="E71" s="133" t="s">
        <v>531</v>
      </c>
      <c r="F71" s="134" t="s">
        <v>560</v>
      </c>
      <c r="G71" s="134" t="s">
        <v>807</v>
      </c>
      <c r="H71" s="134" t="s">
        <v>561</v>
      </c>
      <c r="I71" s="124">
        <v>0</v>
      </c>
      <c r="J71" s="124">
        <v>309064.7</v>
      </c>
      <c r="K71" s="124">
        <v>309064.7</v>
      </c>
      <c r="O71" s="14"/>
    </row>
    <row r="72" spans="1:16" ht="60" x14ac:dyDescent="0.25">
      <c r="A72" s="625" t="s">
        <v>679</v>
      </c>
      <c r="B72" s="148" t="s">
        <v>1081</v>
      </c>
      <c r="C72" s="528" t="s">
        <v>520</v>
      </c>
      <c r="D72" s="133">
        <v>974</v>
      </c>
      <c r="E72" s="133" t="s">
        <v>531</v>
      </c>
      <c r="F72" s="134" t="s">
        <v>560</v>
      </c>
      <c r="G72" s="134" t="s">
        <v>1082</v>
      </c>
      <c r="H72" s="134" t="s">
        <v>561</v>
      </c>
      <c r="I72" s="124">
        <v>1600000</v>
      </c>
      <c r="J72" s="124">
        <v>1483500</v>
      </c>
      <c r="K72" s="124">
        <v>1483500</v>
      </c>
      <c r="L72" s="124">
        <v>0</v>
      </c>
      <c r="M72" s="124">
        <v>0</v>
      </c>
      <c r="N72" s="124">
        <v>0</v>
      </c>
      <c r="O72" s="14"/>
    </row>
    <row r="73" spans="1:16" ht="75" x14ac:dyDescent="0.25">
      <c r="A73" s="625" t="s">
        <v>1073</v>
      </c>
      <c r="B73" s="148" t="s">
        <v>1083</v>
      </c>
      <c r="C73" s="467" t="s">
        <v>462</v>
      </c>
      <c r="D73" s="288">
        <v>974</v>
      </c>
      <c r="E73" s="288" t="s">
        <v>531</v>
      </c>
      <c r="F73" s="256" t="s">
        <v>560</v>
      </c>
      <c r="G73" s="256" t="s">
        <v>1168</v>
      </c>
      <c r="H73" s="256" t="s">
        <v>538</v>
      </c>
      <c r="I73" s="124">
        <v>0</v>
      </c>
      <c r="J73" s="124">
        <v>3206623</v>
      </c>
      <c r="K73" s="124">
        <v>2876623</v>
      </c>
      <c r="O73" s="14"/>
    </row>
    <row r="74" spans="1:16" ht="60" x14ac:dyDescent="0.25">
      <c r="A74" s="625" t="s">
        <v>1074</v>
      </c>
      <c r="B74" s="220" t="s">
        <v>646</v>
      </c>
      <c r="C74" s="132" t="s">
        <v>520</v>
      </c>
      <c r="D74" s="133">
        <v>974</v>
      </c>
      <c r="E74" s="133" t="s">
        <v>531</v>
      </c>
      <c r="F74" s="134" t="s">
        <v>560</v>
      </c>
      <c r="G74" s="134" t="s">
        <v>808</v>
      </c>
      <c r="H74" s="134" t="s">
        <v>538</v>
      </c>
      <c r="I74" s="124">
        <v>0</v>
      </c>
      <c r="J74" s="124">
        <v>32390.13</v>
      </c>
      <c r="K74" s="124">
        <v>29056.799999999999</v>
      </c>
      <c r="O74" s="14"/>
    </row>
    <row r="75" spans="1:16" s="409" customFormat="1" ht="75.75" thickBot="1" x14ac:dyDescent="0.3">
      <c r="A75" s="625" t="s">
        <v>1166</v>
      </c>
      <c r="B75" s="150" t="s">
        <v>806</v>
      </c>
      <c r="C75" s="528" t="s">
        <v>520</v>
      </c>
      <c r="D75" s="133">
        <v>975</v>
      </c>
      <c r="E75" s="133" t="s">
        <v>531</v>
      </c>
      <c r="F75" s="134" t="s">
        <v>560</v>
      </c>
      <c r="G75" s="134" t="s">
        <v>808</v>
      </c>
      <c r="H75" s="134" t="s">
        <v>561</v>
      </c>
      <c r="I75" s="245">
        <v>0</v>
      </c>
      <c r="J75" s="127">
        <v>0</v>
      </c>
      <c r="K75" s="127">
        <v>0</v>
      </c>
      <c r="O75" s="14"/>
    </row>
    <row r="76" spans="1:16" s="409" customFormat="1" ht="30" x14ac:dyDescent="0.25">
      <c r="A76" s="1654" t="s">
        <v>1167</v>
      </c>
      <c r="B76" s="1651" t="s">
        <v>1075</v>
      </c>
      <c r="C76" s="467" t="s">
        <v>461</v>
      </c>
      <c r="D76" s="133" t="s">
        <v>580</v>
      </c>
      <c r="E76" s="133" t="s">
        <v>531</v>
      </c>
      <c r="F76" s="134" t="s">
        <v>560</v>
      </c>
      <c r="G76" s="134" t="s">
        <v>1084</v>
      </c>
      <c r="H76" s="134" t="s">
        <v>538</v>
      </c>
      <c r="I76" s="124">
        <v>0</v>
      </c>
      <c r="J76" s="124">
        <v>22104880.379999999</v>
      </c>
      <c r="K76" s="124">
        <v>22104880.379999999</v>
      </c>
      <c r="O76" s="14"/>
      <c r="P76" s="14"/>
    </row>
    <row r="77" spans="1:16" s="409" customFormat="1" ht="45" x14ac:dyDescent="0.25">
      <c r="A77" s="1655"/>
      <c r="B77" s="1652"/>
      <c r="C77" s="467" t="s">
        <v>462</v>
      </c>
      <c r="D77" s="133" t="s">
        <v>580</v>
      </c>
      <c r="E77" s="133" t="s">
        <v>531</v>
      </c>
      <c r="F77" s="134" t="s">
        <v>560</v>
      </c>
      <c r="G77" s="134" t="s">
        <v>1084</v>
      </c>
      <c r="H77" s="134" t="s">
        <v>538</v>
      </c>
      <c r="I77" s="124">
        <v>0</v>
      </c>
      <c r="J77" s="124">
        <v>4210453.4000000004</v>
      </c>
      <c r="K77" s="124">
        <v>4210453.4000000004</v>
      </c>
      <c r="O77" s="14"/>
    </row>
    <row r="78" spans="1:16" s="409" customFormat="1" ht="30" x14ac:dyDescent="0.25">
      <c r="A78" s="1656"/>
      <c r="B78" s="1652"/>
      <c r="C78" s="621" t="s">
        <v>520</v>
      </c>
      <c r="D78" s="133" t="s">
        <v>580</v>
      </c>
      <c r="E78" s="133" t="s">
        <v>531</v>
      </c>
      <c r="F78" s="134" t="s">
        <v>560</v>
      </c>
      <c r="G78" s="134" t="s">
        <v>1084</v>
      </c>
      <c r="H78" s="134" t="s">
        <v>538</v>
      </c>
      <c r="I78" s="124"/>
      <c r="J78" s="124">
        <v>265811.45</v>
      </c>
      <c r="K78" s="124">
        <v>265811.45</v>
      </c>
      <c r="O78" s="14"/>
    </row>
    <row r="79" spans="1:16" s="409" customFormat="1" ht="30" x14ac:dyDescent="0.25">
      <c r="A79" s="1656"/>
      <c r="B79" s="1652"/>
      <c r="C79" s="467" t="s">
        <v>461</v>
      </c>
      <c r="D79" s="133" t="s">
        <v>580</v>
      </c>
      <c r="E79" s="133" t="s">
        <v>531</v>
      </c>
      <c r="F79" s="134" t="s">
        <v>560</v>
      </c>
      <c r="G79" s="134" t="s">
        <v>1084</v>
      </c>
      <c r="H79" s="134" t="s">
        <v>534</v>
      </c>
      <c r="I79" s="124"/>
      <c r="J79" s="124">
        <v>13584684.01</v>
      </c>
      <c r="K79" s="124">
        <v>13584683.289999999</v>
      </c>
      <c r="O79" s="14"/>
    </row>
    <row r="80" spans="1:16" s="409" customFormat="1" ht="45" x14ac:dyDescent="0.25">
      <c r="A80" s="1656"/>
      <c r="B80" s="1652"/>
      <c r="C80" s="467" t="s">
        <v>462</v>
      </c>
      <c r="D80" s="133" t="s">
        <v>580</v>
      </c>
      <c r="E80" s="133" t="s">
        <v>531</v>
      </c>
      <c r="F80" s="134" t="s">
        <v>560</v>
      </c>
      <c r="G80" s="134" t="s">
        <v>1084</v>
      </c>
      <c r="H80" s="134" t="s">
        <v>534</v>
      </c>
      <c r="I80" s="124"/>
      <c r="J80" s="124">
        <v>2587558.87</v>
      </c>
      <c r="K80" s="124">
        <v>2587558.73</v>
      </c>
      <c r="O80" s="14"/>
    </row>
    <row r="81" spans="1:17" s="409" customFormat="1" ht="30.75" thickBot="1" x14ac:dyDescent="0.3">
      <c r="A81" s="1657"/>
      <c r="B81" s="1653"/>
      <c r="C81" s="623" t="s">
        <v>520</v>
      </c>
      <c r="D81" s="133" t="s">
        <v>580</v>
      </c>
      <c r="E81" s="133" t="s">
        <v>531</v>
      </c>
      <c r="F81" s="134" t="s">
        <v>560</v>
      </c>
      <c r="G81" s="134" t="s">
        <v>1084</v>
      </c>
      <c r="H81" s="134" t="s">
        <v>534</v>
      </c>
      <c r="I81" s="124"/>
      <c r="J81" s="124">
        <v>163355.99</v>
      </c>
      <c r="K81" s="124">
        <v>163355.98000000001</v>
      </c>
      <c r="O81" s="14"/>
    </row>
    <row r="82" spans="1:17" ht="65.25" customHeight="1" thickBot="1" x14ac:dyDescent="0.3">
      <c r="A82" s="649" t="s">
        <v>469</v>
      </c>
      <c r="B82" s="567" t="s">
        <v>76</v>
      </c>
      <c r="C82" s="681"/>
      <c r="D82" s="1686"/>
      <c r="E82" s="1687"/>
      <c r="F82" s="1687"/>
      <c r="G82" s="1687"/>
      <c r="H82" s="1687"/>
      <c r="I82" s="742">
        <f>SUM(I84:I115)</f>
        <v>506149251.81999999</v>
      </c>
      <c r="J82" s="742">
        <f>SUM(J84:J115)</f>
        <v>541095543.56999993</v>
      </c>
      <c r="K82" s="742">
        <f>SUM(K84:K115)</f>
        <v>531189743.44000006</v>
      </c>
      <c r="O82" s="14"/>
    </row>
    <row r="83" spans="1:17" ht="33" customHeight="1" thickBot="1" x14ac:dyDescent="0.3">
      <c r="A83" s="289" t="s">
        <v>77</v>
      </c>
      <c r="B83" s="290" t="s">
        <v>809</v>
      </c>
      <c r="C83" s="132" t="s">
        <v>520</v>
      </c>
      <c r="D83" s="133">
        <v>974</v>
      </c>
      <c r="E83" s="133" t="s">
        <v>531</v>
      </c>
      <c r="F83" s="134" t="s">
        <v>560</v>
      </c>
      <c r="G83" s="291" t="s">
        <v>562</v>
      </c>
      <c r="H83" s="1504" t="s">
        <v>563</v>
      </c>
      <c r="I83" s="124">
        <v>0</v>
      </c>
      <c r="J83" s="124">
        <v>0</v>
      </c>
      <c r="K83" s="124">
        <v>0</v>
      </c>
      <c r="O83" s="14"/>
    </row>
    <row r="84" spans="1:17" ht="30" x14ac:dyDescent="0.25">
      <c r="A84" s="20" t="s">
        <v>78</v>
      </c>
      <c r="B84" s="130" t="s">
        <v>459</v>
      </c>
      <c r="C84" s="132" t="s">
        <v>520</v>
      </c>
      <c r="D84" s="39">
        <v>974</v>
      </c>
      <c r="E84" s="39" t="s">
        <v>531</v>
      </c>
      <c r="F84" s="39" t="s">
        <v>560</v>
      </c>
      <c r="G84" s="39" t="s">
        <v>562</v>
      </c>
      <c r="H84" s="39" t="s">
        <v>534</v>
      </c>
      <c r="I84" s="124">
        <v>128066.5</v>
      </c>
      <c r="J84" s="124">
        <v>26352</v>
      </c>
      <c r="K84" s="124">
        <v>26352</v>
      </c>
      <c r="O84" s="14"/>
      <c r="P84" s="14"/>
      <c r="Q84" s="14"/>
    </row>
    <row r="85" spans="1:17" ht="30" x14ac:dyDescent="0.25">
      <c r="A85" s="22" t="s">
        <v>79</v>
      </c>
      <c r="B85" s="131" t="s">
        <v>647</v>
      </c>
      <c r="C85" s="132" t="s">
        <v>520</v>
      </c>
      <c r="D85" s="40">
        <v>974</v>
      </c>
      <c r="E85" s="40" t="s">
        <v>531</v>
      </c>
      <c r="F85" s="40" t="s">
        <v>560</v>
      </c>
      <c r="G85" s="40" t="s">
        <v>564</v>
      </c>
      <c r="H85" s="40" t="s">
        <v>561</v>
      </c>
      <c r="I85" s="124">
        <v>44637.5</v>
      </c>
      <c r="J85" s="124">
        <v>72850</v>
      </c>
      <c r="K85" s="124">
        <v>72850</v>
      </c>
      <c r="O85" s="14"/>
    </row>
    <row r="86" spans="1:17" ht="53.25" customHeight="1" x14ac:dyDescent="0.25">
      <c r="A86" s="244" t="s">
        <v>81</v>
      </c>
      <c r="B86" s="247" t="s">
        <v>80</v>
      </c>
      <c r="C86" s="132" t="s">
        <v>520</v>
      </c>
      <c r="D86" s="40">
        <v>974</v>
      </c>
      <c r="E86" s="40" t="s">
        <v>531</v>
      </c>
      <c r="F86" s="40" t="s">
        <v>560</v>
      </c>
      <c r="G86" s="40" t="s">
        <v>565</v>
      </c>
      <c r="H86" s="129" t="s">
        <v>534</v>
      </c>
      <c r="I86" s="124">
        <v>3375128</v>
      </c>
      <c r="J86" s="124">
        <v>3035468.4</v>
      </c>
      <c r="K86" s="124">
        <v>2995440.72</v>
      </c>
      <c r="O86" s="14"/>
      <c r="P86" s="14"/>
    </row>
    <row r="87" spans="1:17" ht="60.75" customHeight="1" x14ac:dyDescent="0.25">
      <c r="A87" s="293" t="s">
        <v>82</v>
      </c>
      <c r="B87" s="173" t="s">
        <v>810</v>
      </c>
      <c r="C87" s="132" t="s">
        <v>520</v>
      </c>
      <c r="D87" s="133">
        <v>974</v>
      </c>
      <c r="E87" s="133" t="s">
        <v>531</v>
      </c>
      <c r="F87" s="134" t="s">
        <v>560</v>
      </c>
      <c r="G87" s="134" t="s">
        <v>565</v>
      </c>
      <c r="H87" s="134" t="s">
        <v>561</v>
      </c>
      <c r="I87" s="124">
        <v>562478</v>
      </c>
      <c r="J87" s="124">
        <v>568107.28</v>
      </c>
      <c r="K87" s="124">
        <v>568107.28</v>
      </c>
      <c r="O87" s="14"/>
    </row>
    <row r="88" spans="1:17" ht="62.25" customHeight="1" x14ac:dyDescent="0.25">
      <c r="A88" s="293" t="s">
        <v>83</v>
      </c>
      <c r="B88" s="249" t="s">
        <v>460</v>
      </c>
      <c r="C88" s="132" t="s">
        <v>520</v>
      </c>
      <c r="D88" s="243" t="s">
        <v>580</v>
      </c>
      <c r="E88" s="243" t="s">
        <v>531</v>
      </c>
      <c r="F88" s="243" t="s">
        <v>560</v>
      </c>
      <c r="G88" s="134" t="s">
        <v>566</v>
      </c>
      <c r="H88" s="292" t="s">
        <v>534</v>
      </c>
      <c r="I88" s="245">
        <v>755607.5</v>
      </c>
      <c r="J88" s="245">
        <v>3721177.5</v>
      </c>
      <c r="K88" s="124">
        <v>3710477</v>
      </c>
      <c r="O88" s="14"/>
      <c r="P88" s="14"/>
    </row>
    <row r="89" spans="1:17" ht="45" x14ac:dyDescent="0.25">
      <c r="A89" s="294" t="s">
        <v>84</v>
      </c>
      <c r="B89" s="132" t="s">
        <v>784</v>
      </c>
      <c r="C89" s="132" t="s">
        <v>520</v>
      </c>
      <c r="D89" s="133">
        <v>974</v>
      </c>
      <c r="E89" s="133" t="s">
        <v>531</v>
      </c>
      <c r="F89" s="134" t="s">
        <v>560</v>
      </c>
      <c r="G89" s="134" t="s">
        <v>566</v>
      </c>
      <c r="H89" s="134" t="s">
        <v>561</v>
      </c>
      <c r="I89" s="124">
        <v>187262.15</v>
      </c>
      <c r="J89" s="124">
        <v>160545.79999999999</v>
      </c>
      <c r="K89" s="124">
        <v>160545.79999999999</v>
      </c>
      <c r="O89" s="14"/>
    </row>
    <row r="90" spans="1:17" ht="30" x14ac:dyDescent="0.25">
      <c r="A90" s="294" t="s">
        <v>85</v>
      </c>
      <c r="B90" s="132" t="s">
        <v>600</v>
      </c>
      <c r="C90" s="132" t="s">
        <v>520</v>
      </c>
      <c r="D90" s="133">
        <v>974</v>
      </c>
      <c r="E90" s="133" t="s">
        <v>531</v>
      </c>
      <c r="F90" s="134" t="s">
        <v>560</v>
      </c>
      <c r="G90" s="134" t="s">
        <v>601</v>
      </c>
      <c r="H90" s="134" t="s">
        <v>534</v>
      </c>
      <c r="I90" s="124">
        <v>0</v>
      </c>
      <c r="J90" s="124">
        <v>0</v>
      </c>
      <c r="K90" s="124">
        <v>0</v>
      </c>
      <c r="O90" s="14"/>
    </row>
    <row r="91" spans="1:17" ht="126.75" customHeight="1" x14ac:dyDescent="0.25">
      <c r="A91" s="294" t="s">
        <v>86</v>
      </c>
      <c r="B91" s="132" t="s">
        <v>811</v>
      </c>
      <c r="C91" s="132" t="s">
        <v>520</v>
      </c>
      <c r="D91" s="133">
        <v>974</v>
      </c>
      <c r="E91" s="133" t="s">
        <v>531</v>
      </c>
      <c r="F91" s="134" t="s">
        <v>560</v>
      </c>
      <c r="G91" s="134" t="s">
        <v>601</v>
      </c>
      <c r="H91" s="134" t="s">
        <v>569</v>
      </c>
      <c r="I91" s="124">
        <v>0</v>
      </c>
      <c r="J91" s="124">
        <v>0</v>
      </c>
      <c r="K91" s="124">
        <v>0</v>
      </c>
      <c r="O91" s="14"/>
    </row>
    <row r="92" spans="1:17" ht="45" x14ac:dyDescent="0.25">
      <c r="A92" s="294" t="s">
        <v>87</v>
      </c>
      <c r="B92" s="132" t="s">
        <v>792</v>
      </c>
      <c r="C92" s="132" t="s">
        <v>520</v>
      </c>
      <c r="D92" s="133">
        <v>974</v>
      </c>
      <c r="E92" s="133" t="s">
        <v>531</v>
      </c>
      <c r="F92" s="134" t="s">
        <v>560</v>
      </c>
      <c r="G92" s="134" t="s">
        <v>601</v>
      </c>
      <c r="H92" s="134" t="s">
        <v>561</v>
      </c>
      <c r="I92" s="124">
        <v>0</v>
      </c>
      <c r="J92" s="124">
        <v>0</v>
      </c>
      <c r="K92" s="124">
        <v>0</v>
      </c>
      <c r="O92" s="14"/>
    </row>
    <row r="93" spans="1:17" ht="34.5" customHeight="1" x14ac:dyDescent="0.25">
      <c r="A93" s="1671" t="s">
        <v>88</v>
      </c>
      <c r="B93" s="1672" t="s">
        <v>593</v>
      </c>
      <c r="C93" s="1672" t="s">
        <v>461</v>
      </c>
      <c r="D93" s="136">
        <v>974</v>
      </c>
      <c r="E93" s="136" t="s">
        <v>531</v>
      </c>
      <c r="F93" s="134" t="s">
        <v>560</v>
      </c>
      <c r="G93" s="134" t="s">
        <v>592</v>
      </c>
      <c r="H93" s="134" t="s">
        <v>544</v>
      </c>
      <c r="I93" s="124">
        <v>16425300</v>
      </c>
      <c r="J93" s="124">
        <v>17593500</v>
      </c>
      <c r="K93" s="124">
        <v>14768662.09</v>
      </c>
      <c r="O93" s="14"/>
      <c r="P93" s="14"/>
    </row>
    <row r="94" spans="1:17" ht="57" customHeight="1" x14ac:dyDescent="0.25">
      <c r="A94" s="1669"/>
      <c r="B94" s="1551"/>
      <c r="C94" s="1552"/>
      <c r="D94" s="136">
        <v>974</v>
      </c>
      <c r="E94" s="136" t="s">
        <v>531</v>
      </c>
      <c r="F94" s="134" t="s">
        <v>560</v>
      </c>
      <c r="G94" s="134" t="s">
        <v>592</v>
      </c>
      <c r="H94" s="134" t="s">
        <v>546</v>
      </c>
      <c r="I94" s="124">
        <v>4978500</v>
      </c>
      <c r="J94" s="124">
        <v>5563917.46</v>
      </c>
      <c r="K94" s="124">
        <v>4329935.37</v>
      </c>
      <c r="O94" s="14"/>
    </row>
    <row r="95" spans="1:17" ht="147.75" customHeight="1" x14ac:dyDescent="0.25">
      <c r="A95" s="135" t="s">
        <v>89</v>
      </c>
      <c r="B95" s="117" t="s">
        <v>812</v>
      </c>
      <c r="C95" s="117" t="s">
        <v>461</v>
      </c>
      <c r="D95" s="136">
        <v>974</v>
      </c>
      <c r="E95" s="136" t="s">
        <v>531</v>
      </c>
      <c r="F95" s="134" t="s">
        <v>560</v>
      </c>
      <c r="G95" s="134" t="s">
        <v>592</v>
      </c>
      <c r="H95" s="134" t="s">
        <v>569</v>
      </c>
      <c r="I95" s="124">
        <v>0</v>
      </c>
      <c r="J95" s="124">
        <v>0</v>
      </c>
      <c r="K95" s="124">
        <v>0</v>
      </c>
      <c r="O95" s="14"/>
    </row>
    <row r="96" spans="1:17" ht="105" customHeight="1" x14ac:dyDescent="0.25">
      <c r="A96" s="135" t="s">
        <v>91</v>
      </c>
      <c r="B96" s="117" t="s">
        <v>813</v>
      </c>
      <c r="C96" s="117" t="s">
        <v>461</v>
      </c>
      <c r="D96" s="136">
        <v>974</v>
      </c>
      <c r="E96" s="136" t="s">
        <v>531</v>
      </c>
      <c r="F96" s="134" t="s">
        <v>560</v>
      </c>
      <c r="G96" s="134" t="s">
        <v>592</v>
      </c>
      <c r="H96" s="134" t="s">
        <v>561</v>
      </c>
      <c r="I96" s="124">
        <v>4687200</v>
      </c>
      <c r="J96" s="124">
        <v>4454582.54</v>
      </c>
      <c r="K96" s="124">
        <v>4454582.54</v>
      </c>
      <c r="O96" s="14"/>
    </row>
    <row r="97" spans="1:16" ht="33" customHeight="1" x14ac:dyDescent="0.25">
      <c r="A97" s="1696" t="s">
        <v>594</v>
      </c>
      <c r="B97" s="1688" t="s">
        <v>466</v>
      </c>
      <c r="C97" s="528" t="s">
        <v>520</v>
      </c>
      <c r="D97" s="133">
        <v>974</v>
      </c>
      <c r="E97" s="133" t="s">
        <v>531</v>
      </c>
      <c r="F97" s="134" t="s">
        <v>560</v>
      </c>
      <c r="G97" s="134" t="s">
        <v>567</v>
      </c>
      <c r="H97" s="134" t="s">
        <v>544</v>
      </c>
      <c r="I97" s="124">
        <v>414220.69</v>
      </c>
      <c r="J97" s="124">
        <v>518252</v>
      </c>
      <c r="K97" s="124">
        <v>518252</v>
      </c>
      <c r="O97" s="14"/>
      <c r="P97" s="14"/>
    </row>
    <row r="98" spans="1:16" ht="40.5" customHeight="1" x14ac:dyDescent="0.25">
      <c r="A98" s="1697"/>
      <c r="B98" s="1673"/>
      <c r="C98" s="528" t="s">
        <v>520</v>
      </c>
      <c r="D98" s="133" t="s">
        <v>580</v>
      </c>
      <c r="E98" s="133" t="s">
        <v>531</v>
      </c>
      <c r="F98" s="134" t="s">
        <v>560</v>
      </c>
      <c r="G98" s="134" t="s">
        <v>567</v>
      </c>
      <c r="H98" s="134" t="s">
        <v>546</v>
      </c>
      <c r="I98" s="124">
        <v>125094.67</v>
      </c>
      <c r="J98" s="124">
        <v>156512.15</v>
      </c>
      <c r="K98" s="124">
        <v>156512.15</v>
      </c>
      <c r="L98" s="124">
        <v>125094.67</v>
      </c>
      <c r="M98" s="124">
        <v>125094.67</v>
      </c>
      <c r="N98" s="124">
        <v>125094.67</v>
      </c>
      <c r="O98" s="14"/>
    </row>
    <row r="99" spans="1:16" ht="45" x14ac:dyDescent="0.25">
      <c r="A99" s="135" t="s">
        <v>595</v>
      </c>
      <c r="B99" s="132" t="s">
        <v>814</v>
      </c>
      <c r="C99" s="132" t="s">
        <v>520</v>
      </c>
      <c r="D99" s="133" t="s">
        <v>580</v>
      </c>
      <c r="E99" s="133" t="s">
        <v>531</v>
      </c>
      <c r="F99" s="134" t="s">
        <v>560</v>
      </c>
      <c r="G99" s="134" t="s">
        <v>567</v>
      </c>
      <c r="H99" s="134" t="s">
        <v>561</v>
      </c>
      <c r="I99" s="124">
        <v>218755.41</v>
      </c>
      <c r="J99" s="124">
        <v>221055.76</v>
      </c>
      <c r="K99" s="124">
        <v>221055.76</v>
      </c>
      <c r="O99" s="14"/>
    </row>
    <row r="100" spans="1:16" x14ac:dyDescent="0.25">
      <c r="A100" s="1689" t="s">
        <v>815</v>
      </c>
      <c r="B100" s="1616" t="s">
        <v>510</v>
      </c>
      <c r="C100" s="1688" t="s">
        <v>520</v>
      </c>
      <c r="D100" s="133">
        <v>974</v>
      </c>
      <c r="E100" s="133" t="s">
        <v>531</v>
      </c>
      <c r="F100" s="134" t="s">
        <v>560</v>
      </c>
      <c r="G100" s="134" t="s">
        <v>568</v>
      </c>
      <c r="H100" s="134" t="s">
        <v>544</v>
      </c>
      <c r="I100" s="124">
        <v>60877000</v>
      </c>
      <c r="J100" s="124">
        <v>66793648.060000002</v>
      </c>
      <c r="K100" s="124">
        <v>63145818.710000001</v>
      </c>
      <c r="O100" s="14"/>
      <c r="P100" s="14"/>
    </row>
    <row r="101" spans="1:16" x14ac:dyDescent="0.25">
      <c r="A101" s="1690"/>
      <c r="B101" s="1652"/>
      <c r="C101" s="1551"/>
      <c r="D101" s="133">
        <v>974</v>
      </c>
      <c r="E101" s="133" t="s">
        <v>531</v>
      </c>
      <c r="F101" s="134" t="s">
        <v>560</v>
      </c>
      <c r="G101" s="134" t="s">
        <v>568</v>
      </c>
      <c r="H101" s="134" t="s">
        <v>545</v>
      </c>
      <c r="I101" s="124">
        <v>100000</v>
      </c>
      <c r="J101" s="124">
        <v>130000</v>
      </c>
      <c r="K101" s="124">
        <v>127860</v>
      </c>
      <c r="O101" s="14"/>
    </row>
    <row r="102" spans="1:16" x14ac:dyDescent="0.25">
      <c r="A102" s="1690"/>
      <c r="B102" s="1652"/>
      <c r="C102" s="1551"/>
      <c r="D102" s="133">
        <v>974</v>
      </c>
      <c r="E102" s="133" t="s">
        <v>531</v>
      </c>
      <c r="F102" s="134" t="s">
        <v>560</v>
      </c>
      <c r="G102" s="134" t="s">
        <v>568</v>
      </c>
      <c r="H102" s="134" t="s">
        <v>546</v>
      </c>
      <c r="I102" s="124">
        <v>18390894</v>
      </c>
      <c r="J102" s="124">
        <v>20156033.379999999</v>
      </c>
      <c r="K102" s="124">
        <v>18967124.329999998</v>
      </c>
      <c r="O102" s="14"/>
    </row>
    <row r="103" spans="1:16" x14ac:dyDescent="0.25">
      <c r="A103" s="1690"/>
      <c r="B103" s="1652"/>
      <c r="C103" s="1551"/>
      <c r="D103" s="133">
        <v>974</v>
      </c>
      <c r="E103" s="133" t="s">
        <v>531</v>
      </c>
      <c r="F103" s="134" t="s">
        <v>560</v>
      </c>
      <c r="G103" s="134" t="s">
        <v>568</v>
      </c>
      <c r="H103" s="134" t="s">
        <v>534</v>
      </c>
      <c r="I103" s="124">
        <v>11516366.49</v>
      </c>
      <c r="J103" s="124">
        <v>20339725.07</v>
      </c>
      <c r="K103" s="124">
        <v>19962605.489999998</v>
      </c>
      <c r="O103" s="14"/>
    </row>
    <row r="104" spans="1:16" x14ac:dyDescent="0.25">
      <c r="A104" s="1690"/>
      <c r="B104" s="1652"/>
      <c r="C104" s="1551"/>
      <c r="D104" s="133">
        <v>974</v>
      </c>
      <c r="E104" s="133" t="s">
        <v>531</v>
      </c>
      <c r="F104" s="134" t="s">
        <v>560</v>
      </c>
      <c r="G104" s="134" t="s">
        <v>568</v>
      </c>
      <c r="H104" s="134" t="s">
        <v>557</v>
      </c>
      <c r="I104" s="124">
        <v>0</v>
      </c>
      <c r="J104" s="124">
        <v>164763.26999999999</v>
      </c>
      <c r="K104" s="124">
        <v>164763.26999999999</v>
      </c>
      <c r="O104" s="14"/>
    </row>
    <row r="105" spans="1:16" x14ac:dyDescent="0.25">
      <c r="A105" s="1690"/>
      <c r="B105" s="1652"/>
      <c r="C105" s="1551"/>
      <c r="D105" s="133">
        <v>974</v>
      </c>
      <c r="E105" s="133" t="s">
        <v>531</v>
      </c>
      <c r="F105" s="134" t="s">
        <v>560</v>
      </c>
      <c r="G105" s="134" t="s">
        <v>568</v>
      </c>
      <c r="H105" s="134" t="s">
        <v>547</v>
      </c>
      <c r="I105" s="124">
        <v>5956564.4199999999</v>
      </c>
      <c r="J105" s="124">
        <v>6031809.4199999999</v>
      </c>
      <c r="K105" s="124">
        <v>5797574</v>
      </c>
      <c r="O105" s="14"/>
    </row>
    <row r="106" spans="1:16" x14ac:dyDescent="0.25">
      <c r="A106" s="1690"/>
      <c r="B106" s="1652"/>
      <c r="C106" s="1551"/>
      <c r="D106" s="133">
        <v>974</v>
      </c>
      <c r="E106" s="133" t="s">
        <v>531</v>
      </c>
      <c r="F106" s="134" t="s">
        <v>560</v>
      </c>
      <c r="G106" s="134" t="s">
        <v>568</v>
      </c>
      <c r="H106" s="134" t="s">
        <v>548</v>
      </c>
      <c r="I106" s="124">
        <v>36200</v>
      </c>
      <c r="J106" s="124">
        <v>12773</v>
      </c>
      <c r="K106" s="124">
        <v>10597</v>
      </c>
      <c r="O106" s="14"/>
    </row>
    <row r="107" spans="1:16" x14ac:dyDescent="0.25">
      <c r="A107" s="1691"/>
      <c r="B107" s="1617"/>
      <c r="C107" s="1552"/>
      <c r="D107" s="133">
        <v>974</v>
      </c>
      <c r="E107" s="133" t="s">
        <v>531</v>
      </c>
      <c r="F107" s="134" t="s">
        <v>560</v>
      </c>
      <c r="G107" s="134" t="s">
        <v>568</v>
      </c>
      <c r="H107" s="134" t="s">
        <v>549</v>
      </c>
      <c r="I107" s="124">
        <v>331840</v>
      </c>
      <c r="J107" s="124">
        <v>50000</v>
      </c>
      <c r="K107" s="124">
        <v>50000</v>
      </c>
      <c r="O107" s="14"/>
    </row>
    <row r="108" spans="1:16" ht="130.5" customHeight="1" x14ac:dyDescent="0.25">
      <c r="A108" s="135" t="s">
        <v>816</v>
      </c>
      <c r="B108" s="117" t="s">
        <v>793</v>
      </c>
      <c r="C108" s="117" t="s">
        <v>520</v>
      </c>
      <c r="D108" s="133">
        <v>974</v>
      </c>
      <c r="E108" s="133" t="s">
        <v>531</v>
      </c>
      <c r="F108" s="134" t="s">
        <v>560</v>
      </c>
      <c r="G108" s="134" t="s">
        <v>568</v>
      </c>
      <c r="H108" s="134" t="s">
        <v>569</v>
      </c>
      <c r="I108" s="124">
        <v>14659208.07</v>
      </c>
      <c r="J108" s="124">
        <v>15961047.199999999</v>
      </c>
      <c r="K108" s="124">
        <v>15961047.199999999</v>
      </c>
      <c r="O108" s="14"/>
    </row>
    <row r="109" spans="1:16" x14ac:dyDescent="0.25">
      <c r="A109" s="1579" t="s">
        <v>817</v>
      </c>
      <c r="B109" s="1609" t="s">
        <v>467</v>
      </c>
      <c r="C109" s="1672" t="s">
        <v>520</v>
      </c>
      <c r="D109" s="133">
        <v>974</v>
      </c>
      <c r="E109" s="133" t="s">
        <v>531</v>
      </c>
      <c r="F109" s="134" t="s">
        <v>560</v>
      </c>
      <c r="G109" s="134" t="s">
        <v>570</v>
      </c>
      <c r="H109" s="134" t="s">
        <v>534</v>
      </c>
      <c r="I109" s="124">
        <v>293972.46999999997</v>
      </c>
      <c r="J109" s="124">
        <v>104884.88</v>
      </c>
      <c r="K109" s="124">
        <v>104884.58</v>
      </c>
      <c r="O109" s="14"/>
      <c r="P109" s="14"/>
    </row>
    <row r="110" spans="1:16" ht="37.5" customHeight="1" x14ac:dyDescent="0.25">
      <c r="A110" s="1678"/>
      <c r="B110" s="1552"/>
      <c r="C110" s="1552"/>
      <c r="D110" s="133">
        <v>974</v>
      </c>
      <c r="E110" s="133" t="s">
        <v>531</v>
      </c>
      <c r="F110" s="134" t="s">
        <v>560</v>
      </c>
      <c r="G110" s="134" t="s">
        <v>570</v>
      </c>
      <c r="H110" s="134" t="s">
        <v>648</v>
      </c>
      <c r="I110" s="124">
        <v>26293400.199999999</v>
      </c>
      <c r="J110" s="124">
        <v>29762747.789999999</v>
      </c>
      <c r="K110" s="124">
        <v>29418932.93</v>
      </c>
      <c r="O110" s="14"/>
      <c r="P110" s="14"/>
    </row>
    <row r="111" spans="1:16" ht="116.25" customHeight="1" x14ac:dyDescent="0.25">
      <c r="A111" s="135" t="s">
        <v>818</v>
      </c>
      <c r="B111" s="117" t="s">
        <v>794</v>
      </c>
      <c r="C111" s="117" t="s">
        <v>520</v>
      </c>
      <c r="D111" s="133">
        <v>974</v>
      </c>
      <c r="E111" s="133" t="s">
        <v>531</v>
      </c>
      <c r="F111" s="134" t="s">
        <v>560</v>
      </c>
      <c r="G111" s="134" t="s">
        <v>570</v>
      </c>
      <c r="H111" s="134" t="s">
        <v>569</v>
      </c>
      <c r="I111" s="124">
        <v>5496977.75</v>
      </c>
      <c r="J111" s="124">
        <v>6539781.6100000003</v>
      </c>
      <c r="K111" s="124">
        <v>6539781.6100000003</v>
      </c>
      <c r="O111" s="14"/>
    </row>
    <row r="112" spans="1:16" ht="46.5" customHeight="1" x14ac:dyDescent="0.25">
      <c r="A112" s="1701" t="s">
        <v>819</v>
      </c>
      <c r="B112" s="1685" t="s">
        <v>90</v>
      </c>
      <c r="C112" s="1672" t="s">
        <v>462</v>
      </c>
      <c r="D112" s="137">
        <v>974</v>
      </c>
      <c r="E112" s="137" t="s">
        <v>531</v>
      </c>
      <c r="F112" s="256" t="s">
        <v>560</v>
      </c>
      <c r="G112" s="256" t="s">
        <v>571</v>
      </c>
      <c r="H112" s="256" t="s">
        <v>544</v>
      </c>
      <c r="I112" s="123">
        <v>200307220</v>
      </c>
      <c r="J112" s="123">
        <v>195637552.96000001</v>
      </c>
      <c r="K112" s="123">
        <v>195637552.96000001</v>
      </c>
      <c r="O112" s="14"/>
      <c r="P112" s="14"/>
    </row>
    <row r="113" spans="1:16" ht="46.5" customHeight="1" x14ac:dyDescent="0.25">
      <c r="A113" s="1690"/>
      <c r="B113" s="1551"/>
      <c r="C113" s="1551"/>
      <c r="D113" s="136">
        <v>974</v>
      </c>
      <c r="E113" s="136" t="s">
        <v>531</v>
      </c>
      <c r="F113" s="134" t="s">
        <v>560</v>
      </c>
      <c r="G113" s="134" t="s">
        <v>571</v>
      </c>
      <c r="H113" s="134" t="s">
        <v>546</v>
      </c>
      <c r="I113" s="124">
        <v>60492780</v>
      </c>
      <c r="J113" s="124">
        <v>59253171.740000002</v>
      </c>
      <c r="K113" s="124">
        <v>59253171.740000002</v>
      </c>
      <c r="L113" s="124">
        <v>59253171.740000002</v>
      </c>
      <c r="M113" s="124">
        <v>59253171.740000002</v>
      </c>
      <c r="N113" s="124">
        <v>59253171.740000002</v>
      </c>
      <c r="O113" s="14"/>
    </row>
    <row r="114" spans="1:16" ht="60" customHeight="1" x14ac:dyDescent="0.25">
      <c r="A114" s="1691"/>
      <c r="B114" s="1552"/>
      <c r="C114" s="1552"/>
      <c r="D114" s="136">
        <v>974</v>
      </c>
      <c r="E114" s="136" t="s">
        <v>531</v>
      </c>
      <c r="F114" s="134" t="s">
        <v>560</v>
      </c>
      <c r="G114" s="134" t="s">
        <v>571</v>
      </c>
      <c r="H114" s="134" t="s">
        <v>534</v>
      </c>
      <c r="I114" s="124">
        <v>10992018</v>
      </c>
      <c r="J114" s="124">
        <v>19049202.210000001</v>
      </c>
      <c r="K114" s="124">
        <v>19049174.82</v>
      </c>
      <c r="O114" s="14"/>
    </row>
    <row r="115" spans="1:16" ht="221.25" customHeight="1" x14ac:dyDescent="0.25">
      <c r="A115" s="1298" t="s">
        <v>820</v>
      </c>
      <c r="B115" s="117" t="s">
        <v>821</v>
      </c>
      <c r="C115" s="117" t="s">
        <v>462</v>
      </c>
      <c r="D115" s="312">
        <v>974</v>
      </c>
      <c r="E115" s="312" t="s">
        <v>531</v>
      </c>
      <c r="F115" s="134" t="s">
        <v>560</v>
      </c>
      <c r="G115" s="134" t="s">
        <v>571</v>
      </c>
      <c r="H115" s="134" t="s">
        <v>569</v>
      </c>
      <c r="I115" s="124">
        <v>58502560</v>
      </c>
      <c r="J115" s="124">
        <v>65016082.090000004</v>
      </c>
      <c r="K115" s="124">
        <v>65016082.090000004</v>
      </c>
      <c r="L115" s="124">
        <v>65016082.090000004</v>
      </c>
      <c r="M115" s="124">
        <v>65016082.090000004</v>
      </c>
      <c r="N115" s="124">
        <v>65016082.090000004</v>
      </c>
      <c r="O115" s="14"/>
    </row>
    <row r="116" spans="1:16" ht="57.75" customHeight="1" x14ac:dyDescent="0.25">
      <c r="A116" s="487" t="s">
        <v>473</v>
      </c>
      <c r="B116" s="49" t="s">
        <v>92</v>
      </c>
      <c r="C116" s="49"/>
      <c r="D116" s="1699"/>
      <c r="E116" s="1700"/>
      <c r="F116" s="1700"/>
      <c r="G116" s="1700"/>
      <c r="H116" s="1700"/>
      <c r="I116" s="650">
        <f>I117+I119+I120+I121+I122+I123</f>
        <v>31604700</v>
      </c>
      <c r="J116" s="650">
        <f>J117+J119+J120+J121+J122+J123+J118</f>
        <v>26477314.890000001</v>
      </c>
      <c r="K116" s="650">
        <f>K117+K119+K120+K121+K122+K123+K118</f>
        <v>22837272.690000001</v>
      </c>
      <c r="O116" s="14"/>
    </row>
    <row r="117" spans="1:16" ht="48" customHeight="1" x14ac:dyDescent="0.25">
      <c r="A117" s="1698" t="s">
        <v>93</v>
      </c>
      <c r="B117" s="1672" t="s">
        <v>94</v>
      </c>
      <c r="C117" s="1672" t="s">
        <v>462</v>
      </c>
      <c r="D117" s="288">
        <v>974</v>
      </c>
      <c r="E117" s="288" t="s">
        <v>531</v>
      </c>
      <c r="F117" s="256" t="s">
        <v>560</v>
      </c>
      <c r="G117" s="256" t="s">
        <v>572</v>
      </c>
      <c r="H117" s="256" t="s">
        <v>534</v>
      </c>
      <c r="I117" s="124">
        <v>12566580</v>
      </c>
      <c r="J117" s="124">
        <v>7839891.4699999997</v>
      </c>
      <c r="K117" s="124">
        <v>6734742.3200000003</v>
      </c>
      <c r="O117" s="14"/>
      <c r="P117" s="14"/>
    </row>
    <row r="118" spans="1:16" s="409" customFormat="1" ht="54.75" customHeight="1" x14ac:dyDescent="0.25">
      <c r="A118" s="1678"/>
      <c r="B118" s="1552"/>
      <c r="C118" s="1552"/>
      <c r="D118" s="288" t="s">
        <v>580</v>
      </c>
      <c r="E118" s="288" t="s">
        <v>531</v>
      </c>
      <c r="F118" s="256" t="s">
        <v>560</v>
      </c>
      <c r="G118" s="256" t="s">
        <v>572</v>
      </c>
      <c r="H118" s="256" t="s">
        <v>557</v>
      </c>
      <c r="I118" s="124">
        <v>0</v>
      </c>
      <c r="J118" s="124">
        <v>6435</v>
      </c>
      <c r="K118" s="124">
        <v>6435</v>
      </c>
      <c r="O118" s="14"/>
      <c r="P118" s="14"/>
    </row>
    <row r="119" spans="1:16" ht="159.75" customHeight="1" x14ac:dyDescent="0.25">
      <c r="A119" s="146" t="s">
        <v>95</v>
      </c>
      <c r="B119" s="117" t="s">
        <v>822</v>
      </c>
      <c r="C119" s="117" t="s">
        <v>462</v>
      </c>
      <c r="D119" s="133">
        <v>974</v>
      </c>
      <c r="E119" s="133" t="s">
        <v>531</v>
      </c>
      <c r="F119" s="134" t="s">
        <v>560</v>
      </c>
      <c r="G119" s="134" t="s">
        <v>572</v>
      </c>
      <c r="H119" s="134" t="s">
        <v>561</v>
      </c>
      <c r="I119" s="124">
        <v>4169070</v>
      </c>
      <c r="J119" s="124">
        <v>2389101.7599999998</v>
      </c>
      <c r="K119" s="124">
        <v>2389101.7599999998</v>
      </c>
      <c r="O119" s="14"/>
    </row>
    <row r="120" spans="1:16" ht="80.25" customHeight="1" x14ac:dyDescent="0.25">
      <c r="A120" s="1683" t="s">
        <v>598</v>
      </c>
      <c r="B120" s="1685" t="s">
        <v>596</v>
      </c>
      <c r="C120" s="117" t="s">
        <v>461</v>
      </c>
      <c r="D120" s="133">
        <v>974</v>
      </c>
      <c r="E120" s="133" t="s">
        <v>531</v>
      </c>
      <c r="F120" s="134" t="s">
        <v>560</v>
      </c>
      <c r="G120" s="134" t="s">
        <v>597</v>
      </c>
      <c r="H120" s="134" t="s">
        <v>534</v>
      </c>
      <c r="I120" s="124">
        <v>7918663.2000000002</v>
      </c>
      <c r="J120" s="124">
        <v>9120597.9900000002</v>
      </c>
      <c r="K120" s="124">
        <v>6991287.8300000001</v>
      </c>
      <c r="O120" s="14"/>
      <c r="P120" s="14"/>
    </row>
    <row r="121" spans="1:16" ht="63.75" customHeight="1" x14ac:dyDescent="0.25">
      <c r="A121" s="1684"/>
      <c r="B121" s="1552"/>
      <c r="C121" s="296" t="s">
        <v>462</v>
      </c>
      <c r="D121" s="288">
        <v>974</v>
      </c>
      <c r="E121" s="288" t="s">
        <v>531</v>
      </c>
      <c r="F121" s="256" t="s">
        <v>560</v>
      </c>
      <c r="G121" s="256" t="s">
        <v>597</v>
      </c>
      <c r="H121" s="256" t="s">
        <v>534</v>
      </c>
      <c r="I121" s="124">
        <v>1508316.8</v>
      </c>
      <c r="J121" s="124">
        <v>1737256.76</v>
      </c>
      <c r="K121" s="124">
        <v>1331673.8700000001</v>
      </c>
      <c r="O121" s="14"/>
    </row>
    <row r="122" spans="1:16" ht="87.75" customHeight="1" x14ac:dyDescent="0.25">
      <c r="A122" s="1682" t="s">
        <v>599</v>
      </c>
      <c r="B122" s="1672" t="s">
        <v>823</v>
      </c>
      <c r="C122" s="297" t="s">
        <v>461</v>
      </c>
      <c r="D122" s="282">
        <v>974</v>
      </c>
      <c r="E122" s="282" t="s">
        <v>531</v>
      </c>
      <c r="F122" s="255" t="s">
        <v>560</v>
      </c>
      <c r="G122" s="255" t="s">
        <v>597</v>
      </c>
      <c r="H122" s="255" t="s">
        <v>561</v>
      </c>
      <c r="I122" s="127">
        <v>4571338.8</v>
      </c>
      <c r="J122" s="127">
        <v>4522586.8</v>
      </c>
      <c r="K122" s="127">
        <v>4522586.8</v>
      </c>
      <c r="O122" s="14"/>
    </row>
    <row r="123" spans="1:16" ht="90" customHeight="1" x14ac:dyDescent="0.25">
      <c r="A123" s="1656"/>
      <c r="B123" s="1551"/>
      <c r="C123" s="1114" t="s">
        <v>462</v>
      </c>
      <c r="D123" s="301">
        <v>974</v>
      </c>
      <c r="E123" s="301" t="s">
        <v>531</v>
      </c>
      <c r="F123" s="428" t="s">
        <v>560</v>
      </c>
      <c r="G123" s="428" t="s">
        <v>597</v>
      </c>
      <c r="H123" s="428" t="s">
        <v>561</v>
      </c>
      <c r="I123" s="245">
        <v>870731.2</v>
      </c>
      <c r="J123" s="245">
        <v>861445.11</v>
      </c>
      <c r="K123" s="245">
        <v>861445.11</v>
      </c>
      <c r="O123" s="14"/>
    </row>
    <row r="124" spans="1:16" ht="44.25" customHeight="1" x14ac:dyDescent="0.25">
      <c r="A124" s="487" t="s">
        <v>97</v>
      </c>
      <c r="B124" s="49" t="s">
        <v>98</v>
      </c>
      <c r="C124" s="49"/>
      <c r="D124" s="1570"/>
      <c r="E124" s="1571"/>
      <c r="F124" s="1571"/>
      <c r="G124" s="1571"/>
      <c r="H124" s="1571"/>
      <c r="I124" s="742">
        <f>I125</f>
        <v>50000</v>
      </c>
      <c r="J124" s="742">
        <f>J125</f>
        <v>0</v>
      </c>
      <c r="K124" s="742">
        <f>K125</f>
        <v>0</v>
      </c>
      <c r="O124" s="14"/>
    </row>
    <row r="125" spans="1:16" ht="45" x14ac:dyDescent="0.25">
      <c r="A125" s="120" t="s">
        <v>99</v>
      </c>
      <c r="B125" s="1384" t="s">
        <v>100</v>
      </c>
      <c r="C125" s="467" t="s">
        <v>520</v>
      </c>
      <c r="D125" s="1402">
        <v>974</v>
      </c>
      <c r="E125" s="1402" t="s">
        <v>531</v>
      </c>
      <c r="F125" s="1402" t="s">
        <v>560</v>
      </c>
      <c r="G125" s="1402" t="s">
        <v>573</v>
      </c>
      <c r="H125" s="1402" t="s">
        <v>534</v>
      </c>
      <c r="I125" s="650">
        <v>50000</v>
      </c>
      <c r="J125" s="650">
        <v>0</v>
      </c>
      <c r="K125" s="650">
        <v>0</v>
      </c>
      <c r="O125" s="14"/>
    </row>
    <row r="126" spans="1:16" ht="62.25" customHeight="1" x14ac:dyDescent="0.25">
      <c r="A126" s="1297" t="s">
        <v>101</v>
      </c>
      <c r="B126" s="680" t="s">
        <v>827</v>
      </c>
      <c r="C126" s="680"/>
      <c r="D126" s="1715"/>
      <c r="E126" s="1716"/>
      <c r="F126" s="1716"/>
      <c r="G126" s="1716"/>
      <c r="H126" s="1716"/>
      <c r="I126" s="1410">
        <f>I127</f>
        <v>0</v>
      </c>
      <c r="J126" s="1410">
        <f>J127</f>
        <v>0</v>
      </c>
      <c r="K126" s="1410">
        <f>K127</f>
        <v>0</v>
      </c>
      <c r="O126" s="14"/>
    </row>
    <row r="127" spans="1:16" ht="62.25" customHeight="1" x14ac:dyDescent="0.25">
      <c r="A127" s="120" t="s">
        <v>824</v>
      </c>
      <c r="B127" s="666" t="s">
        <v>825</v>
      </c>
      <c r="C127" s="666" t="s">
        <v>520</v>
      </c>
      <c r="D127" s="671">
        <v>974</v>
      </c>
      <c r="E127" s="671" t="s">
        <v>531</v>
      </c>
      <c r="F127" s="651" t="s">
        <v>560</v>
      </c>
      <c r="G127" s="651" t="s">
        <v>826</v>
      </c>
      <c r="H127" s="651" t="s">
        <v>534</v>
      </c>
      <c r="I127" s="650">
        <v>0</v>
      </c>
      <c r="J127" s="650">
        <v>0</v>
      </c>
      <c r="K127" s="650">
        <v>0</v>
      </c>
      <c r="O127" s="14"/>
    </row>
    <row r="128" spans="1:16" ht="62.25" customHeight="1" x14ac:dyDescent="0.25">
      <c r="A128" s="487" t="s">
        <v>102</v>
      </c>
      <c r="B128" s="49" t="s">
        <v>649</v>
      </c>
      <c r="C128" s="1389"/>
      <c r="D128" s="1699"/>
      <c r="E128" s="1700"/>
      <c r="F128" s="1700"/>
      <c r="G128" s="1700"/>
      <c r="H128" s="1700"/>
      <c r="I128" s="742">
        <f>SUM(I129:I130)</f>
        <v>0</v>
      </c>
      <c r="J128" s="742">
        <f>SUM(J129:J130)</f>
        <v>0</v>
      </c>
      <c r="K128" s="742">
        <f>SUM(K129:K130)</f>
        <v>0</v>
      </c>
      <c r="O128" s="14"/>
    </row>
    <row r="129" spans="1:15" ht="62.25" customHeight="1" x14ac:dyDescent="0.25">
      <c r="A129" s="553" t="s">
        <v>103</v>
      </c>
      <c r="B129" s="1412" t="s">
        <v>655</v>
      </c>
      <c r="C129" s="1412" t="s">
        <v>462</v>
      </c>
      <c r="D129" s="36" t="s">
        <v>558</v>
      </c>
      <c r="E129" s="36" t="s">
        <v>531</v>
      </c>
      <c r="F129" s="682" t="s">
        <v>560</v>
      </c>
      <c r="G129" s="682" t="s">
        <v>828</v>
      </c>
      <c r="H129" s="1499" t="s">
        <v>534</v>
      </c>
      <c r="I129" s="650">
        <v>0</v>
      </c>
      <c r="J129" s="650">
        <v>0</v>
      </c>
      <c r="K129" s="650">
        <v>0</v>
      </c>
      <c r="O129" s="14"/>
    </row>
    <row r="130" spans="1:15" ht="62.25" customHeight="1" x14ac:dyDescent="0.25">
      <c r="A130" s="1438" t="s">
        <v>104</v>
      </c>
      <c r="B130" s="1386" t="s">
        <v>656</v>
      </c>
      <c r="C130" s="1386" t="s">
        <v>520</v>
      </c>
      <c r="D130" s="789">
        <v>974</v>
      </c>
      <c r="E130" s="789" t="s">
        <v>531</v>
      </c>
      <c r="F130" s="1294" t="s">
        <v>560</v>
      </c>
      <c r="G130" s="1294" t="s">
        <v>829</v>
      </c>
      <c r="H130" s="1500" t="s">
        <v>534</v>
      </c>
      <c r="I130" s="650">
        <v>0</v>
      </c>
      <c r="J130" s="650">
        <v>0</v>
      </c>
      <c r="K130" s="650">
        <v>0</v>
      </c>
      <c r="O130" s="14"/>
    </row>
    <row r="131" spans="1:15" ht="62.25" customHeight="1" x14ac:dyDescent="0.25">
      <c r="A131" s="487" t="s">
        <v>830</v>
      </c>
      <c r="B131" s="1389" t="s">
        <v>831</v>
      </c>
      <c r="C131" s="1389"/>
      <c r="D131" s="1570"/>
      <c r="E131" s="1571"/>
      <c r="F131" s="1571"/>
      <c r="G131" s="1571"/>
      <c r="H131" s="1707"/>
      <c r="I131" s="742">
        <f>SUM(I132:I132)</f>
        <v>0</v>
      </c>
      <c r="J131" s="742">
        <f>SUM(J132:J132)</f>
        <v>0</v>
      </c>
      <c r="K131" s="742">
        <f>SUM(K132:K132)</f>
        <v>0</v>
      </c>
      <c r="O131" s="14"/>
    </row>
    <row r="132" spans="1:15" ht="62.25" customHeight="1" x14ac:dyDescent="0.25">
      <c r="A132" s="1694" t="s">
        <v>223</v>
      </c>
      <c r="B132" s="1692" t="s">
        <v>832</v>
      </c>
      <c r="C132" s="672" t="s">
        <v>520</v>
      </c>
      <c r="D132" s="667" t="s">
        <v>580</v>
      </c>
      <c r="E132" s="36" t="s">
        <v>531</v>
      </c>
      <c r="F132" s="682" t="s">
        <v>560</v>
      </c>
      <c r="G132" s="1296" t="s">
        <v>833</v>
      </c>
      <c r="H132" s="1501" t="s">
        <v>538</v>
      </c>
      <c r="I132" s="650">
        <v>0</v>
      </c>
      <c r="J132" s="650">
        <v>0</v>
      </c>
      <c r="K132" s="650">
        <v>0</v>
      </c>
      <c r="O132" s="14"/>
    </row>
    <row r="133" spans="1:15" ht="62.25" customHeight="1" x14ac:dyDescent="0.25">
      <c r="A133" s="1695"/>
      <c r="B133" s="1693"/>
      <c r="C133" s="672" t="s">
        <v>461</v>
      </c>
      <c r="D133" s="667" t="s">
        <v>580</v>
      </c>
      <c r="E133" s="36" t="s">
        <v>531</v>
      </c>
      <c r="F133" s="682" t="s">
        <v>560</v>
      </c>
      <c r="G133" s="683" t="s">
        <v>833</v>
      </c>
      <c r="H133" s="1502" t="s">
        <v>538</v>
      </c>
      <c r="I133" s="650">
        <v>0</v>
      </c>
      <c r="J133" s="650">
        <v>0</v>
      </c>
      <c r="K133" s="650">
        <v>0</v>
      </c>
      <c r="O133" s="14"/>
    </row>
    <row r="134" spans="1:15" ht="62.25" customHeight="1" x14ac:dyDescent="0.25">
      <c r="A134" s="1695"/>
      <c r="B134" s="1693"/>
      <c r="C134" s="1108" t="s">
        <v>462</v>
      </c>
      <c r="D134" s="789" t="s">
        <v>580</v>
      </c>
      <c r="E134" s="789" t="s">
        <v>531</v>
      </c>
      <c r="F134" s="1294" t="s">
        <v>560</v>
      </c>
      <c r="G134" s="1295" t="s">
        <v>833</v>
      </c>
      <c r="H134" s="1503" t="s">
        <v>538</v>
      </c>
      <c r="I134" s="650">
        <v>0</v>
      </c>
      <c r="J134" s="650">
        <v>0</v>
      </c>
      <c r="K134" s="650">
        <v>0</v>
      </c>
      <c r="O134" s="14"/>
    </row>
    <row r="135" spans="1:15" ht="28.5" x14ac:dyDescent="0.25">
      <c r="A135" s="487" t="s">
        <v>834</v>
      </c>
      <c r="B135" s="49" t="s">
        <v>835</v>
      </c>
      <c r="C135" s="49"/>
      <c r="D135" s="1570"/>
      <c r="E135" s="1570"/>
      <c r="F135" s="1570"/>
      <c r="G135" s="1570"/>
      <c r="H135" s="1570"/>
      <c r="I135" s="742">
        <f>I136+I137</f>
        <v>3390000</v>
      </c>
      <c r="J135" s="742">
        <f>J136+J137</f>
        <v>3027400</v>
      </c>
      <c r="K135" s="742">
        <f>K136+K137</f>
        <v>2991453.41</v>
      </c>
      <c r="O135" s="14"/>
    </row>
    <row r="136" spans="1:15" ht="120" x14ac:dyDescent="0.25">
      <c r="A136" s="553" t="s">
        <v>688</v>
      </c>
      <c r="B136" s="1412" t="s">
        <v>67</v>
      </c>
      <c r="C136" s="1412" t="s">
        <v>462</v>
      </c>
      <c r="D136" s="36">
        <v>974</v>
      </c>
      <c r="E136" s="36" t="s">
        <v>552</v>
      </c>
      <c r="F136" s="682" t="s">
        <v>556</v>
      </c>
      <c r="G136" s="682" t="s">
        <v>836</v>
      </c>
      <c r="H136" s="682" t="s">
        <v>557</v>
      </c>
      <c r="I136" s="650">
        <v>3390000</v>
      </c>
      <c r="J136" s="650">
        <v>3027400</v>
      </c>
      <c r="K136" s="650">
        <v>2991453.41</v>
      </c>
      <c r="O136" s="14"/>
    </row>
    <row r="137" spans="1:15" ht="108.75" customHeight="1" x14ac:dyDescent="0.25">
      <c r="A137" s="1438" t="s">
        <v>837</v>
      </c>
      <c r="B137" s="1386" t="s">
        <v>838</v>
      </c>
      <c r="C137" s="1386" t="s">
        <v>462</v>
      </c>
      <c r="D137" s="789">
        <v>974</v>
      </c>
      <c r="E137" s="789" t="s">
        <v>552</v>
      </c>
      <c r="F137" s="1294" t="s">
        <v>556</v>
      </c>
      <c r="G137" s="1294" t="s">
        <v>575</v>
      </c>
      <c r="H137" s="1294" t="s">
        <v>561</v>
      </c>
      <c r="I137" s="650">
        <v>0</v>
      </c>
      <c r="J137" s="650">
        <v>0</v>
      </c>
      <c r="K137" s="650">
        <v>0</v>
      </c>
      <c r="L137" s="4" t="e">
        <f>I144+#REF!+I164+I166</f>
        <v>#REF!</v>
      </c>
      <c r="M137" s="4" t="e">
        <f>I137-L137</f>
        <v>#REF!</v>
      </c>
      <c r="O137" s="14"/>
    </row>
    <row r="138" spans="1:15" s="409" customFormat="1" ht="127.5" customHeight="1" x14ac:dyDescent="0.25">
      <c r="A138" s="487" t="s">
        <v>690</v>
      </c>
      <c r="B138" s="1389" t="s">
        <v>1085</v>
      </c>
      <c r="C138" s="1389"/>
      <c r="D138" s="1391"/>
      <c r="E138" s="1391"/>
      <c r="F138" s="686"/>
      <c r="G138" s="686"/>
      <c r="H138" s="686"/>
      <c r="I138" s="687">
        <f>I139+I140</f>
        <v>0</v>
      </c>
      <c r="J138" s="687">
        <f>J139+J140+J141</f>
        <v>237995</v>
      </c>
      <c r="K138" s="687">
        <f>K139+K140</f>
        <v>118997.51</v>
      </c>
      <c r="L138" s="341"/>
      <c r="M138" s="341"/>
      <c r="O138" s="14"/>
    </row>
    <row r="139" spans="1:15" s="409" customFormat="1" ht="42.75" customHeight="1" x14ac:dyDescent="0.25">
      <c r="A139" s="1659" t="s">
        <v>1078</v>
      </c>
      <c r="B139" s="1609" t="s">
        <v>1197</v>
      </c>
      <c r="C139" s="642" t="s">
        <v>461</v>
      </c>
      <c r="D139" s="639" t="s">
        <v>580</v>
      </c>
      <c r="E139" s="639" t="s">
        <v>531</v>
      </c>
      <c r="F139" s="651" t="s">
        <v>560</v>
      </c>
      <c r="G139" s="651" t="s">
        <v>1086</v>
      </c>
      <c r="H139" s="651" t="s">
        <v>544</v>
      </c>
      <c r="I139" s="650">
        <v>0</v>
      </c>
      <c r="J139" s="650">
        <v>91395.93</v>
      </c>
      <c r="K139" s="650">
        <v>91395.93</v>
      </c>
      <c r="L139" s="341"/>
      <c r="M139" s="341"/>
      <c r="O139" s="14"/>
    </row>
    <row r="140" spans="1:15" s="409" customFormat="1" ht="43.5" customHeight="1" x14ac:dyDescent="0.25">
      <c r="A140" s="1660"/>
      <c r="B140" s="1706"/>
      <c r="C140" s="642" t="s">
        <v>461</v>
      </c>
      <c r="D140" s="639" t="s">
        <v>580</v>
      </c>
      <c r="E140" s="639" t="s">
        <v>531</v>
      </c>
      <c r="F140" s="651" t="s">
        <v>560</v>
      </c>
      <c r="G140" s="651" t="s">
        <v>1086</v>
      </c>
      <c r="H140" s="651" t="s">
        <v>546</v>
      </c>
      <c r="I140" s="650">
        <v>0</v>
      </c>
      <c r="J140" s="650">
        <v>27601.58</v>
      </c>
      <c r="K140" s="650">
        <v>27601.58</v>
      </c>
      <c r="L140" s="341"/>
      <c r="M140" s="341"/>
      <c r="O140" s="14"/>
    </row>
    <row r="141" spans="1:15" s="409" customFormat="1" ht="97.5" customHeight="1" x14ac:dyDescent="0.25">
      <c r="A141" s="676" t="s">
        <v>1196</v>
      </c>
      <c r="B141" s="677" t="s">
        <v>1198</v>
      </c>
      <c r="C141" s="645" t="s">
        <v>461</v>
      </c>
      <c r="D141" s="673" t="s">
        <v>580</v>
      </c>
      <c r="E141" s="673" t="s">
        <v>531</v>
      </c>
      <c r="F141" s="674" t="s">
        <v>560</v>
      </c>
      <c r="G141" s="674" t="s">
        <v>1086</v>
      </c>
      <c r="H141" s="674" t="s">
        <v>561</v>
      </c>
      <c r="I141" s="678">
        <v>0</v>
      </c>
      <c r="J141" s="675">
        <v>118997.49</v>
      </c>
      <c r="K141" s="675">
        <v>118997.49</v>
      </c>
      <c r="L141" s="341"/>
      <c r="M141" s="341"/>
      <c r="O141" s="14"/>
    </row>
    <row r="142" spans="1:15" ht="29.25" customHeight="1" x14ac:dyDescent="0.25">
      <c r="A142" s="1713" t="s">
        <v>106</v>
      </c>
      <c r="B142" s="1714" t="s">
        <v>861</v>
      </c>
      <c r="C142" s="1398" t="s">
        <v>519</v>
      </c>
      <c r="D142" s="694"/>
      <c r="E142" s="694"/>
      <c r="F142" s="694"/>
      <c r="G142" s="694"/>
      <c r="H142" s="694"/>
      <c r="I142" s="585">
        <f>I143+I144</f>
        <v>49034511.329999998</v>
      </c>
      <c r="J142" s="585">
        <f>J143+J144</f>
        <v>48799847</v>
      </c>
      <c r="K142" s="585">
        <f>K143+K144</f>
        <v>48736461.07</v>
      </c>
      <c r="O142" s="14"/>
    </row>
    <row r="143" spans="1:15" ht="80.25" customHeight="1" x14ac:dyDescent="0.25">
      <c r="A143" s="1606"/>
      <c r="B143" s="1606"/>
      <c r="C143" s="96" t="s">
        <v>462</v>
      </c>
      <c r="D143" s="38"/>
      <c r="E143" s="38"/>
      <c r="F143" s="38"/>
      <c r="G143" s="38"/>
      <c r="H143" s="38"/>
      <c r="I143" s="490">
        <f>I156+I162+I163+I164+I168+I169</f>
        <v>4932707.95</v>
      </c>
      <c r="J143" s="490">
        <f>J157+J162+J163+J164+J168+J169</f>
        <v>3847007.9499999997</v>
      </c>
      <c r="K143" s="490">
        <f>K157+K162+K163+K164+K168+K169</f>
        <v>3783622.02</v>
      </c>
      <c r="O143" s="14"/>
    </row>
    <row r="144" spans="1:15" ht="73.5" customHeight="1" x14ac:dyDescent="0.25">
      <c r="A144" s="1606"/>
      <c r="B144" s="1606"/>
      <c r="C144" s="96" t="s">
        <v>520</v>
      </c>
      <c r="D144" s="38"/>
      <c r="E144" s="38"/>
      <c r="F144" s="38"/>
      <c r="G144" s="38"/>
      <c r="H144" s="38"/>
      <c r="I144" s="490">
        <f>I146+I147+I148+I149+I150+I151+I152+I153+I154+I157+I160+I161+I166+I172+I155+I156+I158</f>
        <v>44101803.379999995</v>
      </c>
      <c r="J144" s="490">
        <f>J146+J147+J148+J149+J150+J151+J152+J153+J154+J157+J160+J161+J166+J172+J155+J156+J158</f>
        <v>44952839.049999997</v>
      </c>
      <c r="K144" s="490">
        <f t="shared" ref="K144" si="3">K146+K147+K148+K149+K150+K151+K152+K153+K154+K157+K160+K161+K166+K172+K155+K156+K158</f>
        <v>44952839.049999997</v>
      </c>
      <c r="O144" s="14"/>
    </row>
    <row r="145" spans="1:16" ht="74.25" customHeight="1" x14ac:dyDescent="0.25">
      <c r="A145" s="679" t="s">
        <v>479</v>
      </c>
      <c r="B145" s="685" t="s">
        <v>107</v>
      </c>
      <c r="C145" s="685"/>
      <c r="D145" s="1704"/>
      <c r="E145" s="1705"/>
      <c r="F145" s="1705"/>
      <c r="G145" s="1705"/>
      <c r="H145" s="1705"/>
      <c r="I145" s="585">
        <f>I146+I147+I148+I149+I150+I151+I152+I153+I154+I155+I156+I157+I158</f>
        <v>39014723.379999995</v>
      </c>
      <c r="J145" s="585">
        <f t="shared" ref="J145:K145" si="4">J146+J147+J148+J149+J150+J151+J152+J153+J154+J155+J156+J157+J158</f>
        <v>42777574.219999999</v>
      </c>
      <c r="K145" s="585">
        <f t="shared" si="4"/>
        <v>42777574.219999999</v>
      </c>
      <c r="O145" s="14"/>
    </row>
    <row r="146" spans="1:16" ht="30" x14ac:dyDescent="0.25">
      <c r="A146" s="22" t="s">
        <v>108</v>
      </c>
      <c r="B146" s="304" t="s">
        <v>459</v>
      </c>
      <c r="C146" s="132" t="s">
        <v>520</v>
      </c>
      <c r="D146" s="133">
        <v>974</v>
      </c>
      <c r="E146" s="133" t="s">
        <v>531</v>
      </c>
      <c r="F146" s="134" t="s">
        <v>556</v>
      </c>
      <c r="G146" s="134" t="s">
        <v>650</v>
      </c>
      <c r="H146" s="134" t="s">
        <v>534</v>
      </c>
      <c r="I146" s="124">
        <v>0</v>
      </c>
      <c r="J146" s="124">
        <v>0</v>
      </c>
      <c r="K146" s="124">
        <v>0</v>
      </c>
      <c r="O146" s="14"/>
    </row>
    <row r="147" spans="1:16" ht="65.25" customHeight="1" x14ac:dyDescent="0.25">
      <c r="A147" s="139" t="s">
        <v>109</v>
      </c>
      <c r="B147" s="131" t="s">
        <v>647</v>
      </c>
      <c r="C147" s="132" t="s">
        <v>520</v>
      </c>
      <c r="D147" s="133">
        <v>974</v>
      </c>
      <c r="E147" s="133" t="s">
        <v>531</v>
      </c>
      <c r="F147" s="134" t="s">
        <v>556</v>
      </c>
      <c r="G147" s="134" t="s">
        <v>650</v>
      </c>
      <c r="H147" s="134" t="s">
        <v>561</v>
      </c>
      <c r="I147" s="124">
        <v>0</v>
      </c>
      <c r="J147" s="124">
        <v>0</v>
      </c>
      <c r="K147" s="124">
        <v>0</v>
      </c>
      <c r="L147" s="1293">
        <v>225000</v>
      </c>
      <c r="O147" s="14"/>
    </row>
    <row r="148" spans="1:16" ht="65.25" customHeight="1" x14ac:dyDescent="0.25">
      <c r="A148" s="140" t="s">
        <v>651</v>
      </c>
      <c r="B148" s="131" t="s">
        <v>652</v>
      </c>
      <c r="C148" s="132" t="s">
        <v>520</v>
      </c>
      <c r="D148" s="133">
        <v>974</v>
      </c>
      <c r="E148" s="133" t="s">
        <v>531</v>
      </c>
      <c r="F148" s="134" t="s">
        <v>556</v>
      </c>
      <c r="G148" s="134" t="s">
        <v>653</v>
      </c>
      <c r="H148" s="134" t="s">
        <v>561</v>
      </c>
      <c r="I148" s="124">
        <v>0</v>
      </c>
      <c r="J148" s="124">
        <v>0</v>
      </c>
      <c r="K148" s="124">
        <v>0</v>
      </c>
      <c r="L148" s="1293">
        <v>144190</v>
      </c>
      <c r="O148" s="14"/>
    </row>
    <row r="149" spans="1:16" ht="65.25" customHeight="1" x14ac:dyDescent="0.25">
      <c r="A149" s="139" t="s">
        <v>113</v>
      </c>
      <c r="B149" s="117" t="s">
        <v>80</v>
      </c>
      <c r="C149" s="132" t="s">
        <v>520</v>
      </c>
      <c r="D149" s="136">
        <v>974</v>
      </c>
      <c r="E149" s="136" t="s">
        <v>531</v>
      </c>
      <c r="F149" s="134" t="s">
        <v>556</v>
      </c>
      <c r="G149" s="134" t="s">
        <v>839</v>
      </c>
      <c r="H149" s="134" t="s">
        <v>534</v>
      </c>
      <c r="I149" s="124">
        <v>0</v>
      </c>
      <c r="J149" s="124">
        <v>0</v>
      </c>
      <c r="K149" s="124">
        <v>0</v>
      </c>
      <c r="L149" s="1498"/>
      <c r="O149" s="14"/>
    </row>
    <row r="150" spans="1:16" ht="77.25" customHeight="1" x14ac:dyDescent="0.25">
      <c r="A150" s="139" t="s">
        <v>115</v>
      </c>
      <c r="B150" s="1106" t="s">
        <v>840</v>
      </c>
      <c r="C150" s="1110" t="s">
        <v>520</v>
      </c>
      <c r="D150" s="136">
        <v>974</v>
      </c>
      <c r="E150" s="136" t="s">
        <v>531</v>
      </c>
      <c r="F150" s="134" t="s">
        <v>556</v>
      </c>
      <c r="G150" s="134" t="s">
        <v>841</v>
      </c>
      <c r="H150" s="134" t="s">
        <v>569</v>
      </c>
      <c r="I150" s="124">
        <v>0</v>
      </c>
      <c r="J150" s="124">
        <v>0</v>
      </c>
      <c r="K150" s="124">
        <v>0</v>
      </c>
      <c r="L150" s="1498"/>
      <c r="O150" s="14"/>
    </row>
    <row r="151" spans="1:16" ht="75" customHeight="1" x14ac:dyDescent="0.25">
      <c r="A151" s="305" t="s">
        <v>117</v>
      </c>
      <c r="B151" s="1138" t="s">
        <v>846</v>
      </c>
      <c r="C151" s="1162" t="s">
        <v>520</v>
      </c>
      <c r="D151" s="136" t="s">
        <v>847</v>
      </c>
      <c r="E151" s="136" t="s">
        <v>531</v>
      </c>
      <c r="F151" s="134" t="s">
        <v>556</v>
      </c>
      <c r="G151" s="134" t="s">
        <v>576</v>
      </c>
      <c r="H151" s="134" t="s">
        <v>569</v>
      </c>
      <c r="I151" s="124">
        <v>7846300</v>
      </c>
      <c r="J151" s="124">
        <v>8381100</v>
      </c>
      <c r="K151" s="124">
        <v>8381100</v>
      </c>
      <c r="L151" s="307">
        <v>5530905.0099999998</v>
      </c>
      <c r="O151" s="14"/>
    </row>
    <row r="152" spans="1:16" ht="45" x14ac:dyDescent="0.25">
      <c r="A152" s="305" t="s">
        <v>118</v>
      </c>
      <c r="B152" s="251" t="s">
        <v>116</v>
      </c>
      <c r="C152" s="251" t="s">
        <v>520</v>
      </c>
      <c r="D152" s="133" t="s">
        <v>847</v>
      </c>
      <c r="E152" s="133" t="s">
        <v>531</v>
      </c>
      <c r="F152" s="134" t="s">
        <v>556</v>
      </c>
      <c r="G152" s="134" t="s">
        <v>577</v>
      </c>
      <c r="H152" s="134" t="s">
        <v>569</v>
      </c>
      <c r="I152" s="124">
        <v>253700</v>
      </c>
      <c r="J152" s="124">
        <v>272460</v>
      </c>
      <c r="K152" s="124">
        <v>272460</v>
      </c>
      <c r="L152" s="307">
        <v>1160.81</v>
      </c>
      <c r="O152" s="14"/>
    </row>
    <row r="153" spans="1:16" ht="60" x14ac:dyDescent="0.25">
      <c r="A153" s="146" t="s">
        <v>842</v>
      </c>
      <c r="B153" s="117" t="s">
        <v>114</v>
      </c>
      <c r="C153" s="117" t="s">
        <v>520</v>
      </c>
      <c r="D153" s="133">
        <v>974</v>
      </c>
      <c r="E153" s="133" t="s">
        <v>531</v>
      </c>
      <c r="F153" s="134" t="s">
        <v>556</v>
      </c>
      <c r="G153" s="134" t="s">
        <v>578</v>
      </c>
      <c r="H153" s="134" t="s">
        <v>569</v>
      </c>
      <c r="I153" s="124">
        <v>30464108.800000001</v>
      </c>
      <c r="J153" s="124">
        <v>22968976.59</v>
      </c>
      <c r="K153" s="124">
        <v>22968976.59</v>
      </c>
      <c r="L153" s="307">
        <v>233622.95</v>
      </c>
      <c r="O153" s="14"/>
    </row>
    <row r="154" spans="1:16" ht="114" customHeight="1" x14ac:dyDescent="0.25">
      <c r="A154" s="146" t="s">
        <v>843</v>
      </c>
      <c r="B154" s="117" t="s">
        <v>1641</v>
      </c>
      <c r="C154" s="117" t="s">
        <v>520</v>
      </c>
      <c r="D154" s="133">
        <v>974</v>
      </c>
      <c r="E154" s="133" t="s">
        <v>531</v>
      </c>
      <c r="F154" s="134" t="s">
        <v>556</v>
      </c>
      <c r="G154" s="134" t="s">
        <v>578</v>
      </c>
      <c r="H154" s="134" t="s">
        <v>1640</v>
      </c>
      <c r="I154" s="124">
        <v>0</v>
      </c>
      <c r="J154" s="124">
        <v>10372132.75</v>
      </c>
      <c r="K154" s="124">
        <v>10372132.75</v>
      </c>
      <c r="L154" s="124">
        <v>29547330</v>
      </c>
      <c r="O154" s="14"/>
    </row>
    <row r="155" spans="1:16" s="409" customFormat="1" ht="114" customHeight="1" x14ac:dyDescent="0.25">
      <c r="A155" s="1387" t="s">
        <v>844</v>
      </c>
      <c r="B155" s="117" t="s">
        <v>794</v>
      </c>
      <c r="C155" s="117" t="s">
        <v>520</v>
      </c>
      <c r="D155" s="133">
        <v>974</v>
      </c>
      <c r="E155" s="133" t="s">
        <v>531</v>
      </c>
      <c r="F155" s="134" t="s">
        <v>556</v>
      </c>
      <c r="G155" s="134" t="s">
        <v>579</v>
      </c>
      <c r="H155" s="134" t="s">
        <v>569</v>
      </c>
      <c r="I155" s="124">
        <v>450614.58</v>
      </c>
      <c r="J155" s="124">
        <v>463547.65</v>
      </c>
      <c r="K155" s="124">
        <v>463547.65</v>
      </c>
      <c r="L155" s="307"/>
      <c r="O155" s="14"/>
      <c r="P155" s="14"/>
    </row>
    <row r="156" spans="1:16" ht="139.5" customHeight="1" x14ac:dyDescent="0.25">
      <c r="A156" s="1387" t="s">
        <v>845</v>
      </c>
      <c r="B156" s="117" t="s">
        <v>1643</v>
      </c>
      <c r="C156" s="117" t="s">
        <v>520</v>
      </c>
      <c r="D156" s="136">
        <v>974</v>
      </c>
      <c r="E156" s="136" t="s">
        <v>531</v>
      </c>
      <c r="F156" s="134" t="s">
        <v>556</v>
      </c>
      <c r="G156" s="134" t="s">
        <v>579</v>
      </c>
      <c r="H156" s="134" t="s">
        <v>1640</v>
      </c>
      <c r="I156" s="124">
        <v>0</v>
      </c>
      <c r="J156" s="124">
        <v>319357.23</v>
      </c>
      <c r="K156" s="124">
        <v>319357.23</v>
      </c>
      <c r="L156" s="307">
        <v>565000</v>
      </c>
      <c r="O156" s="14"/>
    </row>
    <row r="157" spans="1:16" ht="90" x14ac:dyDescent="0.25">
      <c r="A157" s="1387" t="s">
        <v>1642</v>
      </c>
      <c r="B157" s="148" t="s">
        <v>848</v>
      </c>
      <c r="C157" s="117" t="s">
        <v>462</v>
      </c>
      <c r="D157" s="136">
        <v>974</v>
      </c>
      <c r="E157" s="136" t="s">
        <v>531</v>
      </c>
      <c r="F157" s="134" t="s">
        <v>556</v>
      </c>
      <c r="G157" s="134" t="s">
        <v>849</v>
      </c>
      <c r="H157" s="134" t="s">
        <v>534</v>
      </c>
      <c r="I157" s="124">
        <v>0</v>
      </c>
      <c r="J157" s="124">
        <v>0</v>
      </c>
      <c r="K157" s="124">
        <v>0</v>
      </c>
      <c r="L157" s="306"/>
      <c r="O157" s="14"/>
    </row>
    <row r="158" spans="1:16" s="409" customFormat="1" ht="75" x14ac:dyDescent="0.25">
      <c r="A158" s="1387" t="s">
        <v>1644</v>
      </c>
      <c r="B158" s="1379" t="s">
        <v>850</v>
      </c>
      <c r="C158" s="117" t="s">
        <v>520</v>
      </c>
      <c r="D158" s="312" t="s">
        <v>580</v>
      </c>
      <c r="E158" s="312" t="s">
        <v>531</v>
      </c>
      <c r="F158" s="134" t="s">
        <v>556</v>
      </c>
      <c r="G158" s="134" t="s">
        <v>851</v>
      </c>
      <c r="H158" s="134" t="s">
        <v>534</v>
      </c>
      <c r="I158" s="124">
        <v>0</v>
      </c>
      <c r="J158" s="124">
        <v>0</v>
      </c>
      <c r="K158" s="124">
        <v>0</v>
      </c>
      <c r="L158" s="306"/>
      <c r="O158" s="14"/>
    </row>
    <row r="159" spans="1:16" ht="43.5" thickBot="1" x14ac:dyDescent="0.3">
      <c r="A159" s="679" t="s">
        <v>480</v>
      </c>
      <c r="B159" s="49" t="s">
        <v>119</v>
      </c>
      <c r="C159" s="49"/>
      <c r="D159" s="1391"/>
      <c r="E159" s="1392"/>
      <c r="F159" s="1392"/>
      <c r="G159" s="1392"/>
      <c r="H159" s="1392"/>
      <c r="I159" s="742">
        <f>I160+I161+I162+I163+I164</f>
        <v>4402707.95</v>
      </c>
      <c r="J159" s="742">
        <f>J160+J161+J162+J163+J164</f>
        <v>4390051.96</v>
      </c>
      <c r="K159" s="742">
        <f>K160+K161+K162+K163+K164</f>
        <v>4326680.3100000005</v>
      </c>
      <c r="L159" s="19"/>
      <c r="M159" s="19"/>
      <c r="N159" s="19"/>
      <c r="O159" s="652"/>
    </row>
    <row r="160" spans="1:16" ht="71.25" customHeight="1" x14ac:dyDescent="0.25">
      <c r="A160" s="20" t="s">
        <v>120</v>
      </c>
      <c r="B160" s="467" t="s">
        <v>121</v>
      </c>
      <c r="C160" s="467" t="s">
        <v>520</v>
      </c>
      <c r="D160" s="1402" t="s">
        <v>580</v>
      </c>
      <c r="E160" s="1402" t="s">
        <v>531</v>
      </c>
      <c r="F160" s="651" t="s">
        <v>531</v>
      </c>
      <c r="G160" s="651" t="s">
        <v>581</v>
      </c>
      <c r="H160" s="651" t="s">
        <v>534</v>
      </c>
      <c r="I160" s="650">
        <v>400000</v>
      </c>
      <c r="J160" s="650">
        <v>378028.61</v>
      </c>
      <c r="K160" s="650">
        <v>378028.61</v>
      </c>
      <c r="L160" s="1292">
        <v>416000</v>
      </c>
      <c r="O160" s="14"/>
      <c r="P160" s="14"/>
    </row>
    <row r="161" spans="1:16" ht="48" customHeight="1" x14ac:dyDescent="0.25">
      <c r="A161" s="146" t="s">
        <v>122</v>
      </c>
      <c r="B161" s="117" t="s">
        <v>123</v>
      </c>
      <c r="C161" s="117" t="s">
        <v>520</v>
      </c>
      <c r="D161" s="133" t="s">
        <v>580</v>
      </c>
      <c r="E161" s="133" t="s">
        <v>531</v>
      </c>
      <c r="F161" s="134" t="s">
        <v>531</v>
      </c>
      <c r="G161" s="134" t="s">
        <v>581</v>
      </c>
      <c r="H161" s="134" t="s">
        <v>561</v>
      </c>
      <c r="I161" s="124">
        <v>350000</v>
      </c>
      <c r="J161" s="124">
        <v>359315.4</v>
      </c>
      <c r="K161" s="124">
        <v>359315.4</v>
      </c>
      <c r="L161" s="1293">
        <v>0</v>
      </c>
      <c r="O161" s="14"/>
    </row>
    <row r="162" spans="1:16" ht="65.25" customHeight="1" x14ac:dyDescent="0.25">
      <c r="A162" s="1535" t="s">
        <v>124</v>
      </c>
      <c r="B162" s="1658" t="s">
        <v>463</v>
      </c>
      <c r="C162" s="117" t="s">
        <v>462</v>
      </c>
      <c r="D162" s="312" t="s">
        <v>580</v>
      </c>
      <c r="E162" s="312" t="s">
        <v>531</v>
      </c>
      <c r="F162" s="134" t="s">
        <v>531</v>
      </c>
      <c r="G162" s="134" t="s">
        <v>582</v>
      </c>
      <c r="H162" s="134" t="s">
        <v>534</v>
      </c>
      <c r="I162" s="124">
        <v>2424590</v>
      </c>
      <c r="J162" s="124">
        <v>2181175.65</v>
      </c>
      <c r="K162" s="124">
        <v>2181175.65</v>
      </c>
      <c r="L162" s="1293">
        <v>1434291.63</v>
      </c>
      <c r="O162" s="14"/>
      <c r="P162" s="14"/>
    </row>
    <row r="163" spans="1:16" ht="67.5" customHeight="1" x14ac:dyDescent="0.25">
      <c r="A163" s="1536"/>
      <c r="B163" s="1540"/>
      <c r="C163" s="117" t="s">
        <v>462</v>
      </c>
      <c r="D163" s="312" t="s">
        <v>580</v>
      </c>
      <c r="E163" s="312" t="s">
        <v>531</v>
      </c>
      <c r="F163" s="134" t="s">
        <v>531</v>
      </c>
      <c r="G163" s="134" t="s">
        <v>582</v>
      </c>
      <c r="H163" s="134" t="s">
        <v>557</v>
      </c>
      <c r="I163" s="124">
        <v>300000</v>
      </c>
      <c r="J163" s="124">
        <v>362414.15</v>
      </c>
      <c r="K163" s="124">
        <v>299042.5</v>
      </c>
      <c r="L163" s="1293">
        <v>120000</v>
      </c>
      <c r="O163" s="14"/>
    </row>
    <row r="164" spans="1:16" ht="96" customHeight="1" thickBot="1" x14ac:dyDescent="0.3">
      <c r="A164" s="300" t="s">
        <v>125</v>
      </c>
      <c r="B164" s="1114" t="s">
        <v>126</v>
      </c>
      <c r="C164" s="1114" t="s">
        <v>462</v>
      </c>
      <c r="D164" s="1133" t="s">
        <v>580</v>
      </c>
      <c r="E164" s="1133" t="s">
        <v>531</v>
      </c>
      <c r="F164" s="428" t="s">
        <v>531</v>
      </c>
      <c r="G164" s="428" t="s">
        <v>582</v>
      </c>
      <c r="H164" s="428" t="s">
        <v>561</v>
      </c>
      <c r="I164" s="245">
        <v>928117.95</v>
      </c>
      <c r="J164" s="245">
        <v>1109118.1499999999</v>
      </c>
      <c r="K164" s="245">
        <v>1109118.1499999999</v>
      </c>
      <c r="L164" s="126">
        <v>0</v>
      </c>
      <c r="O164" s="14"/>
    </row>
    <row r="165" spans="1:16" ht="85.5" x14ac:dyDescent="0.25">
      <c r="A165" s="487" t="s">
        <v>470</v>
      </c>
      <c r="B165" s="49" t="s">
        <v>127</v>
      </c>
      <c r="C165" s="49"/>
      <c r="D165" s="1570"/>
      <c r="E165" s="1571"/>
      <c r="F165" s="1571"/>
      <c r="G165" s="1571"/>
      <c r="H165" s="1571"/>
      <c r="I165" s="742">
        <f>I166</f>
        <v>100000</v>
      </c>
      <c r="J165" s="742">
        <f>J166</f>
        <v>100000</v>
      </c>
      <c r="K165" s="742">
        <f>K166</f>
        <v>100000</v>
      </c>
      <c r="O165" s="14"/>
    </row>
    <row r="166" spans="1:16" ht="30" x14ac:dyDescent="0.25">
      <c r="A166" s="120" t="s">
        <v>128</v>
      </c>
      <c r="B166" s="467" t="s">
        <v>129</v>
      </c>
      <c r="C166" s="467"/>
      <c r="D166" s="1402" t="s">
        <v>580</v>
      </c>
      <c r="E166" s="1402" t="s">
        <v>531</v>
      </c>
      <c r="F166" s="1402" t="s">
        <v>531</v>
      </c>
      <c r="G166" s="1402" t="s">
        <v>583</v>
      </c>
      <c r="H166" s="1402" t="s">
        <v>534</v>
      </c>
      <c r="I166" s="640">
        <v>100000</v>
      </c>
      <c r="J166" s="640">
        <v>100000</v>
      </c>
      <c r="K166" s="640">
        <v>100000</v>
      </c>
      <c r="O166" s="14"/>
    </row>
    <row r="167" spans="1:16" ht="43.5" thickBot="1" x14ac:dyDescent="0.3">
      <c r="A167" s="487" t="s">
        <v>482</v>
      </c>
      <c r="B167" s="1389" t="s">
        <v>801</v>
      </c>
      <c r="C167" s="1389" t="s">
        <v>462</v>
      </c>
      <c r="D167" s="1570"/>
      <c r="E167" s="1571"/>
      <c r="F167" s="1571"/>
      <c r="G167" s="1571"/>
      <c r="H167" s="1571"/>
      <c r="I167" s="742">
        <f>SUM(I168:I169)</f>
        <v>1280000</v>
      </c>
      <c r="J167" s="742">
        <f>SUM(J168:J169)</f>
        <v>194300</v>
      </c>
      <c r="K167" s="742">
        <f>SUM(K168:K169)</f>
        <v>194285.72</v>
      </c>
      <c r="O167" s="14"/>
    </row>
    <row r="168" spans="1:16" ht="132.75" customHeight="1" x14ac:dyDescent="0.25">
      <c r="A168" s="152" t="s">
        <v>130</v>
      </c>
      <c r="B168" s="117" t="s">
        <v>67</v>
      </c>
      <c r="C168" s="117" t="s">
        <v>462</v>
      </c>
      <c r="D168" s="133" t="s">
        <v>580</v>
      </c>
      <c r="E168" s="133" t="s">
        <v>552</v>
      </c>
      <c r="F168" s="134" t="s">
        <v>556</v>
      </c>
      <c r="G168" s="134" t="s">
        <v>654</v>
      </c>
      <c r="H168" s="134" t="s">
        <v>557</v>
      </c>
      <c r="I168" s="124">
        <v>1280000</v>
      </c>
      <c r="J168" s="124">
        <v>194300</v>
      </c>
      <c r="K168" s="124">
        <v>194285.72</v>
      </c>
      <c r="L168" s="1292">
        <v>990000</v>
      </c>
      <c r="O168" s="14"/>
    </row>
    <row r="169" spans="1:16" ht="129" customHeight="1" thickBot="1" x14ac:dyDescent="0.3">
      <c r="A169" s="154" t="s">
        <v>131</v>
      </c>
      <c r="B169" s="141" t="s">
        <v>105</v>
      </c>
      <c r="C169" s="141" t="s">
        <v>462</v>
      </c>
      <c r="D169" s="143" t="s">
        <v>580</v>
      </c>
      <c r="E169" s="143" t="s">
        <v>552</v>
      </c>
      <c r="F169" s="142" t="s">
        <v>556</v>
      </c>
      <c r="G169" s="142" t="s">
        <v>654</v>
      </c>
      <c r="H169" s="142" t="s">
        <v>561</v>
      </c>
      <c r="I169" s="125">
        <v>0</v>
      </c>
      <c r="J169" s="125">
        <v>0</v>
      </c>
      <c r="K169" s="126">
        <v>0</v>
      </c>
      <c r="L169" s="126">
        <v>160000</v>
      </c>
      <c r="O169" s="14"/>
    </row>
    <row r="170" spans="1:16" ht="108" customHeight="1" x14ac:dyDescent="0.25">
      <c r="A170" s="679" t="s">
        <v>484</v>
      </c>
      <c r="B170" s="680" t="s">
        <v>852</v>
      </c>
      <c r="C170" s="1137" t="s">
        <v>520</v>
      </c>
      <c r="D170" s="1567"/>
      <c r="E170" s="1568"/>
      <c r="F170" s="1568"/>
      <c r="G170" s="1568"/>
      <c r="H170" s="1569"/>
      <c r="I170" s="1131">
        <f>SUM(I172)</f>
        <v>4237080</v>
      </c>
      <c r="J170" s="1410">
        <f>SUM(J172)</f>
        <v>1337920.82</v>
      </c>
      <c r="K170" s="1410">
        <f t="shared" ref="K170" si="5">SUM(K172)</f>
        <v>1337920.82</v>
      </c>
      <c r="L170" s="306"/>
      <c r="O170" s="14"/>
    </row>
    <row r="171" spans="1:16" s="409" customFormat="1" ht="56.25" customHeight="1" x14ac:dyDescent="0.25">
      <c r="A171" s="1427" t="s">
        <v>853</v>
      </c>
      <c r="B171" s="1428" t="s">
        <v>1646</v>
      </c>
      <c r="C171" s="117" t="s">
        <v>520</v>
      </c>
      <c r="D171" s="133" t="s">
        <v>580</v>
      </c>
      <c r="E171" s="133" t="s">
        <v>531</v>
      </c>
      <c r="F171" s="133" t="s">
        <v>556</v>
      </c>
      <c r="G171" s="133" t="s">
        <v>854</v>
      </c>
      <c r="H171" s="133" t="s">
        <v>160</v>
      </c>
      <c r="I171" s="640">
        <v>0</v>
      </c>
      <c r="J171" s="640">
        <f>J172</f>
        <v>1337920.82</v>
      </c>
      <c r="K171" s="640">
        <f>K172</f>
        <v>1337920.82</v>
      </c>
      <c r="L171" s="306"/>
      <c r="O171" s="14"/>
    </row>
    <row r="172" spans="1:16" ht="78" customHeight="1" x14ac:dyDescent="0.25">
      <c r="A172" s="152" t="s">
        <v>1645</v>
      </c>
      <c r="B172" s="1107" t="s">
        <v>1202</v>
      </c>
      <c r="C172" s="117" t="s">
        <v>520</v>
      </c>
      <c r="D172" s="133" t="s">
        <v>580</v>
      </c>
      <c r="E172" s="133" t="s">
        <v>531</v>
      </c>
      <c r="F172" s="133" t="s">
        <v>556</v>
      </c>
      <c r="G172" s="133" t="s">
        <v>854</v>
      </c>
      <c r="H172" s="133" t="s">
        <v>855</v>
      </c>
      <c r="I172" s="1290">
        <v>4237080</v>
      </c>
      <c r="J172" s="1290">
        <v>1337920.82</v>
      </c>
      <c r="K172" s="1290">
        <v>1337920.82</v>
      </c>
      <c r="L172" s="306"/>
      <c r="O172" s="14"/>
    </row>
    <row r="173" spans="1:16" ht="63.75" customHeight="1" thickBot="1" x14ac:dyDescent="0.3">
      <c r="A173" s="487" t="s">
        <v>132</v>
      </c>
      <c r="B173" s="49" t="s">
        <v>860</v>
      </c>
      <c r="C173" s="1389" t="s">
        <v>520</v>
      </c>
      <c r="D173" s="1391"/>
      <c r="E173" s="1391"/>
      <c r="F173" s="1391"/>
      <c r="G173" s="1391"/>
      <c r="H173" s="1391"/>
      <c r="I173" s="742">
        <f>I174+I184</f>
        <v>33560078.93</v>
      </c>
      <c r="J173" s="742">
        <f>J174+J184</f>
        <v>34863384.439999998</v>
      </c>
      <c r="K173" s="742">
        <f>K174+K184</f>
        <v>34174376.709999993</v>
      </c>
      <c r="O173" s="14"/>
    </row>
    <row r="174" spans="1:16" ht="54.75" customHeight="1" x14ac:dyDescent="0.25">
      <c r="A174" s="487" t="s">
        <v>489</v>
      </c>
      <c r="B174" s="49" t="s">
        <v>514</v>
      </c>
      <c r="C174" s="49"/>
      <c r="D174" s="1702"/>
      <c r="E174" s="1703"/>
      <c r="F174" s="1703"/>
      <c r="G174" s="1703"/>
      <c r="H174" s="1703"/>
      <c r="I174" s="742">
        <f>I175+I176+I177+I178+I179+I180+I181+I182+I183</f>
        <v>32596078.93</v>
      </c>
      <c r="J174" s="742">
        <f>J175+J176+J177+J178+J179+J180+J181+J182+J183</f>
        <v>33069629.439999998</v>
      </c>
      <c r="K174" s="742">
        <f>K175+K176+K177+K178+K179+K180+K181+K182+K183</f>
        <v>33010286.709999997</v>
      </c>
      <c r="L174" s="1291">
        <f t="shared" ref="L174:N174" si="6">L175+L176+L177+L178+L179+L180+L181+L182+L183</f>
        <v>125660</v>
      </c>
      <c r="M174" s="572">
        <f t="shared" si="6"/>
        <v>125660</v>
      </c>
      <c r="N174" s="572">
        <f t="shared" si="6"/>
        <v>125660</v>
      </c>
      <c r="O174" s="14"/>
    </row>
    <row r="175" spans="1:16" ht="31.5" customHeight="1" x14ac:dyDescent="0.25">
      <c r="A175" s="298" t="s">
        <v>515</v>
      </c>
      <c r="B175" s="1110" t="s">
        <v>80</v>
      </c>
      <c r="C175" s="1110" t="s">
        <v>520</v>
      </c>
      <c r="D175" s="133" t="s">
        <v>580</v>
      </c>
      <c r="E175" s="133" t="s">
        <v>531</v>
      </c>
      <c r="F175" s="134" t="s">
        <v>584</v>
      </c>
      <c r="G175" s="134" t="s">
        <v>585</v>
      </c>
      <c r="H175" s="134" t="s">
        <v>534</v>
      </c>
      <c r="I175" s="124">
        <v>176400</v>
      </c>
      <c r="J175" s="124">
        <v>125660</v>
      </c>
      <c r="K175" s="124">
        <v>125660</v>
      </c>
      <c r="L175" s="124">
        <v>125660</v>
      </c>
      <c r="M175" s="124">
        <v>125660</v>
      </c>
      <c r="N175" s="124">
        <v>125660</v>
      </c>
      <c r="O175" s="14"/>
    </row>
    <row r="176" spans="1:16" ht="15" customHeight="1" x14ac:dyDescent="0.25">
      <c r="A176" s="1537" t="s">
        <v>516</v>
      </c>
      <c r="B176" s="1539" t="s">
        <v>517</v>
      </c>
      <c r="C176" s="1539" t="s">
        <v>520</v>
      </c>
      <c r="D176" s="133" t="s">
        <v>580</v>
      </c>
      <c r="E176" s="133" t="s">
        <v>531</v>
      </c>
      <c r="F176" s="134" t="s">
        <v>584</v>
      </c>
      <c r="G176" s="134" t="s">
        <v>586</v>
      </c>
      <c r="H176" s="134" t="s">
        <v>544</v>
      </c>
      <c r="I176" s="124">
        <v>22727710.280000001</v>
      </c>
      <c r="J176" s="124">
        <v>22755658.25</v>
      </c>
      <c r="K176" s="124">
        <v>22755658.25</v>
      </c>
      <c r="O176" s="14"/>
      <c r="P176" s="14"/>
    </row>
    <row r="177" spans="1:15" x14ac:dyDescent="0.25">
      <c r="A177" s="1538"/>
      <c r="B177" s="1540"/>
      <c r="C177" s="1540"/>
      <c r="D177" s="133" t="s">
        <v>580</v>
      </c>
      <c r="E177" s="133" t="s">
        <v>531</v>
      </c>
      <c r="F177" s="134" t="s">
        <v>584</v>
      </c>
      <c r="G177" s="134" t="s">
        <v>586</v>
      </c>
      <c r="H177" s="134" t="s">
        <v>545</v>
      </c>
      <c r="I177" s="124">
        <v>60000</v>
      </c>
      <c r="J177" s="124">
        <v>80800</v>
      </c>
      <c r="K177" s="124">
        <v>80510</v>
      </c>
      <c r="O177" s="14"/>
    </row>
    <row r="178" spans="1:15" x14ac:dyDescent="0.25">
      <c r="A178" s="1538"/>
      <c r="B178" s="1540"/>
      <c r="C178" s="1540"/>
      <c r="D178" s="133" t="s">
        <v>580</v>
      </c>
      <c r="E178" s="133" t="s">
        <v>531</v>
      </c>
      <c r="F178" s="134" t="s">
        <v>584</v>
      </c>
      <c r="G178" s="134" t="s">
        <v>586</v>
      </c>
      <c r="H178" s="134" t="s">
        <v>546</v>
      </c>
      <c r="I178" s="124">
        <v>6863768.5</v>
      </c>
      <c r="J178" s="124">
        <v>6852458.04</v>
      </c>
      <c r="K178" s="124">
        <v>6852458.04</v>
      </c>
      <c r="O178" s="14"/>
    </row>
    <row r="179" spans="1:15" x14ac:dyDescent="0.25">
      <c r="A179" s="1538"/>
      <c r="B179" s="1540"/>
      <c r="C179" s="1540"/>
      <c r="D179" s="133" t="s">
        <v>580</v>
      </c>
      <c r="E179" s="133" t="s">
        <v>531</v>
      </c>
      <c r="F179" s="134" t="s">
        <v>584</v>
      </c>
      <c r="G179" s="134" t="s">
        <v>586</v>
      </c>
      <c r="H179" s="134" t="s">
        <v>534</v>
      </c>
      <c r="I179" s="124">
        <v>2251557.15</v>
      </c>
      <c r="J179" s="124">
        <v>2786395.15</v>
      </c>
      <c r="K179" s="124">
        <v>2746055.9</v>
      </c>
      <c r="O179" s="14"/>
    </row>
    <row r="180" spans="1:15" x14ac:dyDescent="0.25">
      <c r="A180" s="1538"/>
      <c r="B180" s="1540"/>
      <c r="C180" s="1540"/>
      <c r="D180" s="133" t="s">
        <v>580</v>
      </c>
      <c r="E180" s="133" t="s">
        <v>531</v>
      </c>
      <c r="F180" s="134" t="s">
        <v>584</v>
      </c>
      <c r="G180" s="134" t="s">
        <v>586</v>
      </c>
      <c r="H180" s="134" t="s">
        <v>547</v>
      </c>
      <c r="I180" s="124">
        <v>213000</v>
      </c>
      <c r="J180" s="124">
        <v>33000</v>
      </c>
      <c r="K180" s="124">
        <v>31532</v>
      </c>
      <c r="O180" s="14"/>
    </row>
    <row r="181" spans="1:15" x14ac:dyDescent="0.25">
      <c r="A181" s="1538"/>
      <c r="B181" s="1540"/>
      <c r="C181" s="1540"/>
      <c r="D181" s="133" t="s">
        <v>580</v>
      </c>
      <c r="E181" s="133" t="s">
        <v>531</v>
      </c>
      <c r="F181" s="134" t="s">
        <v>584</v>
      </c>
      <c r="G181" s="134" t="s">
        <v>586</v>
      </c>
      <c r="H181" s="134" t="s">
        <v>548</v>
      </c>
      <c r="I181" s="124">
        <v>10000</v>
      </c>
      <c r="J181" s="124">
        <v>4658</v>
      </c>
      <c r="K181" s="124">
        <v>4658</v>
      </c>
      <c r="O181" s="14"/>
    </row>
    <row r="182" spans="1:15" x14ac:dyDescent="0.25">
      <c r="A182" s="1538"/>
      <c r="B182" s="1540"/>
      <c r="C182" s="1540"/>
      <c r="D182" s="133" t="s">
        <v>580</v>
      </c>
      <c r="E182" s="133" t="s">
        <v>531</v>
      </c>
      <c r="F182" s="134" t="s">
        <v>584</v>
      </c>
      <c r="G182" s="134" t="s">
        <v>586</v>
      </c>
      <c r="H182" s="134" t="s">
        <v>549</v>
      </c>
      <c r="I182" s="124">
        <v>0</v>
      </c>
      <c r="J182" s="124">
        <v>0</v>
      </c>
      <c r="K182" s="124">
        <v>0</v>
      </c>
      <c r="O182" s="14"/>
    </row>
    <row r="183" spans="1:15" ht="30" x14ac:dyDescent="0.25">
      <c r="A183" s="298" t="s">
        <v>518</v>
      </c>
      <c r="B183" s="1110" t="s">
        <v>467</v>
      </c>
      <c r="C183" s="1110" t="s">
        <v>520</v>
      </c>
      <c r="D183" s="133" t="s">
        <v>580</v>
      </c>
      <c r="E183" s="133" t="s">
        <v>531</v>
      </c>
      <c r="F183" s="134" t="s">
        <v>584</v>
      </c>
      <c r="G183" s="134" t="s">
        <v>587</v>
      </c>
      <c r="H183" s="134" t="s">
        <v>648</v>
      </c>
      <c r="I183" s="124">
        <v>293643</v>
      </c>
      <c r="J183" s="124">
        <v>431000</v>
      </c>
      <c r="K183" s="124">
        <v>413754.52</v>
      </c>
      <c r="O183" s="14"/>
    </row>
    <row r="184" spans="1:15" s="19" customFormat="1" ht="57" x14ac:dyDescent="0.25">
      <c r="A184" s="487" t="s">
        <v>491</v>
      </c>
      <c r="B184" s="670" t="s">
        <v>856</v>
      </c>
      <c r="C184" s="670" t="s">
        <v>520</v>
      </c>
      <c r="D184" s="1702"/>
      <c r="E184" s="1703"/>
      <c r="F184" s="1703"/>
      <c r="G184" s="1703"/>
      <c r="H184" s="1703"/>
      <c r="I184" s="742">
        <f>I185</f>
        <v>964000</v>
      </c>
      <c r="J184" s="742">
        <f>J185</f>
        <v>1793755</v>
      </c>
      <c r="K184" s="742">
        <f>K185</f>
        <v>1164090</v>
      </c>
      <c r="O184" s="652"/>
    </row>
    <row r="185" spans="1:15" ht="30.75" thickBot="1" x14ac:dyDescent="0.3">
      <c r="A185" s="733" t="s">
        <v>857</v>
      </c>
      <c r="B185" s="734" t="s">
        <v>858</v>
      </c>
      <c r="C185" s="706" t="s">
        <v>520</v>
      </c>
      <c r="D185" s="282" t="s">
        <v>558</v>
      </c>
      <c r="E185" s="282" t="s">
        <v>552</v>
      </c>
      <c r="F185" s="255" t="s">
        <v>556</v>
      </c>
      <c r="G185" s="255" t="s">
        <v>859</v>
      </c>
      <c r="H185" s="255" t="s">
        <v>534</v>
      </c>
      <c r="I185" s="127">
        <v>964000</v>
      </c>
      <c r="J185" s="127">
        <v>1793755</v>
      </c>
      <c r="K185" s="128">
        <v>1164090</v>
      </c>
    </row>
    <row r="186" spans="1:15" s="409" customFormat="1" ht="34.5" customHeight="1" thickBot="1" x14ac:dyDescent="0.3">
      <c r="A186" s="1553" t="s">
        <v>1356</v>
      </c>
      <c r="B186" s="1554"/>
      <c r="C186" s="1554"/>
      <c r="D186" s="1554"/>
      <c r="E186" s="1554"/>
      <c r="F186" s="1554"/>
      <c r="G186" s="1554"/>
      <c r="H186" s="1554"/>
      <c r="I186" s="1554"/>
      <c r="J186" s="1554"/>
      <c r="K186" s="1555"/>
    </row>
    <row r="187" spans="1:15" s="409" customFormat="1" ht="15" customHeight="1" x14ac:dyDescent="0.25">
      <c r="A187" s="1556" t="s">
        <v>427</v>
      </c>
      <c r="B187" s="1559" t="s">
        <v>523</v>
      </c>
      <c r="C187" s="1559" t="s">
        <v>937</v>
      </c>
      <c r="D187" s="1562" t="s">
        <v>524</v>
      </c>
      <c r="E187" s="1563"/>
      <c r="F187" s="1563"/>
      <c r="G187" s="1563"/>
      <c r="H187" s="1564"/>
      <c r="I187" s="1562" t="s">
        <v>1453</v>
      </c>
      <c r="J187" s="1563"/>
      <c r="K187" s="1564"/>
    </row>
    <row r="188" spans="1:15" s="409" customFormat="1" ht="15" customHeight="1" x14ac:dyDescent="0.25">
      <c r="A188" s="1557"/>
      <c r="B188" s="1560"/>
      <c r="C188" s="1560"/>
      <c r="D188" s="1559" t="s">
        <v>525</v>
      </c>
      <c r="E188" s="1562" t="s">
        <v>526</v>
      </c>
      <c r="F188" s="1564"/>
      <c r="G188" s="1559" t="s">
        <v>527</v>
      </c>
      <c r="H188" s="1559" t="s">
        <v>528</v>
      </c>
      <c r="I188" s="1565" t="s">
        <v>1137</v>
      </c>
      <c r="J188" s="1565" t="s">
        <v>1207</v>
      </c>
      <c r="K188" s="1565" t="s">
        <v>1208</v>
      </c>
    </row>
    <row r="189" spans="1:15" s="409" customFormat="1" ht="48" customHeight="1" x14ac:dyDescent="0.25">
      <c r="A189" s="1558"/>
      <c r="B189" s="1561"/>
      <c r="C189" s="1561"/>
      <c r="D189" s="1561"/>
      <c r="E189" s="690" t="s">
        <v>529</v>
      </c>
      <c r="F189" s="690" t="s">
        <v>530</v>
      </c>
      <c r="G189" s="1561"/>
      <c r="H189" s="1561"/>
      <c r="I189" s="1566"/>
      <c r="J189" s="1566"/>
      <c r="K189" s="1566"/>
    </row>
    <row r="190" spans="1:15" s="409" customFormat="1" x14ac:dyDescent="0.25">
      <c r="A190" s="298"/>
      <c r="B190" s="736" t="s">
        <v>162</v>
      </c>
      <c r="C190" s="705"/>
      <c r="D190" s="133"/>
      <c r="E190" s="133"/>
      <c r="F190" s="134"/>
      <c r="G190" s="134"/>
      <c r="H190" s="134"/>
      <c r="I190" s="124">
        <f>I191+I202+I213+I217+I221+I223+I230+I231+I233+I233+I240</f>
        <v>72639.83</v>
      </c>
      <c r="J190" s="124">
        <f t="shared" ref="J190:K190" si="7">J191+J202+J213+J217+J221+J223+J230+J231+J233+J233+J240</f>
        <v>93013.84</v>
      </c>
      <c r="K190" s="124">
        <f t="shared" si="7"/>
        <v>92438.91</v>
      </c>
    </row>
    <row r="191" spans="1:15" s="409" customFormat="1" ht="28.5" x14ac:dyDescent="0.25">
      <c r="A191" s="735" t="s">
        <v>354</v>
      </c>
      <c r="B191" s="736" t="s">
        <v>1209</v>
      </c>
      <c r="C191" s="737" t="s">
        <v>1176</v>
      </c>
      <c r="D191" s="735"/>
      <c r="E191" s="735"/>
      <c r="F191" s="536"/>
      <c r="G191" s="536"/>
      <c r="H191" s="536"/>
      <c r="I191" s="738">
        <f>I192+I193+I194+I195+I196+I197+I198+I199+I200+I201</f>
        <v>12705.900000000001</v>
      </c>
      <c r="J191" s="738">
        <f>J192+J193+J194+J195+J196+J197+J198+J199+J200+J201</f>
        <v>16619.900000000001</v>
      </c>
      <c r="K191" s="738">
        <f>K192+K193+K194+K195+K196+K197+K198+K199+K200+K201</f>
        <v>16603.650000000001</v>
      </c>
    </row>
    <row r="192" spans="1:15" s="409" customFormat="1" ht="45" x14ac:dyDescent="0.25">
      <c r="A192" s="133" t="s">
        <v>185</v>
      </c>
      <c r="B192" s="707" t="s">
        <v>207</v>
      </c>
      <c r="C192" s="739" t="s">
        <v>1176</v>
      </c>
      <c r="D192" s="133" t="s">
        <v>847</v>
      </c>
      <c r="E192" s="133" t="s">
        <v>209</v>
      </c>
      <c r="F192" s="134" t="s">
        <v>532</v>
      </c>
      <c r="G192" s="134" t="s">
        <v>208</v>
      </c>
      <c r="H192" s="134" t="s">
        <v>534</v>
      </c>
      <c r="I192" s="844">
        <v>12436.2</v>
      </c>
      <c r="J192" s="844">
        <v>16350.2</v>
      </c>
      <c r="K192" s="844">
        <v>16333.95</v>
      </c>
    </row>
    <row r="193" spans="1:15" s="409" customFormat="1" x14ac:dyDescent="0.25">
      <c r="A193" s="1541" t="s">
        <v>188</v>
      </c>
      <c r="B193" s="1543" t="s">
        <v>685</v>
      </c>
      <c r="C193" s="1545" t="s">
        <v>1176</v>
      </c>
      <c r="D193" s="133" t="s">
        <v>847</v>
      </c>
      <c r="E193" s="133" t="s">
        <v>209</v>
      </c>
      <c r="F193" s="134" t="s">
        <v>532</v>
      </c>
      <c r="G193" s="134" t="s">
        <v>1210</v>
      </c>
      <c r="H193" s="134" t="s">
        <v>534</v>
      </c>
      <c r="I193" s="844">
        <v>168</v>
      </c>
      <c r="J193" s="844">
        <v>168</v>
      </c>
      <c r="K193" s="844">
        <v>168</v>
      </c>
    </row>
    <row r="194" spans="1:15" s="409" customFormat="1" ht="33" customHeight="1" x14ac:dyDescent="0.25">
      <c r="A194" s="1542"/>
      <c r="B194" s="1544"/>
      <c r="C194" s="1546"/>
      <c r="D194" s="133" t="s">
        <v>847</v>
      </c>
      <c r="E194" s="133" t="s">
        <v>209</v>
      </c>
      <c r="F194" s="134" t="s">
        <v>532</v>
      </c>
      <c r="G194" s="134" t="s">
        <v>1211</v>
      </c>
      <c r="H194" s="134" t="s">
        <v>534</v>
      </c>
      <c r="I194" s="844">
        <v>1.7</v>
      </c>
      <c r="J194" s="844">
        <v>1.7</v>
      </c>
      <c r="K194" s="844">
        <v>1.7</v>
      </c>
    </row>
    <row r="195" spans="1:15" s="409" customFormat="1" ht="60" x14ac:dyDescent="0.25">
      <c r="A195" s="133" t="s">
        <v>190</v>
      </c>
      <c r="B195" s="731" t="s">
        <v>1212</v>
      </c>
      <c r="C195" s="739">
        <v>973</v>
      </c>
      <c r="D195" s="133" t="s">
        <v>847</v>
      </c>
      <c r="E195" s="133" t="s">
        <v>209</v>
      </c>
      <c r="F195" s="134" t="s">
        <v>532</v>
      </c>
      <c r="G195" s="134" t="s">
        <v>1213</v>
      </c>
      <c r="H195" s="134" t="s">
        <v>534</v>
      </c>
      <c r="I195" s="844">
        <v>100</v>
      </c>
      <c r="J195" s="844">
        <v>100</v>
      </c>
      <c r="K195" s="844">
        <v>100</v>
      </c>
    </row>
    <row r="196" spans="1:15" s="409" customFormat="1" ht="60" x14ac:dyDescent="0.25">
      <c r="A196" s="133" t="s">
        <v>192</v>
      </c>
      <c r="B196" s="707" t="s">
        <v>210</v>
      </c>
      <c r="C196" s="739" t="s">
        <v>1176</v>
      </c>
      <c r="D196" s="133" t="s">
        <v>847</v>
      </c>
      <c r="E196" s="133" t="s">
        <v>209</v>
      </c>
      <c r="F196" s="134" t="s">
        <v>532</v>
      </c>
      <c r="G196" s="134" t="s">
        <v>883</v>
      </c>
      <c r="H196" s="134" t="s">
        <v>534</v>
      </c>
      <c r="I196" s="844">
        <v>0</v>
      </c>
      <c r="J196" s="844">
        <v>0</v>
      </c>
      <c r="K196" s="844">
        <v>0</v>
      </c>
    </row>
    <row r="197" spans="1:15" s="409" customFormat="1" ht="30" x14ac:dyDescent="0.25">
      <c r="A197" s="133" t="s">
        <v>2</v>
      </c>
      <c r="B197" s="707" t="s">
        <v>600</v>
      </c>
      <c r="C197" s="739" t="s">
        <v>1176</v>
      </c>
      <c r="D197" s="133" t="s">
        <v>847</v>
      </c>
      <c r="E197" s="133" t="s">
        <v>209</v>
      </c>
      <c r="F197" s="134" t="s">
        <v>532</v>
      </c>
      <c r="G197" s="134" t="s">
        <v>1214</v>
      </c>
      <c r="H197" s="134" t="s">
        <v>534</v>
      </c>
      <c r="I197" s="844">
        <v>0</v>
      </c>
      <c r="J197" s="844">
        <v>0</v>
      </c>
      <c r="K197" s="844">
        <v>0</v>
      </c>
    </row>
    <row r="198" spans="1:15" s="409" customFormat="1" x14ac:dyDescent="0.25">
      <c r="A198" s="1547" t="s">
        <v>158</v>
      </c>
      <c r="B198" s="1550" t="s">
        <v>1215</v>
      </c>
      <c r="C198" s="1725" t="s">
        <v>1176</v>
      </c>
      <c r="D198" s="1547" t="s">
        <v>847</v>
      </c>
      <c r="E198" s="1547" t="s">
        <v>209</v>
      </c>
      <c r="F198" s="1547" t="s">
        <v>532</v>
      </c>
      <c r="G198" s="1547" t="s">
        <v>884</v>
      </c>
      <c r="H198" s="1547" t="s">
        <v>534</v>
      </c>
      <c r="I198" s="844">
        <v>0</v>
      </c>
      <c r="J198" s="844">
        <v>0</v>
      </c>
      <c r="K198" s="844">
        <v>0</v>
      </c>
    </row>
    <row r="199" spans="1:15" s="409" customFormat="1" x14ac:dyDescent="0.25">
      <c r="A199" s="1548"/>
      <c r="B199" s="1551"/>
      <c r="C199" s="1726"/>
      <c r="D199" s="1548"/>
      <c r="E199" s="1548"/>
      <c r="F199" s="1548"/>
      <c r="G199" s="1548"/>
      <c r="H199" s="1548"/>
      <c r="I199" s="844">
        <v>0</v>
      </c>
      <c r="J199" s="844">
        <v>0</v>
      </c>
      <c r="K199" s="844">
        <v>0</v>
      </c>
    </row>
    <row r="200" spans="1:15" s="409" customFormat="1" x14ac:dyDescent="0.25">
      <c r="A200" s="1548"/>
      <c r="B200" s="1551"/>
      <c r="C200" s="1726"/>
      <c r="D200" s="1548"/>
      <c r="E200" s="1548"/>
      <c r="F200" s="1548"/>
      <c r="G200" s="1548"/>
      <c r="H200" s="1548"/>
      <c r="I200" s="844">
        <v>0</v>
      </c>
      <c r="J200" s="844">
        <v>0</v>
      </c>
      <c r="K200" s="844">
        <v>0</v>
      </c>
    </row>
    <row r="201" spans="1:15" s="409" customFormat="1" ht="33" customHeight="1" x14ac:dyDescent="0.25">
      <c r="A201" s="1549"/>
      <c r="B201" s="1552"/>
      <c r="C201" s="1727"/>
      <c r="D201" s="1549"/>
      <c r="E201" s="1549"/>
      <c r="F201" s="1549"/>
      <c r="G201" s="1549"/>
      <c r="H201" s="1549"/>
      <c r="I201" s="844">
        <v>0</v>
      </c>
      <c r="J201" s="844">
        <v>0</v>
      </c>
      <c r="K201" s="844">
        <v>0</v>
      </c>
    </row>
    <row r="202" spans="1:15" s="409" customFormat="1" ht="33" customHeight="1" x14ac:dyDescent="0.25">
      <c r="A202" s="854" t="s">
        <v>71</v>
      </c>
      <c r="B202" s="178" t="s">
        <v>211</v>
      </c>
      <c r="C202" s="756" t="s">
        <v>1176</v>
      </c>
      <c r="D202" s="725"/>
      <c r="E202" s="725"/>
      <c r="F202" s="725"/>
      <c r="G202" s="725"/>
      <c r="H202" s="725"/>
      <c r="I202" s="738">
        <f>I203+I204+I205+I206+I207+I208+I209+I210+I211+I212</f>
        <v>33535.53</v>
      </c>
      <c r="J202" s="738">
        <f t="shared" ref="J202:K202" si="8">J203+J204+J205+J206+J207+J208+J209+J210+J211+J212</f>
        <v>44695.439999999995</v>
      </c>
      <c r="K202" s="738">
        <f t="shared" si="8"/>
        <v>44245.96</v>
      </c>
      <c r="L202" s="190"/>
      <c r="M202" s="190"/>
      <c r="N202" s="190"/>
      <c r="O202" s="190"/>
    </row>
    <row r="203" spans="1:15" s="409" customFormat="1" ht="45" customHeight="1" x14ac:dyDescent="0.25">
      <c r="A203" s="855" t="s">
        <v>195</v>
      </c>
      <c r="B203" s="731" t="s">
        <v>1216</v>
      </c>
      <c r="C203" s="739" t="s">
        <v>1176</v>
      </c>
      <c r="D203" s="728">
        <v>973</v>
      </c>
      <c r="E203" s="724" t="s">
        <v>209</v>
      </c>
      <c r="F203" s="724" t="s">
        <v>532</v>
      </c>
      <c r="G203" s="728">
        <v>290270590</v>
      </c>
      <c r="H203" s="728">
        <v>244</v>
      </c>
      <c r="I203" s="844">
        <v>25115.200000000001</v>
      </c>
      <c r="J203" s="844">
        <v>33917.629999999997</v>
      </c>
      <c r="K203" s="844">
        <v>33916.18</v>
      </c>
    </row>
    <row r="204" spans="1:15" s="409" customFormat="1" ht="33" customHeight="1" x14ac:dyDescent="0.25">
      <c r="A204" s="855" t="s">
        <v>198</v>
      </c>
      <c r="B204" s="173" t="s">
        <v>213</v>
      </c>
      <c r="C204" s="739" t="s">
        <v>1176</v>
      </c>
      <c r="D204" s="728">
        <v>973</v>
      </c>
      <c r="E204" s="724" t="s">
        <v>209</v>
      </c>
      <c r="F204" s="724" t="s">
        <v>532</v>
      </c>
      <c r="G204" s="728">
        <v>2902200802</v>
      </c>
      <c r="H204" s="728">
        <v>244</v>
      </c>
      <c r="I204" s="844">
        <v>1860</v>
      </c>
      <c r="J204" s="844">
        <v>3784.2</v>
      </c>
      <c r="K204" s="844">
        <v>3784.2</v>
      </c>
    </row>
    <row r="205" spans="1:15" s="409" customFormat="1" ht="33" customHeight="1" x14ac:dyDescent="0.25">
      <c r="A205" s="855" t="s">
        <v>200</v>
      </c>
      <c r="B205" s="173" t="s">
        <v>467</v>
      </c>
      <c r="C205" s="739" t="s">
        <v>1176</v>
      </c>
      <c r="D205" s="724">
        <v>973</v>
      </c>
      <c r="E205" s="724" t="s">
        <v>209</v>
      </c>
      <c r="F205" s="724" t="s">
        <v>532</v>
      </c>
      <c r="G205" s="724" t="s">
        <v>1217</v>
      </c>
      <c r="H205" s="724" t="s">
        <v>534</v>
      </c>
      <c r="I205" s="844">
        <v>6560.33</v>
      </c>
      <c r="J205" s="844">
        <v>6993.61</v>
      </c>
      <c r="K205" s="844">
        <v>6545.58</v>
      </c>
    </row>
    <row r="206" spans="1:15" s="409" customFormat="1" ht="33" customHeight="1" x14ac:dyDescent="0.25">
      <c r="A206" s="855" t="s">
        <v>214</v>
      </c>
      <c r="B206" s="173" t="s">
        <v>1218</v>
      </c>
      <c r="C206" s="739" t="s">
        <v>1176</v>
      </c>
      <c r="D206" s="724" t="s">
        <v>847</v>
      </c>
      <c r="E206" s="724" t="s">
        <v>209</v>
      </c>
      <c r="F206" s="724" t="s">
        <v>532</v>
      </c>
      <c r="G206" s="724" t="s">
        <v>216</v>
      </c>
      <c r="H206" s="724" t="s">
        <v>534</v>
      </c>
      <c r="I206" s="844">
        <v>0</v>
      </c>
      <c r="J206" s="844">
        <v>0</v>
      </c>
      <c r="K206" s="844">
        <v>0</v>
      </c>
    </row>
    <row r="207" spans="1:15" s="409" customFormat="1" ht="62.25" customHeight="1" x14ac:dyDescent="0.25">
      <c r="A207" s="855" t="s">
        <v>217</v>
      </c>
      <c r="B207" s="722" t="s">
        <v>210</v>
      </c>
      <c r="C207" s="628" t="s">
        <v>1176</v>
      </c>
      <c r="D207" s="726">
        <v>973</v>
      </c>
      <c r="E207" s="710" t="s">
        <v>209</v>
      </c>
      <c r="F207" s="710" t="s">
        <v>532</v>
      </c>
      <c r="G207" s="726" t="s">
        <v>218</v>
      </c>
      <c r="H207" s="726">
        <v>244</v>
      </c>
      <c r="I207" s="844">
        <v>0</v>
      </c>
      <c r="J207" s="844">
        <v>0</v>
      </c>
      <c r="K207" s="844">
        <v>0</v>
      </c>
    </row>
    <row r="208" spans="1:15" s="409" customFormat="1" ht="49.5" customHeight="1" x14ac:dyDescent="0.25">
      <c r="A208" s="855" t="s">
        <v>219</v>
      </c>
      <c r="B208" s="192" t="s">
        <v>220</v>
      </c>
      <c r="C208" s="726" t="s">
        <v>1129</v>
      </c>
      <c r="D208" s="726">
        <v>973</v>
      </c>
      <c r="E208" s="710" t="s">
        <v>209</v>
      </c>
      <c r="F208" s="710" t="s">
        <v>532</v>
      </c>
      <c r="G208" s="710" t="s">
        <v>221</v>
      </c>
      <c r="H208" s="726">
        <v>244</v>
      </c>
      <c r="I208" s="844">
        <v>0</v>
      </c>
      <c r="J208" s="844">
        <v>0</v>
      </c>
      <c r="K208" s="844">
        <v>0</v>
      </c>
    </row>
    <row r="209" spans="1:15" s="409" customFormat="1" ht="33" customHeight="1" x14ac:dyDescent="0.25">
      <c r="A209" s="855" t="s">
        <v>222</v>
      </c>
      <c r="B209" s="723" t="s">
        <v>693</v>
      </c>
      <c r="C209" s="726" t="s">
        <v>1129</v>
      </c>
      <c r="D209" s="726">
        <v>971</v>
      </c>
      <c r="E209" s="710" t="s">
        <v>209</v>
      </c>
      <c r="F209" s="710" t="s">
        <v>532</v>
      </c>
      <c r="G209" s="710" t="s">
        <v>886</v>
      </c>
      <c r="H209" s="726">
        <v>244</v>
      </c>
      <c r="I209" s="844">
        <v>0</v>
      </c>
      <c r="J209" s="844">
        <v>0</v>
      </c>
      <c r="K209" s="844">
        <v>0</v>
      </c>
    </row>
    <row r="210" spans="1:15" s="409" customFormat="1" ht="33" customHeight="1" x14ac:dyDescent="0.25">
      <c r="A210" s="855" t="s">
        <v>226</v>
      </c>
      <c r="B210" s="723" t="s">
        <v>687</v>
      </c>
      <c r="C210" s="726" t="s">
        <v>1129</v>
      </c>
      <c r="D210" s="726">
        <v>973</v>
      </c>
      <c r="E210" s="710" t="s">
        <v>209</v>
      </c>
      <c r="F210" s="710" t="s">
        <v>532</v>
      </c>
      <c r="G210" s="710" t="s">
        <v>228</v>
      </c>
      <c r="H210" s="726">
        <v>244</v>
      </c>
      <c r="I210" s="844">
        <v>0</v>
      </c>
      <c r="J210" s="844">
        <v>0</v>
      </c>
      <c r="K210" s="844">
        <v>0</v>
      </c>
    </row>
    <row r="211" spans="1:15" s="409" customFormat="1" ht="41.25" customHeight="1" x14ac:dyDescent="0.25">
      <c r="A211" s="855" t="s">
        <v>688</v>
      </c>
      <c r="B211" s="723" t="s">
        <v>689</v>
      </c>
      <c r="C211" s="726" t="s">
        <v>1129</v>
      </c>
      <c r="D211" s="415">
        <v>973</v>
      </c>
      <c r="E211" s="60" t="s">
        <v>209</v>
      </c>
      <c r="F211" s="60" t="s">
        <v>532</v>
      </c>
      <c r="G211" s="60" t="s">
        <v>228</v>
      </c>
      <c r="H211" s="415">
        <v>244</v>
      </c>
      <c r="I211" s="844">
        <v>0</v>
      </c>
      <c r="J211" s="844">
        <v>0</v>
      </c>
      <c r="K211" s="844">
        <v>0</v>
      </c>
    </row>
    <row r="212" spans="1:15" s="409" customFormat="1" ht="33" customHeight="1" x14ac:dyDescent="0.25">
      <c r="A212" s="855" t="s">
        <v>690</v>
      </c>
      <c r="B212" s="723" t="s">
        <v>600</v>
      </c>
      <c r="C212" s="726" t="s">
        <v>1129</v>
      </c>
      <c r="D212" s="726">
        <v>973</v>
      </c>
      <c r="E212" s="710" t="s">
        <v>209</v>
      </c>
      <c r="F212" s="710" t="s">
        <v>532</v>
      </c>
      <c r="G212" s="710" t="s">
        <v>885</v>
      </c>
      <c r="H212" s="726">
        <v>244</v>
      </c>
      <c r="I212" s="844">
        <v>0</v>
      </c>
      <c r="J212" s="844">
        <v>0</v>
      </c>
      <c r="K212" s="844">
        <v>0</v>
      </c>
    </row>
    <row r="213" spans="1:15" s="409" customFormat="1" ht="62.25" customHeight="1" x14ac:dyDescent="0.25">
      <c r="A213" s="852" t="s">
        <v>229</v>
      </c>
      <c r="B213" s="852" t="s">
        <v>1447</v>
      </c>
      <c r="C213" s="853" t="s">
        <v>1129</v>
      </c>
      <c r="D213" s="761" t="s">
        <v>847</v>
      </c>
      <c r="E213" s="761" t="s">
        <v>532</v>
      </c>
      <c r="F213" s="761" t="s">
        <v>231</v>
      </c>
      <c r="G213" s="761" t="s">
        <v>1448</v>
      </c>
      <c r="H213" s="761" t="s">
        <v>160</v>
      </c>
      <c r="I213" s="738">
        <f>I214+I215+I216</f>
        <v>25873.4</v>
      </c>
      <c r="J213" s="738">
        <f t="shared" ref="J213:K213" si="9">J214+J215+J216</f>
        <v>30964.5</v>
      </c>
      <c r="K213" s="738">
        <f t="shared" si="9"/>
        <v>30855.3</v>
      </c>
      <c r="L213" s="190"/>
      <c r="M213" s="190"/>
      <c r="N213" s="190"/>
      <c r="O213" s="190"/>
    </row>
    <row r="214" spans="1:15" s="409" customFormat="1" ht="45" customHeight="1" x14ac:dyDescent="0.25">
      <c r="A214" s="852" t="s">
        <v>203</v>
      </c>
      <c r="B214" s="981" t="s">
        <v>517</v>
      </c>
      <c r="C214" s="853" t="s">
        <v>1129</v>
      </c>
      <c r="D214" s="852" t="s">
        <v>847</v>
      </c>
      <c r="E214" s="852" t="s">
        <v>532</v>
      </c>
      <c r="F214" s="852" t="s">
        <v>231</v>
      </c>
      <c r="G214" s="852" t="s">
        <v>1449</v>
      </c>
      <c r="H214" s="852" t="s">
        <v>534</v>
      </c>
      <c r="I214" s="844">
        <v>25378.9</v>
      </c>
      <c r="J214" s="844">
        <v>30553.7</v>
      </c>
      <c r="K214" s="844">
        <v>30453.42</v>
      </c>
    </row>
    <row r="215" spans="1:15" s="409" customFormat="1" ht="33" customHeight="1" x14ac:dyDescent="0.25">
      <c r="A215" s="852" t="s">
        <v>661</v>
      </c>
      <c r="B215" s="981" t="s">
        <v>467</v>
      </c>
      <c r="C215" s="853" t="s">
        <v>1129</v>
      </c>
      <c r="D215" s="852" t="s">
        <v>847</v>
      </c>
      <c r="E215" s="852" t="s">
        <v>532</v>
      </c>
      <c r="F215" s="852" t="s">
        <v>231</v>
      </c>
      <c r="G215" s="852" t="s">
        <v>1450</v>
      </c>
      <c r="H215" s="852" t="s">
        <v>534</v>
      </c>
      <c r="I215" s="844">
        <v>494.5</v>
      </c>
      <c r="J215" s="844">
        <v>410.8</v>
      </c>
      <c r="K215" s="844">
        <v>401.88</v>
      </c>
    </row>
    <row r="216" spans="1:15" s="409" customFormat="1" ht="33" customHeight="1" x14ac:dyDescent="0.25">
      <c r="A216" s="852" t="s">
        <v>662</v>
      </c>
      <c r="B216" s="714" t="s">
        <v>600</v>
      </c>
      <c r="C216" s="853" t="s">
        <v>1129</v>
      </c>
      <c r="D216" s="852" t="s">
        <v>847</v>
      </c>
      <c r="E216" s="852" t="s">
        <v>532</v>
      </c>
      <c r="F216" s="852" t="s">
        <v>231</v>
      </c>
      <c r="G216" s="852" t="s">
        <v>1451</v>
      </c>
      <c r="H216" s="852" t="s">
        <v>534</v>
      </c>
      <c r="I216" s="844">
        <v>0</v>
      </c>
      <c r="J216" s="844">
        <v>0</v>
      </c>
      <c r="K216" s="844">
        <v>0</v>
      </c>
    </row>
    <row r="217" spans="1:15" s="409" customFormat="1" ht="42" customHeight="1" x14ac:dyDescent="0.25">
      <c r="A217" s="761" t="s">
        <v>132</v>
      </c>
      <c r="B217" s="761" t="s">
        <v>233</v>
      </c>
      <c r="C217" s="853" t="s">
        <v>1129</v>
      </c>
      <c r="D217" s="761" t="s">
        <v>847</v>
      </c>
      <c r="E217" s="761" t="s">
        <v>531</v>
      </c>
      <c r="F217" s="761" t="s">
        <v>531</v>
      </c>
      <c r="G217" s="761" t="s">
        <v>1452</v>
      </c>
      <c r="H217" s="761" t="s">
        <v>160</v>
      </c>
      <c r="I217" s="844">
        <f>I218+I219+I220</f>
        <v>425</v>
      </c>
      <c r="J217" s="844">
        <f t="shared" ref="J217:K217" si="10">J218+J219+J220</f>
        <v>425</v>
      </c>
      <c r="K217" s="844">
        <f t="shared" si="10"/>
        <v>425</v>
      </c>
    </row>
    <row r="218" spans="1:15" s="409" customFormat="1" ht="61.5" customHeight="1" x14ac:dyDescent="0.25">
      <c r="A218" s="191" t="s">
        <v>234</v>
      </c>
      <c r="B218" s="512" t="s">
        <v>235</v>
      </c>
      <c r="C218" s="628" t="s">
        <v>1176</v>
      </c>
      <c r="D218" s="726">
        <v>973</v>
      </c>
      <c r="E218" s="710" t="s">
        <v>531</v>
      </c>
      <c r="F218" s="710" t="s">
        <v>531</v>
      </c>
      <c r="G218" s="710" t="s">
        <v>236</v>
      </c>
      <c r="H218" s="726">
        <v>244</v>
      </c>
      <c r="I218" s="844">
        <v>0</v>
      </c>
      <c r="J218" s="844">
        <v>0</v>
      </c>
      <c r="K218" s="844">
        <v>0</v>
      </c>
    </row>
    <row r="219" spans="1:15" s="409" customFormat="1" ht="44.25" customHeight="1" x14ac:dyDescent="0.25">
      <c r="A219" s="191" t="s">
        <v>237</v>
      </c>
      <c r="B219" s="512" t="s">
        <v>238</v>
      </c>
      <c r="C219" s="628" t="s">
        <v>1176</v>
      </c>
      <c r="D219" s="726">
        <v>973</v>
      </c>
      <c r="E219" s="710" t="s">
        <v>531</v>
      </c>
      <c r="F219" s="710" t="s">
        <v>531</v>
      </c>
      <c r="G219" s="710" t="s">
        <v>239</v>
      </c>
      <c r="H219" s="726">
        <v>244</v>
      </c>
      <c r="I219" s="844">
        <v>125</v>
      </c>
      <c r="J219" s="844">
        <v>124</v>
      </c>
      <c r="K219" s="844">
        <v>124</v>
      </c>
    </row>
    <row r="220" spans="1:15" s="409" customFormat="1" ht="33" customHeight="1" x14ac:dyDescent="0.25">
      <c r="A220" s="191" t="s">
        <v>240</v>
      </c>
      <c r="B220" s="512" t="s">
        <v>241</v>
      </c>
      <c r="C220" s="628" t="s">
        <v>1176</v>
      </c>
      <c r="D220" s="726">
        <v>973</v>
      </c>
      <c r="E220" s="710" t="s">
        <v>531</v>
      </c>
      <c r="F220" s="710" t="s">
        <v>531</v>
      </c>
      <c r="G220" s="710" t="s">
        <v>242</v>
      </c>
      <c r="H220" s="726">
        <v>244</v>
      </c>
      <c r="I220" s="844">
        <v>300</v>
      </c>
      <c r="J220" s="844">
        <v>301</v>
      </c>
      <c r="K220" s="844">
        <v>301</v>
      </c>
    </row>
    <row r="221" spans="1:15" s="409" customFormat="1" ht="33" customHeight="1" x14ac:dyDescent="0.25">
      <c r="A221" s="439" t="s">
        <v>177</v>
      </c>
      <c r="B221" s="608" t="s">
        <v>244</v>
      </c>
      <c r="C221" s="758" t="s">
        <v>1176</v>
      </c>
      <c r="D221" s="608"/>
      <c r="E221" s="608"/>
      <c r="F221" s="608"/>
      <c r="G221" s="608"/>
      <c r="H221" s="608"/>
      <c r="I221" s="738">
        <f>I222</f>
        <v>0</v>
      </c>
      <c r="J221" s="738">
        <f t="shared" ref="J221:K221" si="11">J222</f>
        <v>124</v>
      </c>
      <c r="K221" s="738">
        <f t="shared" si="11"/>
        <v>124</v>
      </c>
      <c r="L221" s="757"/>
      <c r="M221" s="757"/>
      <c r="N221" s="757"/>
      <c r="O221" s="757"/>
    </row>
    <row r="222" spans="1:15" s="409" customFormat="1" ht="44.25" customHeight="1" x14ac:dyDescent="0.25">
      <c r="A222" s="759" t="s">
        <v>390</v>
      </c>
      <c r="B222" s="760" t="s">
        <v>100</v>
      </c>
      <c r="C222" s="628" t="s">
        <v>1176</v>
      </c>
      <c r="D222" s="726">
        <v>973</v>
      </c>
      <c r="E222" s="710" t="s">
        <v>552</v>
      </c>
      <c r="F222" s="710" t="s">
        <v>574</v>
      </c>
      <c r="G222" s="710" t="s">
        <v>245</v>
      </c>
      <c r="H222" s="726">
        <v>244</v>
      </c>
      <c r="I222" s="844">
        <v>0</v>
      </c>
      <c r="J222" s="844">
        <v>124</v>
      </c>
      <c r="K222" s="844">
        <v>124</v>
      </c>
      <c r="L222" s="757"/>
      <c r="M222" s="757"/>
      <c r="N222" s="757"/>
      <c r="O222" s="757"/>
    </row>
    <row r="223" spans="1:15" s="409" customFormat="1" ht="44.25" customHeight="1" x14ac:dyDescent="0.25">
      <c r="A223" s="761" t="s">
        <v>246</v>
      </c>
      <c r="B223" s="661" t="s">
        <v>247</v>
      </c>
      <c r="C223" s="628" t="s">
        <v>1176</v>
      </c>
      <c r="D223" s="717">
        <v>973</v>
      </c>
      <c r="E223" s="715"/>
      <c r="F223" s="715"/>
      <c r="G223" s="715"/>
      <c r="H223" s="717"/>
      <c r="I223" s="738">
        <f>I224+I225+I226+I227+I228</f>
        <v>100</v>
      </c>
      <c r="J223" s="738">
        <f t="shared" ref="J223:K223" si="12">J224+J225+J226+J227+J228</f>
        <v>185</v>
      </c>
      <c r="K223" s="738">
        <f t="shared" si="12"/>
        <v>185</v>
      </c>
      <c r="L223" s="757"/>
      <c r="M223" s="757"/>
      <c r="N223" s="757"/>
      <c r="O223" s="757"/>
    </row>
    <row r="224" spans="1:15" s="409" customFormat="1" ht="48" customHeight="1" x14ac:dyDescent="0.25">
      <c r="A224" s="762" t="s">
        <v>248</v>
      </c>
      <c r="B224" s="763" t="s">
        <v>249</v>
      </c>
      <c r="C224" s="628" t="s">
        <v>1176</v>
      </c>
      <c r="D224" s="727">
        <v>973</v>
      </c>
      <c r="E224" s="557" t="s">
        <v>209</v>
      </c>
      <c r="F224" s="557" t="s">
        <v>532</v>
      </c>
      <c r="G224" s="557" t="s">
        <v>250</v>
      </c>
      <c r="H224" s="727">
        <v>244</v>
      </c>
      <c r="I224" s="738">
        <v>100</v>
      </c>
      <c r="J224" s="738">
        <v>185</v>
      </c>
      <c r="K224" s="738">
        <v>185</v>
      </c>
      <c r="L224" s="757"/>
      <c r="M224" s="757"/>
      <c r="N224" s="757"/>
      <c r="O224" s="757"/>
    </row>
    <row r="225" spans="1:15" s="409" customFormat="1" ht="33" customHeight="1" x14ac:dyDescent="0.25">
      <c r="A225" s="1761" t="s">
        <v>251</v>
      </c>
      <c r="B225" s="1762" t="s">
        <v>252</v>
      </c>
      <c r="C225" s="628" t="s">
        <v>1176</v>
      </c>
      <c r="D225" s="711">
        <v>973</v>
      </c>
      <c r="E225" s="709" t="s">
        <v>209</v>
      </c>
      <c r="F225" s="709" t="s">
        <v>532</v>
      </c>
      <c r="G225" s="709" t="s">
        <v>253</v>
      </c>
      <c r="H225" s="711"/>
      <c r="I225" s="844">
        <v>0</v>
      </c>
      <c r="J225" s="844">
        <v>0</v>
      </c>
      <c r="K225" s="844">
        <v>0</v>
      </c>
      <c r="L225" s="757"/>
      <c r="M225" s="757"/>
      <c r="N225" s="757"/>
      <c r="O225" s="757"/>
    </row>
    <row r="226" spans="1:15" s="409" customFormat="1" ht="22.5" customHeight="1" x14ac:dyDescent="0.25">
      <c r="A226" s="1761"/>
      <c r="B226" s="1762"/>
      <c r="C226" s="628" t="s">
        <v>1176</v>
      </c>
      <c r="D226" s="711">
        <v>973</v>
      </c>
      <c r="E226" s="709" t="s">
        <v>209</v>
      </c>
      <c r="F226" s="709" t="s">
        <v>532</v>
      </c>
      <c r="G226" s="709" t="s">
        <v>253</v>
      </c>
      <c r="H226" s="711"/>
      <c r="I226" s="844">
        <v>0</v>
      </c>
      <c r="J226" s="844">
        <v>0</v>
      </c>
      <c r="K226" s="844">
        <v>0</v>
      </c>
      <c r="L226" s="757"/>
      <c r="M226" s="757"/>
      <c r="N226" s="757"/>
      <c r="O226" s="757"/>
    </row>
    <row r="227" spans="1:15" s="409" customFormat="1" ht="24.75" customHeight="1" x14ac:dyDescent="0.25">
      <c r="A227" s="1761" t="s">
        <v>691</v>
      </c>
      <c r="B227" s="1762" t="s">
        <v>692</v>
      </c>
      <c r="C227" s="628" t="s">
        <v>1176</v>
      </c>
      <c r="D227" s="711">
        <v>973</v>
      </c>
      <c r="E227" s="709" t="s">
        <v>209</v>
      </c>
      <c r="F227" s="709" t="s">
        <v>532</v>
      </c>
      <c r="G227" s="709" t="s">
        <v>694</v>
      </c>
      <c r="H227" s="711"/>
      <c r="I227" s="844">
        <v>0</v>
      </c>
      <c r="J227" s="844">
        <v>0</v>
      </c>
      <c r="K227" s="844">
        <v>0</v>
      </c>
      <c r="L227" s="757"/>
      <c r="M227" s="757"/>
      <c r="N227" s="757"/>
      <c r="O227" s="757"/>
    </row>
    <row r="228" spans="1:15" s="409" customFormat="1" ht="23.25" customHeight="1" x14ac:dyDescent="0.25">
      <c r="A228" s="1761"/>
      <c r="B228" s="1763"/>
      <c r="C228" s="628" t="s">
        <v>1176</v>
      </c>
      <c r="D228" s="711">
        <v>973</v>
      </c>
      <c r="E228" s="709" t="s">
        <v>209</v>
      </c>
      <c r="F228" s="709" t="s">
        <v>532</v>
      </c>
      <c r="G228" s="709" t="s">
        <v>694</v>
      </c>
      <c r="H228" s="711"/>
      <c r="I228" s="844">
        <v>0</v>
      </c>
      <c r="J228" s="844">
        <v>0</v>
      </c>
      <c r="K228" s="844">
        <v>0</v>
      </c>
      <c r="L228" s="757"/>
      <c r="M228" s="757"/>
      <c r="N228" s="757"/>
      <c r="O228" s="757"/>
    </row>
    <row r="229" spans="1:15" s="409" customFormat="1" ht="45.75" customHeight="1" x14ac:dyDescent="0.25">
      <c r="A229" s="764" t="s">
        <v>920</v>
      </c>
      <c r="B229" s="760" t="s">
        <v>1175</v>
      </c>
      <c r="C229" s="628" t="s">
        <v>1176</v>
      </c>
      <c r="D229" s="711"/>
      <c r="E229" s="709"/>
      <c r="F229" s="709"/>
      <c r="G229" s="709"/>
      <c r="H229" s="711"/>
      <c r="I229" s="738"/>
      <c r="J229" s="738"/>
      <c r="K229" s="738"/>
      <c r="L229" s="757"/>
      <c r="M229" s="757"/>
      <c r="N229" s="757"/>
      <c r="O229" s="757"/>
    </row>
    <row r="230" spans="1:15" s="409" customFormat="1" ht="42" customHeight="1" x14ac:dyDescent="0.25">
      <c r="A230" s="765" t="s">
        <v>887</v>
      </c>
      <c r="B230" s="661" t="s">
        <v>227</v>
      </c>
      <c r="C230" s="628" t="s">
        <v>1176</v>
      </c>
      <c r="D230" s="717"/>
      <c r="E230" s="715"/>
      <c r="F230" s="715"/>
      <c r="G230" s="715"/>
      <c r="H230" s="717"/>
      <c r="I230" s="738">
        <v>0</v>
      </c>
      <c r="J230" s="738">
        <v>0</v>
      </c>
      <c r="K230" s="738">
        <v>0</v>
      </c>
      <c r="L230" s="757"/>
      <c r="M230" s="757"/>
      <c r="N230" s="757"/>
      <c r="O230" s="757"/>
    </row>
    <row r="231" spans="1:15" s="409" customFormat="1" ht="33" customHeight="1" x14ac:dyDescent="0.25">
      <c r="A231" s="765" t="s">
        <v>888</v>
      </c>
      <c r="B231" s="661" t="s">
        <v>889</v>
      </c>
      <c r="C231" s="628" t="s">
        <v>1176</v>
      </c>
      <c r="D231" s="717">
        <v>973</v>
      </c>
      <c r="E231" s="715" t="s">
        <v>209</v>
      </c>
      <c r="F231" s="715" t="s">
        <v>553</v>
      </c>
      <c r="G231" s="715" t="s">
        <v>899</v>
      </c>
      <c r="H231" s="717"/>
      <c r="I231" s="738">
        <v>0</v>
      </c>
      <c r="J231" s="738">
        <v>0</v>
      </c>
      <c r="K231" s="738">
        <v>0</v>
      </c>
      <c r="L231" s="757"/>
      <c r="M231" s="757"/>
      <c r="N231" s="757"/>
      <c r="O231" s="757"/>
    </row>
    <row r="232" spans="1:15" s="409" customFormat="1" ht="21.75" customHeight="1" x14ac:dyDescent="0.25">
      <c r="A232" s="524" t="s">
        <v>891</v>
      </c>
      <c r="B232" s="138" t="s">
        <v>890</v>
      </c>
      <c r="C232" s="628" t="s">
        <v>1176</v>
      </c>
      <c r="D232" s="726">
        <v>973</v>
      </c>
      <c r="E232" s="710" t="s">
        <v>209</v>
      </c>
      <c r="F232" s="710" t="s">
        <v>553</v>
      </c>
      <c r="G232" s="710" t="s">
        <v>899</v>
      </c>
      <c r="H232" s="726"/>
      <c r="I232" s="738">
        <v>0</v>
      </c>
      <c r="J232" s="738">
        <v>0</v>
      </c>
      <c r="K232" s="738">
        <v>0</v>
      </c>
      <c r="L232" s="757"/>
      <c r="M232" s="757"/>
      <c r="N232" s="757"/>
      <c r="O232" s="757"/>
    </row>
    <row r="233" spans="1:15" s="409" customFormat="1" ht="33" customHeight="1" x14ac:dyDescent="0.25">
      <c r="A233" s="576" t="s">
        <v>892</v>
      </c>
      <c r="B233" s="574" t="s">
        <v>893</v>
      </c>
      <c r="C233" s="717" t="s">
        <v>1129</v>
      </c>
      <c r="D233" s="717"/>
      <c r="E233" s="715"/>
      <c r="F233" s="715"/>
      <c r="G233" s="715"/>
      <c r="H233" s="717"/>
      <c r="I233" s="575">
        <f>I234+I237</f>
        <v>0</v>
      </c>
      <c r="J233" s="575">
        <f>J234+J237</f>
        <v>0</v>
      </c>
      <c r="K233" s="575">
        <f>K234+K237</f>
        <v>0</v>
      </c>
      <c r="L233" s="757"/>
      <c r="M233" s="757"/>
      <c r="N233" s="757"/>
      <c r="O233" s="757"/>
    </row>
    <row r="234" spans="1:15" s="409" customFormat="1" ht="21.75" customHeight="1" x14ac:dyDescent="0.25">
      <c r="A234" s="1764" t="s">
        <v>894</v>
      </c>
      <c r="B234" s="1766" t="s">
        <v>224</v>
      </c>
      <c r="C234" s="1767" t="s">
        <v>1129</v>
      </c>
      <c r="D234" s="726"/>
      <c r="E234" s="710"/>
      <c r="F234" s="710"/>
      <c r="G234" s="710"/>
      <c r="H234" s="726"/>
      <c r="I234" s="335">
        <f>I235+I236</f>
        <v>0</v>
      </c>
      <c r="J234" s="335">
        <f>J235+J236</f>
        <v>0</v>
      </c>
      <c r="K234" s="335">
        <f>K235+K236</f>
        <v>0</v>
      </c>
      <c r="L234" s="757"/>
      <c r="M234" s="757"/>
      <c r="N234" s="757"/>
      <c r="O234" s="757"/>
    </row>
    <row r="235" spans="1:15" s="409" customFormat="1" ht="24.75" customHeight="1" x14ac:dyDescent="0.25">
      <c r="A235" s="1716"/>
      <c r="B235" s="1716"/>
      <c r="C235" s="1548"/>
      <c r="D235" s="726">
        <v>973</v>
      </c>
      <c r="E235" s="710" t="s">
        <v>209</v>
      </c>
      <c r="F235" s="710" t="s">
        <v>553</v>
      </c>
      <c r="G235" s="710" t="s">
        <v>900</v>
      </c>
      <c r="H235" s="726">
        <v>414</v>
      </c>
      <c r="I235" s="335">
        <v>0</v>
      </c>
      <c r="J235" s="335">
        <v>0</v>
      </c>
      <c r="K235" s="335">
        <v>0</v>
      </c>
      <c r="L235" s="757"/>
      <c r="M235" s="757"/>
      <c r="N235" s="757"/>
      <c r="O235" s="757"/>
    </row>
    <row r="236" spans="1:15" s="409" customFormat="1" ht="23.25" customHeight="1" x14ac:dyDescent="0.25">
      <c r="A236" s="1765"/>
      <c r="B236" s="1716"/>
      <c r="C236" s="1549"/>
      <c r="D236" s="726">
        <v>973</v>
      </c>
      <c r="E236" s="710" t="s">
        <v>209</v>
      </c>
      <c r="F236" s="710" t="s">
        <v>553</v>
      </c>
      <c r="G236" s="710" t="s">
        <v>900</v>
      </c>
      <c r="H236" s="726">
        <v>414</v>
      </c>
      <c r="I236" s="335">
        <v>0</v>
      </c>
      <c r="J236" s="335">
        <v>0</v>
      </c>
      <c r="K236" s="335">
        <v>0</v>
      </c>
      <c r="L236" s="757"/>
      <c r="M236" s="757"/>
      <c r="N236" s="757"/>
      <c r="O236" s="757"/>
    </row>
    <row r="237" spans="1:15" s="409" customFormat="1" ht="14.25" customHeight="1" x14ac:dyDescent="0.25">
      <c r="A237" s="1764" t="s">
        <v>895</v>
      </c>
      <c r="B237" s="1766" t="s">
        <v>225</v>
      </c>
      <c r="C237" s="1767" t="s">
        <v>1129</v>
      </c>
      <c r="D237" s="726"/>
      <c r="E237" s="710"/>
      <c r="F237" s="710"/>
      <c r="G237" s="710"/>
      <c r="H237" s="726"/>
      <c r="I237" s="335">
        <f>I238+I239</f>
        <v>0</v>
      </c>
      <c r="J237" s="335">
        <f>J238+J239</f>
        <v>0</v>
      </c>
      <c r="K237" s="335">
        <f>K238+K239</f>
        <v>0</v>
      </c>
      <c r="L237" s="757"/>
      <c r="M237" s="757"/>
      <c r="N237" s="757"/>
      <c r="O237" s="757"/>
    </row>
    <row r="238" spans="1:15" s="409" customFormat="1" ht="22.5" customHeight="1" x14ac:dyDescent="0.25">
      <c r="A238" s="1716"/>
      <c r="B238" s="1716"/>
      <c r="C238" s="1548"/>
      <c r="D238" s="726">
        <v>973</v>
      </c>
      <c r="E238" s="710" t="s">
        <v>209</v>
      </c>
      <c r="F238" s="710" t="s">
        <v>553</v>
      </c>
      <c r="G238" s="710" t="s">
        <v>900</v>
      </c>
      <c r="H238" s="726">
        <v>414</v>
      </c>
      <c r="I238" s="335">
        <v>0</v>
      </c>
      <c r="J238" s="335">
        <v>0</v>
      </c>
      <c r="K238" s="335">
        <v>0</v>
      </c>
      <c r="L238" s="757"/>
      <c r="M238" s="757"/>
      <c r="N238" s="757"/>
      <c r="O238" s="757"/>
    </row>
    <row r="239" spans="1:15" s="409" customFormat="1" ht="22.5" customHeight="1" x14ac:dyDescent="0.25">
      <c r="A239" s="1765"/>
      <c r="B239" s="1765"/>
      <c r="C239" s="1549"/>
      <c r="D239" s="726">
        <v>973</v>
      </c>
      <c r="E239" s="710" t="s">
        <v>209</v>
      </c>
      <c r="F239" s="710" t="s">
        <v>553</v>
      </c>
      <c r="G239" s="710" t="s">
        <v>900</v>
      </c>
      <c r="H239" s="726">
        <v>414</v>
      </c>
      <c r="I239" s="335">
        <v>0</v>
      </c>
      <c r="J239" s="335">
        <v>0</v>
      </c>
      <c r="K239" s="335">
        <v>0</v>
      </c>
      <c r="L239" s="757"/>
      <c r="M239" s="757"/>
      <c r="N239" s="757"/>
      <c r="O239" s="757"/>
    </row>
    <row r="240" spans="1:15" s="409" customFormat="1" ht="22.5" customHeight="1" x14ac:dyDescent="0.25">
      <c r="A240" s="576" t="s">
        <v>896</v>
      </c>
      <c r="B240" s="574" t="s">
        <v>897</v>
      </c>
      <c r="C240" s="628" t="s">
        <v>1176</v>
      </c>
      <c r="D240" s="717">
        <v>973</v>
      </c>
      <c r="E240" s="715" t="s">
        <v>209</v>
      </c>
      <c r="F240" s="715" t="s">
        <v>553</v>
      </c>
      <c r="G240" s="715" t="s">
        <v>901</v>
      </c>
      <c r="H240" s="717"/>
      <c r="I240" s="575">
        <f>I241</f>
        <v>0</v>
      </c>
      <c r="J240" s="575">
        <f>J241</f>
        <v>0</v>
      </c>
      <c r="K240" s="575">
        <f>K241</f>
        <v>0</v>
      </c>
      <c r="L240" s="757"/>
      <c r="M240" s="757"/>
      <c r="N240" s="757"/>
      <c r="O240" s="757"/>
    </row>
    <row r="241" spans="1:17" s="409" customFormat="1" ht="21" customHeight="1" x14ac:dyDescent="0.25">
      <c r="A241" s="1395" t="s">
        <v>898</v>
      </c>
      <c r="B241" s="1396" t="s">
        <v>897</v>
      </c>
      <c r="C241" s="1496" t="s">
        <v>1176</v>
      </c>
      <c r="D241" s="1397">
        <v>973</v>
      </c>
      <c r="E241" s="1401"/>
      <c r="F241" s="1401"/>
      <c r="G241" s="1401"/>
      <c r="H241" s="1397"/>
      <c r="I241" s="1497">
        <v>0</v>
      </c>
      <c r="J241" s="1497">
        <v>0</v>
      </c>
      <c r="K241" s="1497">
        <v>0</v>
      </c>
      <c r="O241" s="757"/>
    </row>
    <row r="242" spans="1:17" ht="26.25" customHeight="1" x14ac:dyDescent="0.25">
      <c r="A242" s="1768" t="s">
        <v>1355</v>
      </c>
      <c r="B242" s="1768"/>
      <c r="C242" s="1768"/>
      <c r="D242" s="1768"/>
      <c r="E242" s="1768"/>
      <c r="F242" s="1768"/>
      <c r="G242" s="1768"/>
      <c r="H242" s="1768"/>
      <c r="I242" s="1768"/>
      <c r="J242" s="1768"/>
      <c r="K242" s="1768"/>
      <c r="L242" s="409"/>
      <c r="M242" s="409"/>
      <c r="N242" s="409"/>
      <c r="O242" s="757"/>
      <c r="P242" s="409"/>
      <c r="Q242" s="409"/>
    </row>
    <row r="243" spans="1:17" s="409" customFormat="1" ht="43.5" customHeight="1" x14ac:dyDescent="0.25">
      <c r="A243" s="1556" t="s">
        <v>427</v>
      </c>
      <c r="B243" s="1559" t="s">
        <v>523</v>
      </c>
      <c r="C243" s="1559" t="s">
        <v>937</v>
      </c>
      <c r="D243" s="1562" t="s">
        <v>524</v>
      </c>
      <c r="E243" s="1563"/>
      <c r="F243" s="1563"/>
      <c r="G243" s="1563"/>
      <c r="H243" s="1564"/>
      <c r="I243" s="1562" t="s">
        <v>755</v>
      </c>
      <c r="J243" s="1563"/>
      <c r="K243" s="1564"/>
      <c r="O243" s="757"/>
    </row>
    <row r="244" spans="1:17" ht="33" customHeight="1" x14ac:dyDescent="0.25">
      <c r="A244" s="1557"/>
      <c r="B244" s="1560"/>
      <c r="C244" s="1560"/>
      <c r="D244" s="1559" t="s">
        <v>525</v>
      </c>
      <c r="E244" s="1562" t="s">
        <v>526</v>
      </c>
      <c r="F244" s="1564"/>
      <c r="G244" s="1559" t="s">
        <v>527</v>
      </c>
      <c r="H244" s="1559" t="s">
        <v>528</v>
      </c>
      <c r="I244" s="1565" t="s">
        <v>1137</v>
      </c>
      <c r="J244" s="1565" t="s">
        <v>1207</v>
      </c>
      <c r="K244" s="1565" t="s">
        <v>1208</v>
      </c>
      <c r="L244" s="409"/>
      <c r="M244" s="409"/>
      <c r="N244" s="409"/>
      <c r="O244" s="757"/>
      <c r="P244" s="409"/>
      <c r="Q244" s="409"/>
    </row>
    <row r="245" spans="1:17" ht="32.25" customHeight="1" thickBot="1" x14ac:dyDescent="0.3">
      <c r="A245" s="1558"/>
      <c r="B245" s="1561"/>
      <c r="C245" s="1561"/>
      <c r="D245" s="1561"/>
      <c r="E245" s="690" t="s">
        <v>529</v>
      </c>
      <c r="F245" s="690" t="s">
        <v>530</v>
      </c>
      <c r="G245" s="1561"/>
      <c r="H245" s="1561"/>
      <c r="I245" s="1566"/>
      <c r="J245" s="1566"/>
      <c r="K245" s="1566"/>
      <c r="L245" s="409"/>
      <c r="M245" s="409"/>
      <c r="N245" s="409"/>
      <c r="O245" s="757"/>
      <c r="P245" s="409"/>
      <c r="Q245" s="409"/>
    </row>
    <row r="246" spans="1:17" s="409" customFormat="1" ht="59.25" customHeight="1" x14ac:dyDescent="0.25">
      <c r="A246" s="1777"/>
      <c r="B246" s="730" t="s">
        <v>1066</v>
      </c>
      <c r="C246" s="1778" t="s">
        <v>1067</v>
      </c>
      <c r="D246" s="721"/>
      <c r="E246" s="716"/>
      <c r="F246" s="716"/>
      <c r="G246" s="716" t="s">
        <v>167</v>
      </c>
      <c r="H246" s="721"/>
      <c r="I246" s="841">
        <f>I247+I249</f>
        <v>38531.387000000002</v>
      </c>
      <c r="J246" s="841">
        <f t="shared" ref="J246:K246" si="13">J247+J249</f>
        <v>98135.199000000022</v>
      </c>
      <c r="K246" s="841">
        <f t="shared" si="13"/>
        <v>88199.582000000009</v>
      </c>
      <c r="O246" s="757"/>
    </row>
    <row r="247" spans="1:17" s="409" customFormat="1" ht="25.5" customHeight="1" x14ac:dyDescent="0.25">
      <c r="A247" s="1771"/>
      <c r="B247" s="43" t="s">
        <v>163</v>
      </c>
      <c r="C247" s="1693"/>
      <c r="D247" s="1772"/>
      <c r="E247" s="1756"/>
      <c r="F247" s="1756"/>
      <c r="G247" s="1772"/>
      <c r="H247" s="1772"/>
      <c r="I247" s="1769">
        <f>I252+I257</f>
        <v>3.387</v>
      </c>
      <c r="J247" s="1769">
        <f t="shared" ref="J247:K247" si="14">J252+J257</f>
        <v>36313.377000000008</v>
      </c>
      <c r="K247" s="1769">
        <f t="shared" si="14"/>
        <v>36313.377000000008</v>
      </c>
      <c r="O247" s="757"/>
    </row>
    <row r="248" spans="1:17" s="409" customFormat="1" ht="19.5" customHeight="1" x14ac:dyDescent="0.25">
      <c r="A248" s="1771"/>
      <c r="B248" s="43" t="s">
        <v>164</v>
      </c>
      <c r="C248" s="1693"/>
      <c r="D248" s="1772"/>
      <c r="E248" s="1773"/>
      <c r="F248" s="1773"/>
      <c r="G248" s="1772"/>
      <c r="H248" s="1772"/>
      <c r="I248" s="1770"/>
      <c r="J248" s="1770"/>
      <c r="K248" s="1770"/>
      <c r="O248" s="757"/>
    </row>
    <row r="249" spans="1:17" ht="32.25" customHeight="1" x14ac:dyDescent="0.25">
      <c r="A249" s="1771"/>
      <c r="B249" s="43" t="s">
        <v>658</v>
      </c>
      <c r="C249" s="1724"/>
      <c r="D249" s="717"/>
      <c r="E249" s="715"/>
      <c r="F249" s="715"/>
      <c r="G249" s="717"/>
      <c r="H249" s="717"/>
      <c r="I249" s="748">
        <f>I253+I255+I258</f>
        <v>38528</v>
      </c>
      <c r="J249" s="748">
        <f t="shared" ref="J249:K249" si="15">J253+J255+J258</f>
        <v>61821.822000000007</v>
      </c>
      <c r="K249" s="748">
        <f t="shared" si="15"/>
        <v>51886.205000000002</v>
      </c>
      <c r="O249" s="757"/>
    </row>
    <row r="250" spans="1:17" s="409" customFormat="1" ht="51" customHeight="1" x14ac:dyDescent="0.25">
      <c r="A250" s="1771" t="s">
        <v>430</v>
      </c>
      <c r="B250" s="1772" t="s">
        <v>166</v>
      </c>
      <c r="C250" s="1775" t="s">
        <v>1219</v>
      </c>
      <c r="D250" s="1772"/>
      <c r="E250" s="1570"/>
      <c r="F250" s="1756"/>
      <c r="G250" s="1570" t="s">
        <v>167</v>
      </c>
      <c r="H250" s="1772"/>
      <c r="I250" s="1774">
        <f>I252+I253</f>
        <v>3331.3870000000002</v>
      </c>
      <c r="J250" s="1774">
        <f>J252+J253</f>
        <v>3331.3870000000002</v>
      </c>
      <c r="K250" s="1774">
        <f>K252+K253</f>
        <v>3331.3870000000002</v>
      </c>
      <c r="O250" s="757"/>
    </row>
    <row r="251" spans="1:17" s="409" customFormat="1" ht="15" customHeight="1" x14ac:dyDescent="0.25">
      <c r="A251" s="1771"/>
      <c r="B251" s="1772"/>
      <c r="C251" s="1776"/>
      <c r="D251" s="1772"/>
      <c r="E251" s="1570"/>
      <c r="F251" s="1773"/>
      <c r="G251" s="1570"/>
      <c r="H251" s="1772"/>
      <c r="I251" s="1774"/>
      <c r="J251" s="1774"/>
      <c r="K251" s="1774"/>
      <c r="O251" s="757"/>
    </row>
    <row r="252" spans="1:17" ht="27.75" customHeight="1" x14ac:dyDescent="0.25">
      <c r="A252" s="1771"/>
      <c r="B252" s="618" t="s">
        <v>164</v>
      </c>
      <c r="C252" s="1652"/>
      <c r="D252" s="45">
        <v>971</v>
      </c>
      <c r="E252" s="46" t="s">
        <v>553</v>
      </c>
      <c r="F252" s="46" t="s">
        <v>209</v>
      </c>
      <c r="G252" s="46" t="s">
        <v>168</v>
      </c>
      <c r="H252" s="45">
        <v>244</v>
      </c>
      <c r="I252" s="843">
        <v>3.387</v>
      </c>
      <c r="J252" s="843">
        <v>3.387</v>
      </c>
      <c r="K252" s="843">
        <v>3.387</v>
      </c>
      <c r="O252" s="757"/>
    </row>
    <row r="253" spans="1:17" ht="22.5" customHeight="1" x14ac:dyDescent="0.25">
      <c r="A253" s="1771"/>
      <c r="B253" s="618" t="s">
        <v>658</v>
      </c>
      <c r="C253" s="1617"/>
      <c r="D253" s="45">
        <v>971</v>
      </c>
      <c r="E253" s="46" t="s">
        <v>553</v>
      </c>
      <c r="F253" s="46" t="s">
        <v>209</v>
      </c>
      <c r="G253" s="46" t="s">
        <v>169</v>
      </c>
      <c r="H253" s="45">
        <v>811</v>
      </c>
      <c r="I253" s="843">
        <v>3328</v>
      </c>
      <c r="J253" s="843">
        <v>3328</v>
      </c>
      <c r="K253" s="843">
        <v>3328</v>
      </c>
      <c r="O253" s="757"/>
    </row>
    <row r="254" spans="1:17" s="409" customFormat="1" ht="33.75" customHeight="1" x14ac:dyDescent="0.25">
      <c r="A254" s="1779" t="s">
        <v>71</v>
      </c>
      <c r="B254" s="43" t="s">
        <v>170</v>
      </c>
      <c r="C254" s="43"/>
      <c r="D254" s="732">
        <v>971</v>
      </c>
      <c r="E254" s="331" t="s">
        <v>553</v>
      </c>
      <c r="F254" s="331" t="s">
        <v>584</v>
      </c>
      <c r="G254" s="331" t="s">
        <v>171</v>
      </c>
      <c r="H254" s="732"/>
      <c r="I254" s="329">
        <v>0</v>
      </c>
      <c r="J254" s="329">
        <f>J255</f>
        <v>10150.35</v>
      </c>
      <c r="K254" s="329">
        <f>K255</f>
        <v>10150.35</v>
      </c>
      <c r="O254" s="757"/>
    </row>
    <row r="255" spans="1:17" s="409" customFormat="1" ht="31.5" customHeight="1" x14ac:dyDescent="0.25">
      <c r="A255" s="1780"/>
      <c r="B255" s="618" t="s">
        <v>658</v>
      </c>
      <c r="C255" s="618"/>
      <c r="D255" s="45">
        <v>971</v>
      </c>
      <c r="E255" s="46" t="s">
        <v>553</v>
      </c>
      <c r="F255" s="46" t="s">
        <v>584</v>
      </c>
      <c r="G255" s="46" t="s">
        <v>172</v>
      </c>
      <c r="H255" s="45">
        <v>244</v>
      </c>
      <c r="I255" s="843">
        <v>0</v>
      </c>
      <c r="J255" s="843">
        <v>10150.35</v>
      </c>
      <c r="K255" s="843">
        <v>10150.35</v>
      </c>
      <c r="O255" s="757"/>
    </row>
    <row r="256" spans="1:17" s="409" customFormat="1" ht="29.25" customHeight="1" x14ac:dyDescent="0.25">
      <c r="A256" s="1779" t="s">
        <v>106</v>
      </c>
      <c r="B256" s="164" t="s">
        <v>659</v>
      </c>
      <c r="C256" s="164"/>
      <c r="D256" s="732">
        <v>971</v>
      </c>
      <c r="E256" s="331" t="s">
        <v>553</v>
      </c>
      <c r="F256" s="331" t="s">
        <v>584</v>
      </c>
      <c r="G256" s="331" t="s">
        <v>660</v>
      </c>
      <c r="H256" s="732">
        <v>244</v>
      </c>
      <c r="I256" s="329">
        <f>I257+I258</f>
        <v>35200</v>
      </c>
      <c r="J256" s="329">
        <f t="shared" ref="J256:K256" si="16">J257+J258</f>
        <v>84653.462000000014</v>
      </c>
      <c r="K256" s="329">
        <f t="shared" si="16"/>
        <v>74717.845000000001</v>
      </c>
      <c r="O256" s="757"/>
    </row>
    <row r="257" spans="1:15" s="409" customFormat="1" ht="22.5" customHeight="1" x14ac:dyDescent="0.25">
      <c r="A257" s="1780"/>
      <c r="B257" s="43" t="s">
        <v>164</v>
      </c>
      <c r="C257" s="43"/>
      <c r="D257" s="732"/>
      <c r="E257" s="331"/>
      <c r="F257" s="331"/>
      <c r="G257" s="331"/>
      <c r="H257" s="732"/>
      <c r="I257" s="329">
        <f>I261+I267+I269</f>
        <v>0</v>
      </c>
      <c r="J257" s="329">
        <f t="shared" ref="J257:K257" si="17">J261+J267+J269</f>
        <v>36309.990000000005</v>
      </c>
      <c r="K257" s="329">
        <f t="shared" si="17"/>
        <v>36309.990000000005</v>
      </c>
      <c r="O257" s="757"/>
    </row>
    <row r="258" spans="1:15" s="409" customFormat="1" ht="22.5" customHeight="1" x14ac:dyDescent="0.25">
      <c r="A258" s="1781"/>
      <c r="B258" s="43" t="s">
        <v>658</v>
      </c>
      <c r="C258" s="43"/>
      <c r="D258" s="732"/>
      <c r="E258" s="331"/>
      <c r="F258" s="331"/>
      <c r="G258" s="331"/>
      <c r="H258" s="732"/>
      <c r="I258" s="329">
        <f>I259+I260+I264+I266+I268+I270</f>
        <v>35200</v>
      </c>
      <c r="J258" s="329">
        <f t="shared" ref="J258:K258" si="18">J259+J260+J264+J266+J268+J270</f>
        <v>48343.472000000009</v>
      </c>
      <c r="K258" s="329">
        <f t="shared" si="18"/>
        <v>38407.855000000003</v>
      </c>
      <c r="O258" s="757"/>
    </row>
    <row r="259" spans="1:15" s="409" customFormat="1" ht="44.25" customHeight="1" x14ac:dyDescent="0.25">
      <c r="A259" s="719" t="s">
        <v>203</v>
      </c>
      <c r="B259" s="165" t="s">
        <v>173</v>
      </c>
      <c r="C259" s="165"/>
      <c r="D259" s="717">
        <v>971</v>
      </c>
      <c r="E259" s="715" t="s">
        <v>553</v>
      </c>
      <c r="F259" s="715" t="s">
        <v>584</v>
      </c>
      <c r="G259" s="715" t="s">
        <v>174</v>
      </c>
      <c r="H259" s="717">
        <v>611</v>
      </c>
      <c r="I259" s="329">
        <v>1500</v>
      </c>
      <c r="J259" s="329">
        <v>1500</v>
      </c>
      <c r="K259" s="329">
        <v>1500</v>
      </c>
      <c r="O259" s="757"/>
    </row>
    <row r="260" spans="1:15" s="409" customFormat="1" ht="36" customHeight="1" x14ac:dyDescent="0.25">
      <c r="A260" s="1782" t="s">
        <v>661</v>
      </c>
      <c r="B260" s="43" t="s">
        <v>175</v>
      </c>
      <c r="C260" s="43"/>
      <c r="D260" s="717">
        <v>971</v>
      </c>
      <c r="E260" s="715" t="s">
        <v>553</v>
      </c>
      <c r="F260" s="715" t="s">
        <v>584</v>
      </c>
      <c r="G260" s="715" t="s">
        <v>176</v>
      </c>
      <c r="H260" s="717">
        <v>0</v>
      </c>
      <c r="I260" s="329">
        <f>I261+I262+I263</f>
        <v>31900</v>
      </c>
      <c r="J260" s="329">
        <f t="shared" ref="J260:K260" si="19">J261+J262+J263</f>
        <v>43996.91</v>
      </c>
      <c r="K260" s="329">
        <f t="shared" si="19"/>
        <v>34163.991999999998</v>
      </c>
      <c r="O260" s="757"/>
    </row>
    <row r="261" spans="1:15" s="409" customFormat="1" ht="31.5" customHeight="1" x14ac:dyDescent="0.25">
      <c r="A261" s="1783"/>
      <c r="B261" s="618" t="s">
        <v>164</v>
      </c>
      <c r="C261" s="618"/>
      <c r="D261" s="726"/>
      <c r="E261" s="710"/>
      <c r="F261" s="710"/>
      <c r="G261" s="710"/>
      <c r="H261" s="726"/>
      <c r="I261" s="843">
        <v>0</v>
      </c>
      <c r="J261" s="843">
        <v>0</v>
      </c>
      <c r="K261" s="843">
        <v>0</v>
      </c>
      <c r="O261" s="757"/>
    </row>
    <row r="262" spans="1:15" s="409" customFormat="1" ht="22.5" customHeight="1" x14ac:dyDescent="0.25">
      <c r="A262" s="1783"/>
      <c r="B262" s="1784" t="s">
        <v>165</v>
      </c>
      <c r="C262" s="718"/>
      <c r="D262" s="726">
        <v>971</v>
      </c>
      <c r="E262" s="710" t="s">
        <v>553</v>
      </c>
      <c r="F262" s="710" t="s">
        <v>584</v>
      </c>
      <c r="G262" s="710" t="s">
        <v>176</v>
      </c>
      <c r="H262" s="726">
        <v>244</v>
      </c>
      <c r="I262" s="843">
        <v>13400</v>
      </c>
      <c r="J262" s="843">
        <v>21281.91</v>
      </c>
      <c r="K262" s="843">
        <v>11448.992</v>
      </c>
      <c r="O262" s="757"/>
    </row>
    <row r="263" spans="1:15" s="409" customFormat="1" ht="22.5" customHeight="1" x14ac:dyDescent="0.25">
      <c r="A263" s="1619"/>
      <c r="B263" s="1620"/>
      <c r="C263" s="708"/>
      <c r="D263" s="726">
        <v>971</v>
      </c>
      <c r="E263" s="710" t="s">
        <v>553</v>
      </c>
      <c r="F263" s="710" t="s">
        <v>584</v>
      </c>
      <c r="G263" s="710" t="s">
        <v>176</v>
      </c>
      <c r="H263" s="726">
        <v>611</v>
      </c>
      <c r="I263" s="843">
        <v>18500</v>
      </c>
      <c r="J263" s="843">
        <v>22715</v>
      </c>
      <c r="K263" s="843">
        <v>22715</v>
      </c>
      <c r="O263" s="757"/>
    </row>
    <row r="264" spans="1:15" s="409" customFormat="1" ht="43.5" customHeight="1" x14ac:dyDescent="0.25">
      <c r="A264" s="1785" t="s">
        <v>662</v>
      </c>
      <c r="B264" s="43" t="s">
        <v>178</v>
      </c>
      <c r="C264" s="43"/>
      <c r="D264" s="717">
        <v>971</v>
      </c>
      <c r="E264" s="715" t="s">
        <v>553</v>
      </c>
      <c r="F264" s="715" t="s">
        <v>584</v>
      </c>
      <c r="G264" s="715" t="s">
        <v>179</v>
      </c>
      <c r="H264" s="717">
        <v>244</v>
      </c>
      <c r="I264" s="329">
        <f>I265</f>
        <v>0</v>
      </c>
      <c r="J264" s="329">
        <f t="shared" ref="J264:K264" si="20">J265</f>
        <v>966.34100000000001</v>
      </c>
      <c r="K264" s="329">
        <f t="shared" si="20"/>
        <v>965.89200000000005</v>
      </c>
      <c r="O264" s="757"/>
    </row>
    <row r="265" spans="1:15" s="409" customFormat="1" ht="37.5" customHeight="1" x14ac:dyDescent="0.25">
      <c r="A265" s="1785"/>
      <c r="B265" s="618" t="s">
        <v>165</v>
      </c>
      <c r="C265" s="618"/>
      <c r="D265" s="726"/>
      <c r="E265" s="710"/>
      <c r="F265" s="710"/>
      <c r="G265" s="710"/>
      <c r="H265" s="726"/>
      <c r="I265" s="843">
        <v>0</v>
      </c>
      <c r="J265" s="843">
        <v>966.34100000000001</v>
      </c>
      <c r="K265" s="843">
        <v>965.89200000000005</v>
      </c>
      <c r="O265" s="757"/>
    </row>
    <row r="266" spans="1:15" s="409" customFormat="1" ht="57" customHeight="1" x14ac:dyDescent="0.25">
      <c r="A266" s="766" t="s">
        <v>663</v>
      </c>
      <c r="B266" s="43" t="s">
        <v>1220</v>
      </c>
      <c r="C266" s="43"/>
      <c r="D266" s="717">
        <v>971</v>
      </c>
      <c r="E266" s="331" t="s">
        <v>553</v>
      </c>
      <c r="F266" s="331" t="s">
        <v>584</v>
      </c>
      <c r="G266" s="715" t="s">
        <v>180</v>
      </c>
      <c r="H266" s="717">
        <v>244</v>
      </c>
      <c r="I266" s="329">
        <v>1800</v>
      </c>
      <c r="J266" s="329">
        <v>1647</v>
      </c>
      <c r="K266" s="329">
        <v>1544.75</v>
      </c>
      <c r="O266" s="757"/>
    </row>
    <row r="267" spans="1:15" s="409" customFormat="1" ht="76.5" customHeight="1" x14ac:dyDescent="0.25">
      <c r="A267" s="766" t="s">
        <v>664</v>
      </c>
      <c r="B267" s="43" t="s">
        <v>1154</v>
      </c>
      <c r="C267" s="43"/>
      <c r="D267" s="717">
        <v>971</v>
      </c>
      <c r="E267" s="715" t="s">
        <v>553</v>
      </c>
      <c r="F267" s="715" t="s">
        <v>584</v>
      </c>
      <c r="G267" s="715" t="s">
        <v>1155</v>
      </c>
      <c r="H267" s="717">
        <v>244</v>
      </c>
      <c r="I267" s="329">
        <v>0</v>
      </c>
      <c r="J267" s="329">
        <v>10000</v>
      </c>
      <c r="K267" s="329">
        <v>10000</v>
      </c>
      <c r="O267" s="757"/>
    </row>
    <row r="268" spans="1:15" s="409" customFormat="1" ht="105" customHeight="1" x14ac:dyDescent="0.25">
      <c r="A268" s="719" t="s">
        <v>1156</v>
      </c>
      <c r="B268" s="43" t="s">
        <v>1157</v>
      </c>
      <c r="C268" s="43"/>
      <c r="D268" s="726">
        <v>971</v>
      </c>
      <c r="E268" s="710" t="s">
        <v>553</v>
      </c>
      <c r="F268" s="710" t="s">
        <v>584</v>
      </c>
      <c r="G268" s="710" t="s">
        <v>1158</v>
      </c>
      <c r="H268" s="726">
        <v>244</v>
      </c>
      <c r="I268" s="843">
        <v>0</v>
      </c>
      <c r="J268" s="843">
        <v>101.01</v>
      </c>
      <c r="K268" s="843">
        <v>101.01</v>
      </c>
      <c r="O268" s="757"/>
    </row>
    <row r="269" spans="1:15" s="409" customFormat="1" ht="78" customHeight="1" x14ac:dyDescent="0.25">
      <c r="A269" s="719" t="s">
        <v>1159</v>
      </c>
      <c r="B269" s="43" t="s">
        <v>1160</v>
      </c>
      <c r="C269" s="43"/>
      <c r="D269" s="726">
        <v>971</v>
      </c>
      <c r="E269" s="710" t="s">
        <v>553</v>
      </c>
      <c r="F269" s="710" t="s">
        <v>584</v>
      </c>
      <c r="G269" s="710" t="s">
        <v>1161</v>
      </c>
      <c r="H269" s="726">
        <v>414</v>
      </c>
      <c r="I269" s="843">
        <v>0</v>
      </c>
      <c r="J269" s="843">
        <v>26309.99</v>
      </c>
      <c r="K269" s="843">
        <v>26309.99</v>
      </c>
      <c r="O269" s="757"/>
    </row>
    <row r="270" spans="1:15" s="409" customFormat="1" ht="87" customHeight="1" x14ac:dyDescent="0.25">
      <c r="A270" s="719" t="s">
        <v>1162</v>
      </c>
      <c r="B270" s="618" t="s">
        <v>1163</v>
      </c>
      <c r="C270" s="618"/>
      <c r="D270" s="726">
        <v>971</v>
      </c>
      <c r="E270" s="710" t="s">
        <v>532</v>
      </c>
      <c r="F270" s="710" t="s">
        <v>584</v>
      </c>
      <c r="G270" s="710" t="s">
        <v>1164</v>
      </c>
      <c r="H270" s="726">
        <v>414</v>
      </c>
      <c r="I270" s="843"/>
      <c r="J270" s="843">
        <v>132.21100000000001</v>
      </c>
      <c r="K270" s="843">
        <v>132.21100000000001</v>
      </c>
      <c r="O270" s="757"/>
    </row>
    <row r="271" spans="1:15" s="409" customFormat="1" ht="35.25" customHeight="1" x14ac:dyDescent="0.25">
      <c r="A271" s="1786" t="s">
        <v>1354</v>
      </c>
      <c r="B271" s="1786"/>
      <c r="C271" s="1786"/>
      <c r="D271" s="1786"/>
      <c r="E271" s="1786"/>
      <c r="F271" s="1786"/>
      <c r="G271" s="1786"/>
      <c r="H271" s="1786"/>
      <c r="I271" s="1786"/>
      <c r="J271" s="1786"/>
      <c r="K271" s="1786"/>
      <c r="O271" s="757"/>
    </row>
    <row r="272" spans="1:15" s="409" customFormat="1" ht="22.5" customHeight="1" x14ac:dyDescent="0.25">
      <c r="A272" s="1598" t="s">
        <v>427</v>
      </c>
      <c r="B272" s="1561"/>
      <c r="C272" s="1560" t="s">
        <v>668</v>
      </c>
      <c r="D272" s="1561" t="s">
        <v>524</v>
      </c>
      <c r="E272" s="1561"/>
      <c r="F272" s="1561"/>
      <c r="G272" s="1561"/>
      <c r="H272" s="1561"/>
      <c r="I272" s="1589" t="s">
        <v>181</v>
      </c>
      <c r="J272" s="1589"/>
      <c r="K272" s="1589"/>
      <c r="O272" s="757"/>
    </row>
    <row r="273" spans="1:16" s="409" customFormat="1" ht="22.5" customHeight="1" x14ac:dyDescent="0.25">
      <c r="A273" s="1599"/>
      <c r="B273" s="1589"/>
      <c r="C273" s="1602"/>
      <c r="D273" s="1589" t="s">
        <v>525</v>
      </c>
      <c r="E273" s="1589" t="s">
        <v>526</v>
      </c>
      <c r="F273" s="1590"/>
      <c r="G273" s="1589" t="s">
        <v>527</v>
      </c>
      <c r="H273" s="1589" t="s">
        <v>528</v>
      </c>
      <c r="I273" s="1574" t="s">
        <v>1068</v>
      </c>
      <c r="J273" s="1574" t="s">
        <v>1221</v>
      </c>
      <c r="K273" s="1574" t="s">
        <v>1222</v>
      </c>
      <c r="O273" s="757"/>
    </row>
    <row r="274" spans="1:16" s="409" customFormat="1" ht="39.75" customHeight="1" x14ac:dyDescent="0.25">
      <c r="A274" s="1600"/>
      <c r="B274" s="1601"/>
      <c r="C274" s="1603"/>
      <c r="D274" s="1590"/>
      <c r="E274" s="690" t="s">
        <v>529</v>
      </c>
      <c r="F274" s="690" t="s">
        <v>530</v>
      </c>
      <c r="G274" s="1590"/>
      <c r="H274" s="1590"/>
      <c r="I274" s="1575"/>
      <c r="J274" s="1575"/>
      <c r="K274" s="1575"/>
      <c r="O274" s="757"/>
    </row>
    <row r="275" spans="1:16" s="409" customFormat="1" ht="22.5" customHeight="1" x14ac:dyDescent="0.25">
      <c r="A275" s="1787"/>
      <c r="B275" s="1733" t="s">
        <v>1194</v>
      </c>
      <c r="C275" s="49" t="s">
        <v>519</v>
      </c>
      <c r="D275" s="73"/>
      <c r="E275" s="73"/>
      <c r="F275" s="73"/>
      <c r="G275" s="73" t="s">
        <v>1230</v>
      </c>
      <c r="H275" s="73"/>
      <c r="I275" s="838">
        <f>I276+I277+I278+I279</f>
        <v>311729.41000000003</v>
      </c>
      <c r="J275" s="742">
        <f t="shared" ref="J275:K275" si="21">J276+J277+J278+J279</f>
        <v>335276.14</v>
      </c>
      <c r="K275" s="742">
        <f t="shared" si="21"/>
        <v>272915.82</v>
      </c>
      <c r="O275" s="757"/>
    </row>
    <row r="276" spans="1:16" ht="28.5" customHeight="1" x14ac:dyDescent="0.25">
      <c r="A276" s="1788"/>
      <c r="B276" s="1789"/>
      <c r="C276" s="180" t="s">
        <v>372</v>
      </c>
      <c r="D276" s="73"/>
      <c r="E276" s="73"/>
      <c r="F276" s="73"/>
      <c r="G276" s="73"/>
      <c r="H276" s="73"/>
      <c r="I276" s="839" t="s">
        <v>1268</v>
      </c>
      <c r="J276" s="742">
        <v>0</v>
      </c>
      <c r="K276" s="742">
        <v>0</v>
      </c>
      <c r="O276" s="757"/>
    </row>
    <row r="277" spans="1:16" ht="27.75" customHeight="1" x14ac:dyDescent="0.3">
      <c r="A277" s="1788"/>
      <c r="B277" s="1789"/>
      <c r="C277" s="180" t="s">
        <v>373</v>
      </c>
      <c r="D277" s="74"/>
      <c r="E277" s="75"/>
      <c r="F277" s="76"/>
      <c r="G277" s="77"/>
      <c r="H277" s="77"/>
      <c r="I277" s="214">
        <f>I329+I330+I331+I293</f>
        <v>33827.69</v>
      </c>
      <c r="J277" s="214">
        <f>J329+J330+J331+J293</f>
        <v>18406.850000000002</v>
      </c>
      <c r="K277" s="214">
        <f t="shared" ref="K277" si="22">K329+K330+K331+K293</f>
        <v>17889.23</v>
      </c>
      <c r="L277" s="214">
        <f t="shared" ref="L277:N277" si="23">L329+L330+L331</f>
        <v>0</v>
      </c>
      <c r="M277" s="214">
        <f t="shared" si="23"/>
        <v>0</v>
      </c>
      <c r="N277" s="214">
        <f t="shared" si="23"/>
        <v>0</v>
      </c>
      <c r="O277" s="1489"/>
      <c r="P277" s="1489"/>
    </row>
    <row r="278" spans="1:16" s="409" customFormat="1" ht="27" customHeight="1" x14ac:dyDescent="0.3">
      <c r="A278" s="1788"/>
      <c r="B278" s="1789"/>
      <c r="C278" s="181" t="s">
        <v>6</v>
      </c>
      <c r="D278" s="78"/>
      <c r="E278" s="79"/>
      <c r="F278" s="54"/>
      <c r="G278" s="80"/>
      <c r="H278" s="80"/>
      <c r="I278" s="215">
        <f>I283+I280+I294+I301+I324+I332</f>
        <v>10761.72</v>
      </c>
      <c r="J278" s="215">
        <f t="shared" ref="J278:K278" si="24">J283+J280+J294+J301+J324+J332</f>
        <v>10894.29</v>
      </c>
      <c r="K278" s="215">
        <f t="shared" si="24"/>
        <v>10751.589999999998</v>
      </c>
      <c r="O278" s="757"/>
    </row>
    <row r="279" spans="1:16" s="321" customFormat="1" ht="32.25" customHeight="1" x14ac:dyDescent="0.3">
      <c r="A279" s="1788"/>
      <c r="B279" s="1789"/>
      <c r="C279" s="729" t="s">
        <v>375</v>
      </c>
      <c r="D279" s="78"/>
      <c r="E279" s="79"/>
      <c r="F279" s="54"/>
      <c r="G279" s="80"/>
      <c r="H279" s="80"/>
      <c r="I279" s="215">
        <f>I295+I308</f>
        <v>267140</v>
      </c>
      <c r="J279" s="215">
        <f t="shared" ref="J279:K279" si="25">J295+J308</f>
        <v>305975</v>
      </c>
      <c r="K279" s="215">
        <f t="shared" si="25"/>
        <v>244275</v>
      </c>
      <c r="O279" s="757"/>
    </row>
    <row r="280" spans="1:16" s="321" customFormat="1" ht="69.75" customHeight="1" x14ac:dyDescent="0.3">
      <c r="A280" s="712" t="s">
        <v>430</v>
      </c>
      <c r="B280" s="713" t="s">
        <v>1227</v>
      </c>
      <c r="C280" s="713" t="s">
        <v>1223</v>
      </c>
      <c r="D280" s="821"/>
      <c r="E280" s="822"/>
      <c r="F280" s="823"/>
      <c r="G280" s="740" t="s">
        <v>1231</v>
      </c>
      <c r="H280" s="720"/>
      <c r="I280" s="741">
        <f>I281+I282</f>
        <v>0</v>
      </c>
      <c r="J280" s="741">
        <f>J281+J282</f>
        <v>50</v>
      </c>
      <c r="K280" s="741">
        <f>K281+K282</f>
        <v>50</v>
      </c>
      <c r="O280" s="757"/>
    </row>
    <row r="281" spans="1:16" ht="60.75" customHeight="1" x14ac:dyDescent="0.25">
      <c r="A281" s="767" t="s">
        <v>185</v>
      </c>
      <c r="B281" s="768" t="s">
        <v>1225</v>
      </c>
      <c r="C281" s="114"/>
      <c r="D281" s="826">
        <v>971</v>
      </c>
      <c r="E281" s="826">
        <v>4</v>
      </c>
      <c r="F281" s="826">
        <v>12</v>
      </c>
      <c r="G281" s="826">
        <v>410140060</v>
      </c>
      <c r="H281" s="827">
        <v>244</v>
      </c>
      <c r="I281" s="840">
        <v>0</v>
      </c>
      <c r="J281" s="840">
        <v>0</v>
      </c>
      <c r="K281" s="840">
        <v>0</v>
      </c>
      <c r="O281" s="757"/>
    </row>
    <row r="282" spans="1:16" ht="63.75" customHeight="1" x14ac:dyDescent="0.25">
      <c r="A282" s="767" t="s">
        <v>188</v>
      </c>
      <c r="B282" s="254" t="s">
        <v>1226</v>
      </c>
      <c r="C282" s="254"/>
      <c r="D282" s="557" t="s">
        <v>558</v>
      </c>
      <c r="E282" s="557" t="s">
        <v>532</v>
      </c>
      <c r="F282" s="557" t="s">
        <v>231</v>
      </c>
      <c r="G282" s="557" t="s">
        <v>1232</v>
      </c>
      <c r="H282" s="755">
        <v>813</v>
      </c>
      <c r="I282" s="834">
        <v>0</v>
      </c>
      <c r="J282" s="834">
        <v>50</v>
      </c>
      <c r="K282" s="834">
        <v>50</v>
      </c>
      <c r="O282" s="757"/>
    </row>
    <row r="283" spans="1:16" ht="75.75" customHeight="1" x14ac:dyDescent="0.25">
      <c r="A283" s="766" t="s">
        <v>71</v>
      </c>
      <c r="B283" s="43" t="s">
        <v>1228</v>
      </c>
      <c r="C283" s="824" t="s">
        <v>1224</v>
      </c>
      <c r="D283" s="747"/>
      <c r="E283" s="747"/>
      <c r="F283" s="747"/>
      <c r="G283" s="747" t="s">
        <v>376</v>
      </c>
      <c r="H283" s="754"/>
      <c r="I283" s="835">
        <v>600</v>
      </c>
      <c r="J283" s="835">
        <f t="shared" ref="J283:K283" si="26">J284+J286+J288</f>
        <v>597.03</v>
      </c>
      <c r="K283" s="835">
        <f t="shared" si="26"/>
        <v>455.3</v>
      </c>
      <c r="O283" s="757"/>
    </row>
    <row r="284" spans="1:16" ht="92.25" customHeight="1" x14ac:dyDescent="0.25">
      <c r="A284" s="746" t="s">
        <v>195</v>
      </c>
      <c r="B284" s="618" t="s">
        <v>1229</v>
      </c>
      <c r="C284" s="825"/>
      <c r="D284" s="744" t="s">
        <v>558</v>
      </c>
      <c r="E284" s="744" t="s">
        <v>532</v>
      </c>
      <c r="F284" s="744" t="s">
        <v>231</v>
      </c>
      <c r="G284" s="744" t="s">
        <v>378</v>
      </c>
      <c r="H284" s="744" t="s">
        <v>160</v>
      </c>
      <c r="I284" s="836">
        <f>I285</f>
        <v>500</v>
      </c>
      <c r="J284" s="836">
        <f t="shared" ref="J284:K284" si="27">J285</f>
        <v>555.03</v>
      </c>
      <c r="K284" s="836">
        <f t="shared" si="27"/>
        <v>425.3</v>
      </c>
      <c r="O284" s="757"/>
    </row>
    <row r="285" spans="1:16" ht="90" x14ac:dyDescent="0.25">
      <c r="A285" s="746" t="s">
        <v>74</v>
      </c>
      <c r="B285" s="828" t="s">
        <v>1233</v>
      </c>
      <c r="C285" s="750"/>
      <c r="D285" s="743" t="s">
        <v>558</v>
      </c>
      <c r="E285" s="743" t="s">
        <v>532</v>
      </c>
      <c r="F285" s="743" t="s">
        <v>231</v>
      </c>
      <c r="G285" s="743" t="s">
        <v>1234</v>
      </c>
      <c r="H285" s="751">
        <v>244</v>
      </c>
      <c r="I285" s="837">
        <v>500</v>
      </c>
      <c r="J285" s="837">
        <v>555.03</v>
      </c>
      <c r="K285" s="837">
        <v>425.3</v>
      </c>
      <c r="O285" s="757"/>
    </row>
    <row r="286" spans="1:16" ht="57.75" customHeight="1" x14ac:dyDescent="0.25">
      <c r="A286" s="610" t="s">
        <v>198</v>
      </c>
      <c r="B286" s="749" t="s">
        <v>380</v>
      </c>
      <c r="C286" s="745"/>
      <c r="D286" s="745" t="s">
        <v>558</v>
      </c>
      <c r="E286" s="745" t="s">
        <v>532</v>
      </c>
      <c r="F286" s="745" t="s">
        <v>231</v>
      </c>
      <c r="G286" s="745" t="s">
        <v>1235</v>
      </c>
      <c r="H286" s="745" t="s">
        <v>160</v>
      </c>
      <c r="I286" s="617">
        <f>I287</f>
        <v>100</v>
      </c>
      <c r="J286" s="617">
        <f t="shared" ref="J286:K286" si="28">J287</f>
        <v>42</v>
      </c>
      <c r="K286" s="617">
        <f t="shared" si="28"/>
        <v>30</v>
      </c>
      <c r="O286" s="757"/>
    </row>
    <row r="287" spans="1:16" ht="82.5" customHeight="1" x14ac:dyDescent="0.25">
      <c r="A287" s="72" t="s">
        <v>77</v>
      </c>
      <c r="B287" s="743" t="s">
        <v>382</v>
      </c>
      <c r="C287" s="829"/>
      <c r="D287" s="743" t="s">
        <v>558</v>
      </c>
      <c r="E287" s="743" t="s">
        <v>532</v>
      </c>
      <c r="F287" s="743" t="s">
        <v>231</v>
      </c>
      <c r="G287" s="743" t="s">
        <v>381</v>
      </c>
      <c r="H287" s="743" t="s">
        <v>534</v>
      </c>
      <c r="I287" s="619">
        <v>100</v>
      </c>
      <c r="J287" s="619">
        <v>42</v>
      </c>
      <c r="K287" s="619">
        <v>30</v>
      </c>
      <c r="O287" s="757"/>
    </row>
    <row r="288" spans="1:16" ht="59.25" customHeight="1" x14ac:dyDescent="0.25">
      <c r="A288" s="610" t="s">
        <v>200</v>
      </c>
      <c r="B288" s="832" t="s">
        <v>921</v>
      </c>
      <c r="C288" s="832"/>
      <c r="D288" s="745" t="s">
        <v>558</v>
      </c>
      <c r="E288" s="745" t="s">
        <v>532</v>
      </c>
      <c r="F288" s="745" t="s">
        <v>231</v>
      </c>
      <c r="G288" s="745" t="s">
        <v>1236</v>
      </c>
      <c r="H288" s="745" t="s">
        <v>160</v>
      </c>
      <c r="I288" s="617">
        <f>I289</f>
        <v>0</v>
      </c>
      <c r="J288" s="617">
        <f t="shared" ref="J288:K288" si="29">J289</f>
        <v>0</v>
      </c>
      <c r="K288" s="617">
        <f t="shared" si="29"/>
        <v>0</v>
      </c>
      <c r="O288" s="757"/>
    </row>
    <row r="289" spans="1:15" ht="53.25" customHeight="1" x14ac:dyDescent="0.25">
      <c r="A289" s="72" t="s">
        <v>93</v>
      </c>
      <c r="B289" s="830" t="s">
        <v>1034</v>
      </c>
      <c r="C289" s="831"/>
      <c r="D289" s="743" t="s">
        <v>558</v>
      </c>
      <c r="E289" s="743" t="s">
        <v>532</v>
      </c>
      <c r="F289" s="743" t="s">
        <v>231</v>
      </c>
      <c r="G289" s="743" t="s">
        <v>1237</v>
      </c>
      <c r="H289" s="743" t="s">
        <v>534</v>
      </c>
      <c r="I289" s="619">
        <v>0</v>
      </c>
      <c r="J289" s="619">
        <v>0</v>
      </c>
      <c r="K289" s="619">
        <v>0</v>
      </c>
      <c r="O289" s="757"/>
    </row>
    <row r="290" spans="1:15" ht="70.5" customHeight="1" x14ac:dyDescent="0.25">
      <c r="A290" s="610" t="s">
        <v>106</v>
      </c>
      <c r="B290" s="832" t="s">
        <v>1238</v>
      </c>
      <c r="C290" s="831"/>
      <c r="D290" s="46"/>
      <c r="E290" s="46"/>
      <c r="F290" s="46"/>
      <c r="G290" s="46"/>
      <c r="H290" s="46"/>
      <c r="I290" s="617">
        <f>I291</f>
        <v>13800</v>
      </c>
      <c r="J290" s="617">
        <f t="shared" ref="J290:K290" si="30">J291</f>
        <v>0</v>
      </c>
      <c r="K290" s="617">
        <f t="shared" si="30"/>
        <v>0</v>
      </c>
      <c r="O290" s="757"/>
    </row>
    <row r="291" spans="1:15" ht="15" customHeight="1" x14ac:dyDescent="0.25">
      <c r="A291" s="1796" t="s">
        <v>203</v>
      </c>
      <c r="B291" s="1802" t="s">
        <v>1239</v>
      </c>
      <c r="C291" s="832" t="s">
        <v>519</v>
      </c>
      <c r="D291" s="331"/>
      <c r="E291" s="331"/>
      <c r="F291" s="331"/>
      <c r="G291" s="331"/>
      <c r="H291" s="331"/>
      <c r="I291" s="689">
        <f>I292+I293+I294+I295</f>
        <v>13800</v>
      </c>
      <c r="J291" s="689">
        <f t="shared" ref="J291:K291" si="31">J292+J293+J294+J295</f>
        <v>0</v>
      </c>
      <c r="K291" s="689">
        <f t="shared" si="31"/>
        <v>0</v>
      </c>
      <c r="O291" s="757"/>
    </row>
    <row r="292" spans="1:15" ht="22.5" customHeight="1" x14ac:dyDescent="0.25">
      <c r="A292" s="1797"/>
      <c r="B292" s="1791"/>
      <c r="C292" s="832" t="s">
        <v>372</v>
      </c>
      <c r="D292" s="331"/>
      <c r="E292" s="331"/>
      <c r="F292" s="331"/>
      <c r="G292" s="331"/>
      <c r="H292" s="331"/>
      <c r="I292" s="617">
        <v>0</v>
      </c>
      <c r="J292" s="689">
        <v>0</v>
      </c>
      <c r="K292" s="689">
        <v>0</v>
      </c>
      <c r="O292" s="757"/>
    </row>
    <row r="293" spans="1:15" ht="17.25" customHeight="1" x14ac:dyDescent="0.25">
      <c r="A293" s="1797"/>
      <c r="B293" s="1791"/>
      <c r="C293" s="833" t="s">
        <v>373</v>
      </c>
      <c r="D293" s="331"/>
      <c r="E293" s="331"/>
      <c r="F293" s="331"/>
      <c r="G293" s="331"/>
      <c r="H293" s="331"/>
      <c r="I293" s="689">
        <v>9660</v>
      </c>
      <c r="J293" s="689">
        <v>0</v>
      </c>
      <c r="K293" s="689">
        <v>0</v>
      </c>
      <c r="L293" s="156">
        <f t="shared" ref="L293:N293" si="32">L294+L295</f>
        <v>0</v>
      </c>
      <c r="M293" s="156">
        <f t="shared" si="32"/>
        <v>0</v>
      </c>
      <c r="N293" s="156">
        <f t="shared" si="32"/>
        <v>0</v>
      </c>
      <c r="O293" s="757"/>
    </row>
    <row r="294" spans="1:15" ht="20.25" customHeight="1" x14ac:dyDescent="0.25">
      <c r="A294" s="1797"/>
      <c r="B294" s="1791"/>
      <c r="C294" s="832" t="s">
        <v>6</v>
      </c>
      <c r="D294" s="331" t="s">
        <v>558</v>
      </c>
      <c r="E294" s="331" t="s">
        <v>552</v>
      </c>
      <c r="F294" s="331" t="s">
        <v>556</v>
      </c>
      <c r="G294" s="331" t="s">
        <v>1241</v>
      </c>
      <c r="H294" s="331" t="s">
        <v>160</v>
      </c>
      <c r="I294" s="689">
        <v>50</v>
      </c>
      <c r="J294" s="689">
        <v>0</v>
      </c>
      <c r="K294" s="689">
        <v>0</v>
      </c>
      <c r="O294" s="757"/>
    </row>
    <row r="295" spans="1:15" ht="30.75" customHeight="1" x14ac:dyDescent="0.25">
      <c r="A295" s="1798"/>
      <c r="B295" s="1620"/>
      <c r="C295" s="832" t="s">
        <v>375</v>
      </c>
      <c r="D295" s="331"/>
      <c r="E295" s="331"/>
      <c r="F295" s="331"/>
      <c r="G295" s="331"/>
      <c r="H295" s="331"/>
      <c r="I295" s="332">
        <v>4090</v>
      </c>
      <c r="J295" s="689">
        <v>0</v>
      </c>
      <c r="K295" s="689">
        <v>0</v>
      </c>
      <c r="L295" s="332">
        <f>L296+L299+L300+L302+L303+L305+L412</f>
        <v>0</v>
      </c>
      <c r="M295" s="332">
        <f>M296+M299+M300+M302+M303+M305+M412</f>
        <v>0</v>
      </c>
      <c r="N295" s="332">
        <f>N296+N299+N300+N302+N303+N305+N412</f>
        <v>0</v>
      </c>
      <c r="O295" s="757"/>
    </row>
    <row r="296" spans="1:15" ht="16.5" customHeight="1" x14ac:dyDescent="0.25">
      <c r="A296" s="1782" t="s">
        <v>203</v>
      </c>
      <c r="B296" s="1799" t="s">
        <v>1240</v>
      </c>
      <c r="C296" s="830" t="s">
        <v>519</v>
      </c>
      <c r="D296" s="743"/>
      <c r="E296" s="743"/>
      <c r="F296" s="743"/>
      <c r="G296" s="743"/>
      <c r="H296" s="743"/>
      <c r="I296" s="619">
        <f>I297+I298+I299+I300</f>
        <v>13800</v>
      </c>
      <c r="J296" s="619">
        <f t="shared" ref="J296:K296" si="33">J297+J298+J299+J300</f>
        <v>0</v>
      </c>
      <c r="K296" s="619">
        <f t="shared" si="33"/>
        <v>0</v>
      </c>
      <c r="O296" s="757"/>
    </row>
    <row r="297" spans="1:15" ht="24.75" customHeight="1" x14ac:dyDescent="0.25">
      <c r="A297" s="1793"/>
      <c r="B297" s="1800"/>
      <c r="C297" s="830" t="s">
        <v>372</v>
      </c>
      <c r="D297" s="743"/>
      <c r="E297" s="743"/>
      <c r="F297" s="743"/>
      <c r="G297" s="743"/>
      <c r="H297" s="743"/>
      <c r="I297" s="619">
        <v>0</v>
      </c>
      <c r="J297" s="619">
        <v>0</v>
      </c>
      <c r="K297" s="619">
        <v>0</v>
      </c>
      <c r="O297" s="757"/>
    </row>
    <row r="298" spans="1:15" ht="17.25" customHeight="1" x14ac:dyDescent="0.25">
      <c r="A298" s="1793"/>
      <c r="B298" s="1800"/>
      <c r="C298" s="846" t="s">
        <v>373</v>
      </c>
      <c r="D298" s="743"/>
      <c r="E298" s="743"/>
      <c r="F298" s="743"/>
      <c r="G298" s="743"/>
      <c r="H298" s="743"/>
      <c r="I298" s="332">
        <v>9660</v>
      </c>
      <c r="J298" s="332">
        <v>0</v>
      </c>
      <c r="K298" s="332">
        <v>0</v>
      </c>
      <c r="O298" s="757"/>
    </row>
    <row r="299" spans="1:15" ht="18" customHeight="1" x14ac:dyDescent="0.25">
      <c r="A299" s="1793"/>
      <c r="B299" s="1800"/>
      <c r="C299" s="830" t="s">
        <v>6</v>
      </c>
      <c r="D299" s="743" t="s">
        <v>558</v>
      </c>
      <c r="E299" s="743" t="s">
        <v>552</v>
      </c>
      <c r="F299" s="743" t="s">
        <v>556</v>
      </c>
      <c r="G299" s="743" t="s">
        <v>1242</v>
      </c>
      <c r="H299" s="743" t="s">
        <v>1243</v>
      </c>
      <c r="I299" s="332">
        <v>50</v>
      </c>
      <c r="J299" s="332">
        <v>0</v>
      </c>
      <c r="K299" s="861">
        <v>0</v>
      </c>
      <c r="O299" s="757"/>
    </row>
    <row r="300" spans="1:15" ht="21.75" customHeight="1" x14ac:dyDescent="0.25">
      <c r="A300" s="1619"/>
      <c r="B300" s="1801"/>
      <c r="C300" s="830" t="s">
        <v>375</v>
      </c>
      <c r="D300" s="743"/>
      <c r="E300" s="743"/>
      <c r="F300" s="743"/>
      <c r="G300" s="743"/>
      <c r="H300" s="743"/>
      <c r="I300" s="332">
        <v>4090</v>
      </c>
      <c r="J300" s="332">
        <v>0</v>
      </c>
      <c r="K300" s="861">
        <v>0</v>
      </c>
      <c r="O300" s="757"/>
    </row>
    <row r="301" spans="1:15" ht="75.75" customHeight="1" x14ac:dyDescent="0.25">
      <c r="A301" s="746" t="s">
        <v>132</v>
      </c>
      <c r="B301" s="745" t="s">
        <v>1195</v>
      </c>
      <c r="C301" s="745"/>
      <c r="D301" s="745"/>
      <c r="E301" s="745"/>
      <c r="F301" s="745"/>
      <c r="G301" s="745" t="s">
        <v>386</v>
      </c>
      <c r="H301" s="745"/>
      <c r="I301" s="617">
        <f>I302+I303+I304+I305+I306</f>
        <v>9475</v>
      </c>
      <c r="J301" s="617">
        <f t="shared" ref="J301:K301" si="34">J302+J303+J304+J305+J306</f>
        <v>9484.5400000000009</v>
      </c>
      <c r="K301" s="617">
        <f t="shared" si="34"/>
        <v>9483.9</v>
      </c>
      <c r="O301" s="757"/>
    </row>
    <row r="302" spans="1:15" ht="20.25" customHeight="1" x14ac:dyDescent="0.25">
      <c r="A302" s="1782" t="s">
        <v>234</v>
      </c>
      <c r="B302" s="1799" t="s">
        <v>1244</v>
      </c>
      <c r="C302" s="830"/>
      <c r="D302" s="743" t="s">
        <v>385</v>
      </c>
      <c r="E302" s="743" t="s">
        <v>532</v>
      </c>
      <c r="F302" s="743" t="s">
        <v>574</v>
      </c>
      <c r="G302" s="743" t="s">
        <v>388</v>
      </c>
      <c r="H302" s="743" t="s">
        <v>923</v>
      </c>
      <c r="I302" s="332">
        <v>7270</v>
      </c>
      <c r="J302" s="332">
        <v>7295</v>
      </c>
      <c r="K302" s="332">
        <v>7295</v>
      </c>
      <c r="O302" s="757"/>
    </row>
    <row r="303" spans="1:15" ht="18" customHeight="1" x14ac:dyDescent="0.25">
      <c r="A303" s="1793"/>
      <c r="B303" s="1791"/>
      <c r="C303" s="832"/>
      <c r="D303" s="743" t="s">
        <v>385</v>
      </c>
      <c r="E303" s="743" t="s">
        <v>532</v>
      </c>
      <c r="F303" s="743" t="s">
        <v>574</v>
      </c>
      <c r="G303" s="743" t="s">
        <v>388</v>
      </c>
      <c r="H303" s="743" t="s">
        <v>1245</v>
      </c>
      <c r="I303" s="332">
        <v>10</v>
      </c>
      <c r="J303" s="332">
        <v>7.54</v>
      </c>
      <c r="K303" s="332">
        <v>7.54</v>
      </c>
      <c r="O303" s="757"/>
    </row>
    <row r="304" spans="1:15" s="409" customFormat="1" ht="18" customHeight="1" x14ac:dyDescent="0.25">
      <c r="A304" s="1793"/>
      <c r="B304" s="1791"/>
      <c r="C304" s="832"/>
      <c r="D304" s="743" t="s">
        <v>385</v>
      </c>
      <c r="E304" s="743" t="s">
        <v>532</v>
      </c>
      <c r="F304" s="743" t="s">
        <v>574</v>
      </c>
      <c r="G304" s="743" t="s">
        <v>388</v>
      </c>
      <c r="H304" s="743" t="s">
        <v>1246</v>
      </c>
      <c r="I304" s="619">
        <v>2195</v>
      </c>
      <c r="J304" s="619">
        <v>2182</v>
      </c>
      <c r="K304" s="619">
        <v>2181.36</v>
      </c>
      <c r="O304" s="757"/>
    </row>
    <row r="305" spans="1:15" s="409" customFormat="1" ht="23.25" customHeight="1" x14ac:dyDescent="0.25">
      <c r="A305" s="1793"/>
      <c r="B305" s="1791"/>
      <c r="C305" s="832"/>
      <c r="D305" s="743" t="s">
        <v>385</v>
      </c>
      <c r="E305" s="743" t="s">
        <v>532</v>
      </c>
      <c r="F305" s="743" t="s">
        <v>574</v>
      </c>
      <c r="G305" s="743" t="s">
        <v>388</v>
      </c>
      <c r="H305" s="743" t="s">
        <v>534</v>
      </c>
      <c r="I305" s="619">
        <v>0</v>
      </c>
      <c r="J305" s="619">
        <v>0</v>
      </c>
      <c r="K305" s="619">
        <v>0</v>
      </c>
      <c r="O305" s="757"/>
    </row>
    <row r="306" spans="1:15" s="409" customFormat="1" ht="16.5" customHeight="1" x14ac:dyDescent="0.25">
      <c r="A306" s="1619"/>
      <c r="B306" s="1620"/>
      <c r="C306" s="832"/>
      <c r="D306" s="743" t="s">
        <v>385</v>
      </c>
      <c r="E306" s="743" t="s">
        <v>532</v>
      </c>
      <c r="F306" s="743" t="s">
        <v>574</v>
      </c>
      <c r="G306" s="743" t="s">
        <v>388</v>
      </c>
      <c r="H306" s="743" t="s">
        <v>549</v>
      </c>
      <c r="I306" s="619">
        <v>0</v>
      </c>
      <c r="J306" s="619">
        <v>0</v>
      </c>
      <c r="K306" s="619">
        <v>0</v>
      </c>
      <c r="O306" s="757"/>
    </row>
    <row r="307" spans="1:15" s="409" customFormat="1" ht="60.75" customHeight="1" x14ac:dyDescent="0.25">
      <c r="A307" s="848" t="s">
        <v>177</v>
      </c>
      <c r="B307" s="752" t="s">
        <v>1247</v>
      </c>
      <c r="C307" s="832"/>
      <c r="D307" s="745"/>
      <c r="E307" s="745"/>
      <c r="F307" s="745"/>
      <c r="G307" s="745"/>
      <c r="H307" s="745"/>
      <c r="I307" s="617"/>
      <c r="J307" s="617"/>
      <c r="K307" s="617"/>
      <c r="O307" s="757"/>
    </row>
    <row r="308" spans="1:15" s="409" customFormat="1" ht="38.25" customHeight="1" x14ac:dyDescent="0.25">
      <c r="A308" s="848">
        <v>1</v>
      </c>
      <c r="B308" s="800" t="s">
        <v>1037</v>
      </c>
      <c r="C308" s="1523"/>
      <c r="D308" s="1522"/>
      <c r="E308" s="1522"/>
      <c r="F308" s="1522"/>
      <c r="G308" s="1522"/>
      <c r="H308" s="1522"/>
      <c r="I308" s="617">
        <f>I309+I315</f>
        <v>263050</v>
      </c>
      <c r="J308" s="617">
        <f t="shared" ref="J308:K308" si="35">J309+J315</f>
        <v>305975</v>
      </c>
      <c r="K308" s="617">
        <f t="shared" si="35"/>
        <v>244275</v>
      </c>
      <c r="O308" s="757"/>
    </row>
    <row r="309" spans="1:15" s="409" customFormat="1" ht="31.5" customHeight="1" x14ac:dyDescent="0.25">
      <c r="A309" s="847" t="s">
        <v>185</v>
      </c>
      <c r="B309" s="1524" t="s">
        <v>391</v>
      </c>
      <c r="C309" s="1523"/>
      <c r="D309" s="1527"/>
      <c r="E309" s="1527"/>
      <c r="F309" s="1527"/>
      <c r="G309" s="1527"/>
      <c r="H309" s="1527"/>
      <c r="I309" s="617">
        <f>I310+I311+I312+I313+I314</f>
        <v>238300</v>
      </c>
      <c r="J309" s="617">
        <f t="shared" ref="J309:K309" si="36">J310+J311+J312+J313+J314</f>
        <v>238300</v>
      </c>
      <c r="K309" s="617">
        <f t="shared" si="36"/>
        <v>176600</v>
      </c>
      <c r="O309" s="757"/>
    </row>
    <row r="310" spans="1:15" s="409" customFormat="1" ht="36" customHeight="1" x14ac:dyDescent="0.25">
      <c r="A310" s="847" t="s">
        <v>445</v>
      </c>
      <c r="B310" s="1524" t="s">
        <v>1248</v>
      </c>
      <c r="C310" s="1523"/>
      <c r="D310" s="1527"/>
      <c r="E310" s="1527"/>
      <c r="F310" s="1527"/>
      <c r="G310" s="1527"/>
      <c r="H310" s="1527"/>
      <c r="I310" s="617">
        <v>175000</v>
      </c>
      <c r="J310" s="617">
        <v>150600</v>
      </c>
      <c r="K310" s="617">
        <v>71242</v>
      </c>
      <c r="O310" s="757"/>
    </row>
    <row r="311" spans="1:15" s="409" customFormat="1" ht="28.5" customHeight="1" x14ac:dyDescent="0.25">
      <c r="A311" s="847" t="s">
        <v>446</v>
      </c>
      <c r="B311" s="1524" t="s">
        <v>393</v>
      </c>
      <c r="C311" s="1523"/>
      <c r="D311" s="1527"/>
      <c r="E311" s="1527"/>
      <c r="F311" s="1527"/>
      <c r="G311" s="1527"/>
      <c r="H311" s="1527"/>
      <c r="I311" s="617">
        <v>26000</v>
      </c>
      <c r="J311" s="617">
        <v>2000</v>
      </c>
      <c r="K311" s="617">
        <v>0</v>
      </c>
      <c r="O311" s="757"/>
    </row>
    <row r="312" spans="1:15" s="409" customFormat="1" ht="19.5" customHeight="1" x14ac:dyDescent="0.25">
      <c r="A312" s="847" t="s">
        <v>447</v>
      </c>
      <c r="B312" s="1524" t="s">
        <v>394</v>
      </c>
      <c r="C312" s="1523"/>
      <c r="D312" s="1527"/>
      <c r="E312" s="1527"/>
      <c r="F312" s="1527"/>
      <c r="G312" s="1527"/>
      <c r="H312" s="1527"/>
      <c r="I312" s="617">
        <v>3800</v>
      </c>
      <c r="J312" s="617">
        <v>4200</v>
      </c>
      <c r="K312" s="617">
        <v>4200</v>
      </c>
      <c r="O312" s="757"/>
    </row>
    <row r="313" spans="1:15" s="409" customFormat="1" ht="31.5" customHeight="1" x14ac:dyDescent="0.25">
      <c r="A313" s="847" t="s">
        <v>695</v>
      </c>
      <c r="B313" s="1524" t="s">
        <v>395</v>
      </c>
      <c r="C313" s="1523"/>
      <c r="D313" s="1527"/>
      <c r="E313" s="1527"/>
      <c r="F313" s="1527"/>
      <c r="G313" s="1527"/>
      <c r="H313" s="1527"/>
      <c r="I313" s="617">
        <v>27000</v>
      </c>
      <c r="J313" s="617">
        <v>75000</v>
      </c>
      <c r="K313" s="617">
        <v>97158</v>
      </c>
      <c r="O313" s="757"/>
    </row>
    <row r="314" spans="1:15" s="409" customFormat="1" ht="39" customHeight="1" x14ac:dyDescent="0.25">
      <c r="A314" s="847" t="s">
        <v>696</v>
      </c>
      <c r="B314" s="1524" t="s">
        <v>396</v>
      </c>
      <c r="C314" s="1523"/>
      <c r="D314" s="1527"/>
      <c r="E314" s="1527"/>
      <c r="F314" s="1527"/>
      <c r="G314" s="1527"/>
      <c r="H314" s="1527"/>
      <c r="I314" s="617">
        <v>6500</v>
      </c>
      <c r="J314" s="617">
        <v>6500</v>
      </c>
      <c r="K314" s="617">
        <v>4000</v>
      </c>
      <c r="O314" s="757"/>
    </row>
    <row r="315" spans="1:15" s="409" customFormat="1" ht="35.25" customHeight="1" x14ac:dyDescent="0.25">
      <c r="A315" s="849" t="s">
        <v>188</v>
      </c>
      <c r="B315" s="752" t="s">
        <v>1249</v>
      </c>
      <c r="C315" s="832"/>
      <c r="D315" s="745"/>
      <c r="E315" s="745"/>
      <c r="F315" s="745"/>
      <c r="G315" s="745"/>
      <c r="H315" s="745"/>
      <c r="I315" s="617">
        <f>I316+I317+I318+I319+I320+I321</f>
        <v>24750</v>
      </c>
      <c r="J315" s="617">
        <f t="shared" ref="J315:K315" si="37">J316+J317+J318+J319+J320+J321</f>
        <v>67675</v>
      </c>
      <c r="K315" s="617">
        <f t="shared" si="37"/>
        <v>67675</v>
      </c>
      <c r="O315" s="757"/>
    </row>
    <row r="316" spans="1:15" s="409" customFormat="1" ht="21" customHeight="1" x14ac:dyDescent="0.25">
      <c r="A316" s="847" t="s">
        <v>434</v>
      </c>
      <c r="B316" s="753" t="s">
        <v>399</v>
      </c>
      <c r="C316" s="832"/>
      <c r="D316" s="743"/>
      <c r="E316" s="743"/>
      <c r="F316" s="743"/>
      <c r="G316" s="743"/>
      <c r="H316" s="743"/>
      <c r="I316" s="619">
        <v>0</v>
      </c>
      <c r="J316" s="619">
        <v>30000</v>
      </c>
      <c r="K316" s="619">
        <v>30000</v>
      </c>
      <c r="O316" s="757"/>
    </row>
    <row r="317" spans="1:15" s="409" customFormat="1" ht="30.75" customHeight="1" x14ac:dyDescent="0.25">
      <c r="A317" s="847" t="s">
        <v>435</v>
      </c>
      <c r="B317" s="753" t="s">
        <v>400</v>
      </c>
      <c r="C317" s="832"/>
      <c r="D317" s="743"/>
      <c r="E317" s="743"/>
      <c r="F317" s="743"/>
      <c r="G317" s="743"/>
      <c r="H317" s="743"/>
      <c r="I317" s="619">
        <v>0</v>
      </c>
      <c r="J317" s="619">
        <v>0</v>
      </c>
      <c r="K317" s="619">
        <v>0</v>
      </c>
      <c r="O317" s="757"/>
    </row>
    <row r="318" spans="1:15" s="409" customFormat="1" ht="44.25" customHeight="1" x14ac:dyDescent="0.25">
      <c r="A318" s="847" t="s">
        <v>436</v>
      </c>
      <c r="B318" s="753" t="s">
        <v>1250</v>
      </c>
      <c r="C318" s="832"/>
      <c r="D318" s="743"/>
      <c r="E318" s="743"/>
      <c r="F318" s="743"/>
      <c r="G318" s="743"/>
      <c r="H318" s="743"/>
      <c r="I318" s="619">
        <v>11500</v>
      </c>
      <c r="J318" s="619">
        <v>15000</v>
      </c>
      <c r="K318" s="619">
        <v>15000</v>
      </c>
      <c r="O318" s="757"/>
    </row>
    <row r="319" spans="1:15" s="409" customFormat="1" ht="27" customHeight="1" x14ac:dyDescent="0.25">
      <c r="A319" s="847" t="s">
        <v>437</v>
      </c>
      <c r="B319" s="753" t="s">
        <v>402</v>
      </c>
      <c r="C319" s="832"/>
      <c r="D319" s="743"/>
      <c r="E319" s="743"/>
      <c r="F319" s="743"/>
      <c r="G319" s="743"/>
      <c r="H319" s="743"/>
      <c r="I319" s="619">
        <v>5000</v>
      </c>
      <c r="J319" s="619">
        <v>9050</v>
      </c>
      <c r="K319" s="619">
        <v>9050</v>
      </c>
      <c r="O319" s="757"/>
    </row>
    <row r="320" spans="1:15" s="409" customFormat="1" ht="20.25" customHeight="1" x14ac:dyDescent="0.25">
      <c r="A320" s="847" t="s">
        <v>438</v>
      </c>
      <c r="B320" s="753" t="s">
        <v>394</v>
      </c>
      <c r="C320" s="832"/>
      <c r="D320" s="743"/>
      <c r="E320" s="743"/>
      <c r="F320" s="743"/>
      <c r="G320" s="743"/>
      <c r="H320" s="743"/>
      <c r="I320" s="619">
        <v>250</v>
      </c>
      <c r="J320" s="619">
        <v>125</v>
      </c>
      <c r="K320" s="619">
        <v>125</v>
      </c>
      <c r="O320" s="757"/>
    </row>
    <row r="321" spans="1:15" s="409" customFormat="1" ht="27.75" customHeight="1" x14ac:dyDescent="0.25">
      <c r="A321" s="847" t="s">
        <v>439</v>
      </c>
      <c r="B321" s="753" t="s">
        <v>403</v>
      </c>
      <c r="C321" s="832"/>
      <c r="D321" s="743"/>
      <c r="E321" s="743"/>
      <c r="F321" s="743"/>
      <c r="G321" s="743"/>
      <c r="H321" s="743"/>
      <c r="I321" s="619">
        <v>8000</v>
      </c>
      <c r="J321" s="619">
        <v>13500</v>
      </c>
      <c r="K321" s="619">
        <v>13500</v>
      </c>
      <c r="O321" s="757"/>
    </row>
    <row r="322" spans="1:15" s="409" customFormat="1" ht="68.25" customHeight="1" x14ac:dyDescent="0.25">
      <c r="A322" s="849" t="s">
        <v>71</v>
      </c>
      <c r="B322" s="752" t="s">
        <v>1252</v>
      </c>
      <c r="C322" s="745" t="s">
        <v>1253</v>
      </c>
      <c r="D322" s="745"/>
      <c r="E322" s="745"/>
      <c r="F322" s="745"/>
      <c r="G322" s="745"/>
      <c r="H322" s="745"/>
      <c r="I322" s="617">
        <f>I323+I332</f>
        <v>24804.409999999996</v>
      </c>
      <c r="J322" s="617">
        <f t="shared" ref="J322:K322" si="38">J323+J332</f>
        <v>19169.57</v>
      </c>
      <c r="K322" s="617">
        <f t="shared" si="38"/>
        <v>18651.62</v>
      </c>
      <c r="O322" s="757"/>
    </row>
    <row r="323" spans="1:15" s="409" customFormat="1" ht="39" customHeight="1" x14ac:dyDescent="0.25">
      <c r="A323" s="849" t="s">
        <v>195</v>
      </c>
      <c r="B323" s="752" t="s">
        <v>1251</v>
      </c>
      <c r="C323" s="745" t="s">
        <v>1254</v>
      </c>
      <c r="D323" s="745"/>
      <c r="E323" s="745"/>
      <c r="F323" s="745"/>
      <c r="G323" s="745"/>
      <c r="H323" s="745"/>
      <c r="I323" s="617">
        <f>I325+I326+I327+I328++I329+I330+I331</f>
        <v>24614.409999999996</v>
      </c>
      <c r="J323" s="617">
        <f t="shared" ref="J323:K323" si="39">J324+J329+J330+J331</f>
        <v>18793.57</v>
      </c>
      <c r="K323" s="617">
        <f t="shared" si="39"/>
        <v>18275.62</v>
      </c>
      <c r="O323" s="757"/>
    </row>
    <row r="324" spans="1:15" s="409" customFormat="1" ht="30" customHeight="1" x14ac:dyDescent="0.25">
      <c r="A324" s="847" t="s">
        <v>74</v>
      </c>
      <c r="B324" s="753" t="s">
        <v>1255</v>
      </c>
      <c r="C324" s="832"/>
      <c r="D324" s="743"/>
      <c r="E324" s="743"/>
      <c r="F324" s="743"/>
      <c r="G324" s="743"/>
      <c r="H324" s="743"/>
      <c r="I324" s="617">
        <f>I325+I326+I327+I328</f>
        <v>446.72</v>
      </c>
      <c r="J324" s="617">
        <f t="shared" ref="J324:K324" si="40">J325+J326+J327+J328</f>
        <v>386.72</v>
      </c>
      <c r="K324" s="617">
        <f t="shared" si="40"/>
        <v>386.39000000000004</v>
      </c>
      <c r="O324" s="757"/>
    </row>
    <row r="325" spans="1:15" s="409" customFormat="1" ht="57" customHeight="1" x14ac:dyDescent="0.25">
      <c r="A325" s="847" t="s">
        <v>924</v>
      </c>
      <c r="B325" s="753" t="s">
        <v>1256</v>
      </c>
      <c r="C325" s="830" t="s">
        <v>757</v>
      </c>
      <c r="D325" s="743" t="s">
        <v>558</v>
      </c>
      <c r="E325" s="743" t="s">
        <v>532</v>
      </c>
      <c r="F325" s="743" t="s">
        <v>231</v>
      </c>
      <c r="G325" s="743" t="s">
        <v>1257</v>
      </c>
      <c r="H325" s="743" t="s">
        <v>534</v>
      </c>
      <c r="I325" s="619">
        <v>90</v>
      </c>
      <c r="J325" s="619">
        <v>90</v>
      </c>
      <c r="K325" s="619">
        <v>89.67</v>
      </c>
      <c r="O325" s="757"/>
    </row>
    <row r="326" spans="1:15" s="409" customFormat="1" ht="60.75" customHeight="1" x14ac:dyDescent="0.25">
      <c r="A326" s="847" t="s">
        <v>925</v>
      </c>
      <c r="B326" s="753" t="s">
        <v>1258</v>
      </c>
      <c r="C326" s="830"/>
      <c r="D326" s="743" t="s">
        <v>558</v>
      </c>
      <c r="E326" s="743" t="s">
        <v>532</v>
      </c>
      <c r="F326" s="743" t="s">
        <v>231</v>
      </c>
      <c r="G326" s="743" t="s">
        <v>407</v>
      </c>
      <c r="H326" s="743" t="s">
        <v>555</v>
      </c>
      <c r="I326" s="619">
        <v>290</v>
      </c>
      <c r="J326" s="619">
        <v>290</v>
      </c>
      <c r="K326" s="619">
        <v>290</v>
      </c>
      <c r="O326" s="757"/>
    </row>
    <row r="327" spans="1:15" s="409" customFormat="1" ht="59.25" customHeight="1" x14ac:dyDescent="0.25">
      <c r="A327" s="847" t="s">
        <v>926</v>
      </c>
      <c r="B327" s="753" t="s">
        <v>1259</v>
      </c>
      <c r="C327" s="832"/>
      <c r="D327" s="743" t="s">
        <v>558</v>
      </c>
      <c r="E327" s="743" t="s">
        <v>532</v>
      </c>
      <c r="F327" s="743" t="s">
        <v>231</v>
      </c>
      <c r="G327" s="743" t="s">
        <v>408</v>
      </c>
      <c r="H327" s="743" t="s">
        <v>555</v>
      </c>
      <c r="I327" s="619">
        <v>60</v>
      </c>
      <c r="J327" s="619">
        <v>0</v>
      </c>
      <c r="K327" s="619">
        <v>0</v>
      </c>
      <c r="O327" s="757"/>
    </row>
    <row r="328" spans="1:15" s="409" customFormat="1" ht="30" customHeight="1" x14ac:dyDescent="0.25">
      <c r="A328" s="847" t="s">
        <v>1105</v>
      </c>
      <c r="B328" s="753" t="s">
        <v>1260</v>
      </c>
      <c r="C328" s="832"/>
      <c r="D328" s="743" t="s">
        <v>558</v>
      </c>
      <c r="E328" s="743" t="s">
        <v>532</v>
      </c>
      <c r="F328" s="743" t="s">
        <v>231</v>
      </c>
      <c r="G328" s="743" t="s">
        <v>1261</v>
      </c>
      <c r="H328" s="743" t="s">
        <v>534</v>
      </c>
      <c r="I328" s="619">
        <v>6.72</v>
      </c>
      <c r="J328" s="619">
        <v>6.72</v>
      </c>
      <c r="K328" s="619">
        <v>6.72</v>
      </c>
      <c r="O328" s="757"/>
    </row>
    <row r="329" spans="1:15" s="409" customFormat="1" ht="50.25" customHeight="1" x14ac:dyDescent="0.25">
      <c r="A329" s="847" t="s">
        <v>75</v>
      </c>
      <c r="B329" s="805" t="s">
        <v>1262</v>
      </c>
      <c r="C329" s="832" t="s">
        <v>373</v>
      </c>
      <c r="D329" s="791" t="s">
        <v>558</v>
      </c>
      <c r="E329" s="791" t="s">
        <v>552</v>
      </c>
      <c r="F329" s="791" t="s">
        <v>553</v>
      </c>
      <c r="G329" s="791" t="s">
        <v>343</v>
      </c>
      <c r="H329" s="791" t="s">
        <v>555</v>
      </c>
      <c r="I329" s="619">
        <v>15875.89</v>
      </c>
      <c r="J329" s="619">
        <v>12243.24</v>
      </c>
      <c r="K329" s="619">
        <v>12098.8</v>
      </c>
      <c r="O329" s="757"/>
    </row>
    <row r="330" spans="1:15" s="409" customFormat="1" ht="72" customHeight="1" x14ac:dyDescent="0.25">
      <c r="A330" s="847" t="s">
        <v>675</v>
      </c>
      <c r="B330" s="753" t="s">
        <v>1263</v>
      </c>
      <c r="C330" s="832" t="s">
        <v>373</v>
      </c>
      <c r="D330" s="743" t="s">
        <v>558</v>
      </c>
      <c r="E330" s="743" t="s">
        <v>552</v>
      </c>
      <c r="F330" s="743" t="s">
        <v>553</v>
      </c>
      <c r="G330" s="743" t="s">
        <v>346</v>
      </c>
      <c r="H330" s="743" t="s">
        <v>344</v>
      </c>
      <c r="I330" s="619">
        <v>6262.88</v>
      </c>
      <c r="J330" s="619">
        <v>4078.3</v>
      </c>
      <c r="K330" s="619">
        <v>3705.12</v>
      </c>
      <c r="O330" s="757"/>
    </row>
    <row r="331" spans="1:15" s="409" customFormat="1" ht="81.75" customHeight="1" x14ac:dyDescent="0.25">
      <c r="A331" s="847" t="s">
        <v>676</v>
      </c>
      <c r="B331" s="753" t="s">
        <v>1264</v>
      </c>
      <c r="C331" s="832" t="s">
        <v>373</v>
      </c>
      <c r="D331" s="743" t="s">
        <v>558</v>
      </c>
      <c r="E331" s="743" t="s">
        <v>584</v>
      </c>
      <c r="F331" s="743" t="s">
        <v>553</v>
      </c>
      <c r="G331" s="743" t="s">
        <v>408</v>
      </c>
      <c r="H331" s="743" t="s">
        <v>160</v>
      </c>
      <c r="I331" s="619">
        <v>2028.92</v>
      </c>
      <c r="J331" s="619">
        <v>2085.31</v>
      </c>
      <c r="K331" s="619">
        <v>2085.31</v>
      </c>
      <c r="O331" s="757"/>
    </row>
    <row r="332" spans="1:15" s="409" customFormat="1" ht="53.25" customHeight="1" x14ac:dyDescent="0.25">
      <c r="A332" s="849" t="s">
        <v>106</v>
      </c>
      <c r="B332" s="809" t="s">
        <v>1265</v>
      </c>
      <c r="C332" s="832" t="s">
        <v>757</v>
      </c>
      <c r="D332" s="778"/>
      <c r="E332" s="778"/>
      <c r="F332" s="778"/>
      <c r="G332" s="778" t="s">
        <v>348</v>
      </c>
      <c r="H332" s="778"/>
      <c r="I332" s="617">
        <f>I333+I335</f>
        <v>190</v>
      </c>
      <c r="J332" s="617">
        <f t="shared" ref="J332:K332" si="41">J333+J335</f>
        <v>376</v>
      </c>
      <c r="K332" s="617">
        <f t="shared" si="41"/>
        <v>376</v>
      </c>
      <c r="O332" s="757"/>
    </row>
    <row r="333" spans="1:15" s="409" customFormat="1" ht="53.25" customHeight="1" x14ac:dyDescent="0.25">
      <c r="A333" s="849" t="s">
        <v>203</v>
      </c>
      <c r="B333" s="809" t="s">
        <v>1042</v>
      </c>
      <c r="C333" s="832"/>
      <c r="D333" s="778" t="s">
        <v>558</v>
      </c>
      <c r="E333" s="778" t="s">
        <v>532</v>
      </c>
      <c r="F333" s="778" t="s">
        <v>231</v>
      </c>
      <c r="G333" s="778" t="s">
        <v>1266</v>
      </c>
      <c r="H333" s="778" t="s">
        <v>534</v>
      </c>
      <c r="I333" s="617">
        <f>I334</f>
        <v>0</v>
      </c>
      <c r="J333" s="617">
        <f t="shared" ref="J333:K333" si="42">J334</f>
        <v>186</v>
      </c>
      <c r="K333" s="617">
        <f t="shared" si="42"/>
        <v>186</v>
      </c>
      <c r="O333" s="757"/>
    </row>
    <row r="334" spans="1:15" s="409" customFormat="1" ht="45" customHeight="1" x14ac:dyDescent="0.25">
      <c r="A334" s="847" t="s">
        <v>108</v>
      </c>
      <c r="B334" s="753" t="s">
        <v>349</v>
      </c>
      <c r="C334" s="832"/>
      <c r="D334" s="743" t="s">
        <v>558</v>
      </c>
      <c r="E334" s="743" t="s">
        <v>532</v>
      </c>
      <c r="F334" s="743" t="s">
        <v>231</v>
      </c>
      <c r="G334" s="743" t="s">
        <v>1266</v>
      </c>
      <c r="H334" s="743" t="s">
        <v>534</v>
      </c>
      <c r="I334" s="619">
        <v>0</v>
      </c>
      <c r="J334" s="619">
        <v>186</v>
      </c>
      <c r="K334" s="619">
        <v>186</v>
      </c>
      <c r="O334" s="757"/>
    </row>
    <row r="335" spans="1:15" s="409" customFormat="1" ht="30" customHeight="1" x14ac:dyDescent="0.25">
      <c r="A335" s="847" t="s">
        <v>661</v>
      </c>
      <c r="B335" s="753" t="s">
        <v>1267</v>
      </c>
      <c r="C335" s="832"/>
      <c r="D335" s="743" t="s">
        <v>558</v>
      </c>
      <c r="E335" s="743" t="s">
        <v>552</v>
      </c>
      <c r="F335" s="743" t="s">
        <v>574</v>
      </c>
      <c r="G335" s="743" t="s">
        <v>351</v>
      </c>
      <c r="H335" s="743" t="s">
        <v>352</v>
      </c>
      <c r="I335" s="617">
        <v>190</v>
      </c>
      <c r="J335" s="617">
        <v>190</v>
      </c>
      <c r="K335" s="617">
        <v>190</v>
      </c>
      <c r="O335" s="757"/>
    </row>
    <row r="336" spans="1:15" s="409" customFormat="1" ht="28.5" customHeight="1" x14ac:dyDescent="0.25">
      <c r="A336" s="1768" t="s">
        <v>1353</v>
      </c>
      <c r="B336" s="1768"/>
      <c r="C336" s="1768"/>
      <c r="D336" s="1768"/>
      <c r="E336" s="1768"/>
      <c r="F336" s="1768"/>
      <c r="G336" s="1768"/>
      <c r="H336" s="1768"/>
      <c r="I336" s="1768"/>
      <c r="J336" s="1768"/>
      <c r="K336" s="1768"/>
      <c r="O336" s="757"/>
    </row>
    <row r="337" spans="1:15" s="409" customFormat="1" ht="27" customHeight="1" x14ac:dyDescent="0.25">
      <c r="A337" s="1598" t="s">
        <v>427</v>
      </c>
      <c r="B337" s="1561" t="s">
        <v>523</v>
      </c>
      <c r="C337" s="1560" t="s">
        <v>668</v>
      </c>
      <c r="D337" s="1561" t="s">
        <v>524</v>
      </c>
      <c r="E337" s="1561"/>
      <c r="F337" s="1561"/>
      <c r="G337" s="1561"/>
      <c r="H337" s="1561"/>
      <c r="I337" s="1561" t="s">
        <v>181</v>
      </c>
      <c r="J337" s="1561"/>
      <c r="K337" s="1604"/>
      <c r="O337" s="757"/>
    </row>
    <row r="338" spans="1:15" s="409" customFormat="1" ht="22.5" customHeight="1" x14ac:dyDescent="0.25">
      <c r="A338" s="1599"/>
      <c r="B338" s="1589"/>
      <c r="C338" s="1602"/>
      <c r="D338" s="1589" t="s">
        <v>525</v>
      </c>
      <c r="E338" s="1589" t="s">
        <v>526</v>
      </c>
      <c r="F338" s="1590"/>
      <c r="G338" s="1589" t="s">
        <v>527</v>
      </c>
      <c r="H338" s="1589" t="s">
        <v>528</v>
      </c>
      <c r="I338" s="1574" t="s">
        <v>1068</v>
      </c>
      <c r="J338" s="1574" t="s">
        <v>1269</v>
      </c>
      <c r="K338" s="1572" t="s">
        <v>1270</v>
      </c>
      <c r="O338" s="757"/>
    </row>
    <row r="339" spans="1:15" s="409" customFormat="1" ht="24.75" customHeight="1" x14ac:dyDescent="0.25">
      <c r="A339" s="1600"/>
      <c r="B339" s="1601"/>
      <c r="C339" s="1603"/>
      <c r="D339" s="1590"/>
      <c r="E339" s="774" t="s">
        <v>529</v>
      </c>
      <c r="F339" s="774" t="s">
        <v>530</v>
      </c>
      <c r="G339" s="1590"/>
      <c r="H339" s="1590"/>
      <c r="I339" s="1575"/>
      <c r="J339" s="1575"/>
      <c r="K339" s="1573"/>
      <c r="O339" s="757"/>
    </row>
    <row r="340" spans="1:15" s="409" customFormat="1" ht="32.25" customHeight="1" x14ac:dyDescent="0.25">
      <c r="A340" s="772">
        <v>1</v>
      </c>
      <c r="B340" s="221">
        <v>2</v>
      </c>
      <c r="C340" s="221"/>
      <c r="D340" s="810">
        <v>4</v>
      </c>
      <c r="E340" s="810">
        <v>5</v>
      </c>
      <c r="F340" s="810">
        <v>5</v>
      </c>
      <c r="G340" s="810">
        <v>6</v>
      </c>
      <c r="H340" s="810">
        <v>7</v>
      </c>
      <c r="I340" s="810">
        <v>8</v>
      </c>
      <c r="J340" s="810">
        <v>9</v>
      </c>
      <c r="K340" s="48">
        <v>10</v>
      </c>
      <c r="O340" s="757"/>
    </row>
    <row r="341" spans="1:15" s="409" customFormat="1" ht="51" customHeight="1" x14ac:dyDescent="0.25">
      <c r="A341" s="634"/>
      <c r="B341" s="668" t="s">
        <v>1272</v>
      </c>
      <c r="C341" s="418"/>
      <c r="D341" s="654"/>
      <c r="E341" s="654"/>
      <c r="F341" s="654"/>
      <c r="G341" s="654" t="s">
        <v>1271</v>
      </c>
      <c r="H341" s="654"/>
      <c r="I341" s="982">
        <f>I342+I380+I395+I419+I410+I408+I404</f>
        <v>16196.08</v>
      </c>
      <c r="J341" s="982">
        <f>J342+J380+J395+J404+J408+J410+J419</f>
        <v>22456.65</v>
      </c>
      <c r="K341" s="982">
        <f t="shared" ref="K341" si="43">K342+K380+K395+K404+K408+K410+K419</f>
        <v>22456.65</v>
      </c>
      <c r="O341" s="757"/>
    </row>
    <row r="342" spans="1:15" s="409" customFormat="1" ht="51.75" customHeight="1" x14ac:dyDescent="0.25">
      <c r="A342" s="577">
        <v>1</v>
      </c>
      <c r="B342" s="578" t="s">
        <v>254</v>
      </c>
      <c r="C342" s="655"/>
      <c r="D342" s="657"/>
      <c r="E342" s="657"/>
      <c r="F342" s="657"/>
      <c r="G342" s="654" t="s">
        <v>1273</v>
      </c>
      <c r="H342" s="657"/>
      <c r="I342" s="579">
        <f>I343+I353+I356+I357+I369+I372+I375+I378+I379</f>
        <v>709.14</v>
      </c>
      <c r="J342" s="579">
        <f t="shared" ref="J342:K342" si="44">J343+J353+J356+J357+J369+J372+J375+J378+J379</f>
        <v>7977.7199999999993</v>
      </c>
      <c r="K342" s="579">
        <f t="shared" si="44"/>
        <v>7977.7199999999993</v>
      </c>
      <c r="O342" s="757"/>
    </row>
    <row r="343" spans="1:15" s="409" customFormat="1" ht="42" customHeight="1" x14ac:dyDescent="0.25">
      <c r="A343" s="577" t="s">
        <v>429</v>
      </c>
      <c r="B343" s="578" t="s">
        <v>1172</v>
      </c>
      <c r="C343" s="578"/>
      <c r="D343" s="457">
        <v>971</v>
      </c>
      <c r="E343" s="457" t="s">
        <v>255</v>
      </c>
      <c r="F343" s="457" t="s">
        <v>560</v>
      </c>
      <c r="G343" s="457" t="s">
        <v>256</v>
      </c>
      <c r="H343" s="457">
        <v>244</v>
      </c>
      <c r="I343" s="580">
        <f>I344+I345+I346+I347+I348+I349+I350</f>
        <v>0</v>
      </c>
      <c r="J343" s="580">
        <f>J344+J345+J346+J347+J348+J349+J350</f>
        <v>0</v>
      </c>
      <c r="K343" s="580">
        <f>K344+K345+K346+K347+K348+K349+K350</f>
        <v>0</v>
      </c>
      <c r="O343" s="757"/>
    </row>
    <row r="344" spans="1:15" s="409" customFormat="1" ht="44.25" customHeight="1" x14ac:dyDescent="0.25">
      <c r="A344" s="231" t="s">
        <v>257</v>
      </c>
      <c r="B344" s="232" t="s">
        <v>258</v>
      </c>
      <c r="C344" s="222"/>
      <c r="D344" s="327">
        <v>971</v>
      </c>
      <c r="E344" s="327" t="s">
        <v>255</v>
      </c>
      <c r="F344" s="327" t="s">
        <v>560</v>
      </c>
      <c r="G344" s="327" t="s">
        <v>256</v>
      </c>
      <c r="H344" s="327">
        <v>244</v>
      </c>
      <c r="I344" s="324">
        <v>0</v>
      </c>
      <c r="J344" s="212">
        <v>0</v>
      </c>
      <c r="K344" s="324">
        <v>0</v>
      </c>
      <c r="O344" s="757"/>
    </row>
    <row r="345" spans="1:15" s="409" customFormat="1" ht="32.25" customHeight="1" x14ac:dyDescent="0.25">
      <c r="A345" s="231" t="s">
        <v>259</v>
      </c>
      <c r="B345" s="232" t="s">
        <v>260</v>
      </c>
      <c r="C345" s="222"/>
      <c r="D345" s="327"/>
      <c r="E345" s="327"/>
      <c r="F345" s="327"/>
      <c r="G345" s="327"/>
      <c r="H345" s="862"/>
      <c r="I345" s="212">
        <v>0</v>
      </c>
      <c r="J345" s="212">
        <v>0</v>
      </c>
      <c r="K345" s="204">
        <v>0</v>
      </c>
      <c r="O345" s="757"/>
    </row>
    <row r="346" spans="1:15" s="409" customFormat="1" ht="32.25" customHeight="1" x14ac:dyDescent="0.25">
      <c r="A346" s="231" t="s">
        <v>261</v>
      </c>
      <c r="B346" s="232" t="s">
        <v>262</v>
      </c>
      <c r="C346" s="222"/>
      <c r="D346" s="327"/>
      <c r="E346" s="327"/>
      <c r="F346" s="327"/>
      <c r="G346" s="327"/>
      <c r="H346" s="862"/>
      <c r="I346" s="212">
        <v>0</v>
      </c>
      <c r="J346" s="212">
        <v>0</v>
      </c>
      <c r="K346" s="204">
        <v>0</v>
      </c>
      <c r="O346" s="757"/>
    </row>
    <row r="347" spans="1:15" s="409" customFormat="1" ht="66" customHeight="1" x14ac:dyDescent="0.25">
      <c r="A347" s="231" t="s">
        <v>263</v>
      </c>
      <c r="B347" s="232" t="s">
        <v>264</v>
      </c>
      <c r="C347" s="222"/>
      <c r="D347" s="327"/>
      <c r="E347" s="327"/>
      <c r="F347" s="327"/>
      <c r="G347" s="327"/>
      <c r="H347" s="862"/>
      <c r="I347" s="212">
        <v>0</v>
      </c>
      <c r="J347" s="212">
        <v>0</v>
      </c>
      <c r="K347" s="204">
        <v>0</v>
      </c>
      <c r="O347" s="757"/>
    </row>
    <row r="348" spans="1:15" s="409" customFormat="1" ht="101.25" customHeight="1" x14ac:dyDescent="0.25">
      <c r="A348" s="231" t="s">
        <v>265</v>
      </c>
      <c r="B348" s="232" t="s">
        <v>266</v>
      </c>
      <c r="C348" s="222"/>
      <c r="D348" s="327"/>
      <c r="E348" s="327"/>
      <c r="F348" s="327"/>
      <c r="G348" s="327"/>
      <c r="H348" s="862"/>
      <c r="I348" s="212">
        <v>0</v>
      </c>
      <c r="J348" s="212">
        <v>0</v>
      </c>
      <c r="K348" s="204">
        <v>0</v>
      </c>
      <c r="O348" s="757"/>
    </row>
    <row r="349" spans="1:15" s="409" customFormat="1" ht="32.25" customHeight="1" x14ac:dyDescent="0.25">
      <c r="A349" s="231" t="s">
        <v>267</v>
      </c>
      <c r="B349" s="232" t="s">
        <v>268</v>
      </c>
      <c r="C349" s="222"/>
      <c r="D349" s="327"/>
      <c r="E349" s="327"/>
      <c r="F349" s="327"/>
      <c r="G349" s="327"/>
      <c r="H349" s="862"/>
      <c r="I349" s="212">
        <v>0</v>
      </c>
      <c r="J349" s="212">
        <v>0</v>
      </c>
      <c r="K349" s="204">
        <v>0</v>
      </c>
      <c r="O349" s="757"/>
    </row>
    <row r="350" spans="1:15" s="409" customFormat="1" ht="32.25" customHeight="1" x14ac:dyDescent="0.25">
      <c r="A350" s="1792" t="s">
        <v>903</v>
      </c>
      <c r="B350" s="1790" t="s">
        <v>902</v>
      </c>
      <c r="C350" s="253"/>
      <c r="D350" s="327"/>
      <c r="E350" s="327"/>
      <c r="F350" s="327"/>
      <c r="G350" s="327"/>
      <c r="H350" s="862"/>
      <c r="I350" s="324">
        <f>I351+I352</f>
        <v>0</v>
      </c>
      <c r="J350" s="324">
        <f>J351+J352</f>
        <v>0</v>
      </c>
      <c r="K350" s="324">
        <f>K351+K352</f>
        <v>0</v>
      </c>
      <c r="O350" s="757"/>
    </row>
    <row r="351" spans="1:15" s="409" customFormat="1" ht="32.25" customHeight="1" x14ac:dyDescent="0.25">
      <c r="A351" s="1793"/>
      <c r="B351" s="1791"/>
      <c r="C351" s="253"/>
      <c r="D351" s="327">
        <v>971</v>
      </c>
      <c r="E351" s="327" t="s">
        <v>255</v>
      </c>
      <c r="F351" s="327" t="s">
        <v>560</v>
      </c>
      <c r="G351" s="327" t="s">
        <v>904</v>
      </c>
      <c r="H351" s="327">
        <v>414</v>
      </c>
      <c r="I351" s="324">
        <v>0</v>
      </c>
      <c r="J351" s="324">
        <v>0</v>
      </c>
      <c r="K351" s="325">
        <v>0</v>
      </c>
      <c r="O351" s="757"/>
    </row>
    <row r="352" spans="1:15" s="409" customFormat="1" ht="32.25" customHeight="1" x14ac:dyDescent="0.25">
      <c r="A352" s="1619"/>
      <c r="B352" s="1620"/>
      <c r="C352" s="253"/>
      <c r="D352" s="327">
        <v>971</v>
      </c>
      <c r="E352" s="327" t="s">
        <v>255</v>
      </c>
      <c r="F352" s="327" t="s">
        <v>560</v>
      </c>
      <c r="G352" s="327" t="s">
        <v>904</v>
      </c>
      <c r="H352" s="327">
        <v>414</v>
      </c>
      <c r="I352" s="324">
        <v>0</v>
      </c>
      <c r="J352" s="324">
        <v>0</v>
      </c>
      <c r="K352" s="325">
        <v>0</v>
      </c>
      <c r="O352" s="757"/>
    </row>
    <row r="353" spans="1:15" s="409" customFormat="1" ht="45" customHeight="1" x14ac:dyDescent="0.25">
      <c r="A353" s="231" t="s">
        <v>431</v>
      </c>
      <c r="B353" s="547" t="s">
        <v>269</v>
      </c>
      <c r="C353" s="547"/>
      <c r="D353" s="327">
        <v>971</v>
      </c>
      <c r="E353" s="327" t="s">
        <v>255</v>
      </c>
      <c r="F353" s="327" t="s">
        <v>560</v>
      </c>
      <c r="G353" s="327" t="s">
        <v>270</v>
      </c>
      <c r="H353" s="327">
        <v>244</v>
      </c>
      <c r="I353" s="322">
        <f>I354+I355</f>
        <v>0</v>
      </c>
      <c r="J353" s="322">
        <f>J354+J355</f>
        <v>0</v>
      </c>
      <c r="K353" s="322">
        <f>K354+K355</f>
        <v>0</v>
      </c>
      <c r="O353" s="757"/>
    </row>
    <row r="354" spans="1:15" s="409" customFormat="1" ht="41.25" customHeight="1" x14ac:dyDescent="0.25">
      <c r="A354" s="550" t="s">
        <v>434</v>
      </c>
      <c r="B354" s="547" t="s">
        <v>269</v>
      </c>
      <c r="C354" s="559"/>
      <c r="D354" s="327">
        <v>971</v>
      </c>
      <c r="E354" s="327" t="s">
        <v>255</v>
      </c>
      <c r="F354" s="327" t="s">
        <v>560</v>
      </c>
      <c r="G354" s="327" t="s">
        <v>270</v>
      </c>
      <c r="H354" s="327">
        <v>244</v>
      </c>
      <c r="I354" s="322">
        <v>0</v>
      </c>
      <c r="J354" s="322">
        <v>0</v>
      </c>
      <c r="K354" s="323">
        <v>0</v>
      </c>
      <c r="O354" s="757"/>
    </row>
    <row r="355" spans="1:15" s="409" customFormat="1" ht="42.75" customHeight="1" x14ac:dyDescent="0.25">
      <c r="A355" s="550" t="s">
        <v>435</v>
      </c>
      <c r="B355" s="547" t="s">
        <v>905</v>
      </c>
      <c r="C355" s="559"/>
      <c r="D355" s="327">
        <v>971</v>
      </c>
      <c r="E355" s="327" t="s">
        <v>255</v>
      </c>
      <c r="F355" s="327" t="s">
        <v>560</v>
      </c>
      <c r="G355" s="327" t="s">
        <v>270</v>
      </c>
      <c r="H355" s="327">
        <v>244</v>
      </c>
      <c r="I355" s="322">
        <v>0</v>
      </c>
      <c r="J355" s="322">
        <v>0</v>
      </c>
      <c r="K355" s="322">
        <v>0</v>
      </c>
      <c r="O355" s="757"/>
    </row>
    <row r="356" spans="1:15" s="409" customFormat="1" ht="50.25" customHeight="1" x14ac:dyDescent="0.25">
      <c r="A356" s="549" t="s">
        <v>432</v>
      </c>
      <c r="B356" s="559" t="s">
        <v>271</v>
      </c>
      <c r="C356" s="559"/>
      <c r="D356" s="327">
        <v>971</v>
      </c>
      <c r="E356" s="327" t="s">
        <v>255</v>
      </c>
      <c r="F356" s="327" t="s">
        <v>560</v>
      </c>
      <c r="G356" s="327" t="s">
        <v>272</v>
      </c>
      <c r="H356" s="327">
        <v>244</v>
      </c>
      <c r="I356" s="322">
        <v>0</v>
      </c>
      <c r="J356" s="322">
        <v>0</v>
      </c>
      <c r="K356" s="322">
        <v>0</v>
      </c>
      <c r="O356" s="757"/>
    </row>
    <row r="357" spans="1:15" s="409" customFormat="1" ht="15.75" customHeight="1" x14ac:dyDescent="0.25">
      <c r="A357" s="1792" t="s">
        <v>433</v>
      </c>
      <c r="B357" s="1723" t="s">
        <v>906</v>
      </c>
      <c r="C357" s="1723"/>
      <c r="D357" s="327"/>
      <c r="E357" s="327"/>
      <c r="F357" s="327"/>
      <c r="G357" s="327"/>
      <c r="H357" s="327"/>
      <c r="I357" s="322">
        <f>I358+I359</f>
        <v>0</v>
      </c>
      <c r="J357" s="322">
        <f>J358+J359</f>
        <v>2121</v>
      </c>
      <c r="K357" s="322">
        <f>K358+K359</f>
        <v>2121</v>
      </c>
      <c r="O357" s="757"/>
    </row>
    <row r="358" spans="1:15" s="409" customFormat="1" ht="21" customHeight="1" x14ac:dyDescent="0.25">
      <c r="A358" s="1794"/>
      <c r="B358" s="1693"/>
      <c r="C358" s="1693"/>
      <c r="D358" s="327">
        <v>974</v>
      </c>
      <c r="E358" s="327"/>
      <c r="F358" s="327"/>
      <c r="G358" s="327" t="s">
        <v>911</v>
      </c>
      <c r="H358" s="327"/>
      <c r="I358" s="322">
        <f>I361+I364</f>
        <v>0</v>
      </c>
      <c r="J358" s="322">
        <f>J361+J364+J367</f>
        <v>2099.79</v>
      </c>
      <c r="K358" s="322">
        <f>K361+K364+K367</f>
        <v>2099.79</v>
      </c>
      <c r="O358" s="757"/>
    </row>
    <row r="359" spans="1:15" s="409" customFormat="1" ht="20.25" customHeight="1" x14ac:dyDescent="0.25">
      <c r="A359" s="1795"/>
      <c r="B359" s="1724"/>
      <c r="C359" s="1724"/>
      <c r="D359" s="327">
        <v>974</v>
      </c>
      <c r="E359" s="327"/>
      <c r="F359" s="327"/>
      <c r="G359" s="327" t="s">
        <v>912</v>
      </c>
      <c r="H359" s="327"/>
      <c r="I359" s="322">
        <f>I362+I365</f>
        <v>0</v>
      </c>
      <c r="J359" s="322">
        <f>J362+J365+J368</f>
        <v>21.21</v>
      </c>
      <c r="K359" s="322">
        <f>K362+K365+K368</f>
        <v>21.21</v>
      </c>
      <c r="O359" s="757"/>
    </row>
    <row r="360" spans="1:15" s="409" customFormat="1" ht="15.75" customHeight="1" x14ac:dyDescent="0.25">
      <c r="A360" s="1717" t="s">
        <v>907</v>
      </c>
      <c r="B360" s="1720" t="s">
        <v>908</v>
      </c>
      <c r="C360" s="1723"/>
      <c r="D360" s="327">
        <v>974</v>
      </c>
      <c r="E360" s="327"/>
      <c r="F360" s="327"/>
      <c r="G360" s="327"/>
      <c r="H360" s="327"/>
      <c r="I360" s="322">
        <f>I361+I362</f>
        <v>0</v>
      </c>
      <c r="J360" s="322">
        <f>J361+J362</f>
        <v>0</v>
      </c>
      <c r="K360" s="322">
        <f>K361+K362</f>
        <v>0</v>
      </c>
      <c r="O360" s="757"/>
    </row>
    <row r="361" spans="1:15" s="409" customFormat="1" ht="15" customHeight="1" x14ac:dyDescent="0.25">
      <c r="A361" s="1718"/>
      <c r="B361" s="1721"/>
      <c r="C361" s="1693"/>
      <c r="D361" s="327">
        <v>974</v>
      </c>
      <c r="E361" s="327"/>
      <c r="F361" s="327"/>
      <c r="G361" s="327" t="s">
        <v>911</v>
      </c>
      <c r="H361" s="327"/>
      <c r="I361" s="322">
        <v>0</v>
      </c>
      <c r="J361" s="322">
        <v>0</v>
      </c>
      <c r="K361" s="322">
        <v>0</v>
      </c>
      <c r="O361" s="757"/>
    </row>
    <row r="362" spans="1:15" s="409" customFormat="1" ht="17.25" customHeight="1" x14ac:dyDescent="0.25">
      <c r="A362" s="1719"/>
      <c r="B362" s="1722"/>
      <c r="C362" s="1724"/>
      <c r="D362" s="327">
        <v>974</v>
      </c>
      <c r="E362" s="327"/>
      <c r="F362" s="327"/>
      <c r="G362" s="327" t="s">
        <v>912</v>
      </c>
      <c r="H362" s="327"/>
      <c r="I362" s="322">
        <v>0</v>
      </c>
      <c r="J362" s="322">
        <v>0</v>
      </c>
      <c r="K362" s="322">
        <v>0</v>
      </c>
      <c r="O362" s="757"/>
    </row>
    <row r="363" spans="1:15" s="409" customFormat="1" ht="16.5" customHeight="1" x14ac:dyDescent="0.25">
      <c r="A363" s="1717" t="s">
        <v>909</v>
      </c>
      <c r="B363" s="1720" t="s">
        <v>910</v>
      </c>
      <c r="C363" s="1723"/>
      <c r="D363" s="327">
        <v>974</v>
      </c>
      <c r="E363" s="327"/>
      <c r="F363" s="327"/>
      <c r="G363" s="327"/>
      <c r="H363" s="327"/>
      <c r="I363" s="322">
        <f>I364+I365</f>
        <v>0</v>
      </c>
      <c r="J363" s="322">
        <f>J364+J365</f>
        <v>0</v>
      </c>
      <c r="K363" s="322">
        <f>K364+K365</f>
        <v>0</v>
      </c>
      <c r="O363" s="757"/>
    </row>
    <row r="364" spans="1:15" s="409" customFormat="1" ht="16.5" customHeight="1" x14ac:dyDescent="0.25">
      <c r="A364" s="1718"/>
      <c r="B364" s="1721"/>
      <c r="C364" s="1693"/>
      <c r="D364" s="327">
        <v>974</v>
      </c>
      <c r="E364" s="327"/>
      <c r="F364" s="327"/>
      <c r="G364" s="327" t="s">
        <v>911</v>
      </c>
      <c r="H364" s="327"/>
      <c r="I364" s="322">
        <v>0</v>
      </c>
      <c r="J364" s="322">
        <v>0</v>
      </c>
      <c r="K364" s="322">
        <v>0</v>
      </c>
      <c r="O364" s="757"/>
    </row>
    <row r="365" spans="1:15" s="409" customFormat="1" ht="21" customHeight="1" x14ac:dyDescent="0.25">
      <c r="A365" s="1719"/>
      <c r="B365" s="1722"/>
      <c r="C365" s="1724"/>
      <c r="D365" s="327">
        <v>974</v>
      </c>
      <c r="E365" s="327"/>
      <c r="F365" s="327"/>
      <c r="G365" s="327" t="s">
        <v>912</v>
      </c>
      <c r="H365" s="327"/>
      <c r="I365" s="322">
        <v>0</v>
      </c>
      <c r="J365" s="322">
        <v>0</v>
      </c>
      <c r="K365" s="322">
        <v>0</v>
      </c>
      <c r="O365" s="757"/>
    </row>
    <row r="366" spans="1:15" s="409" customFormat="1" ht="16.5" customHeight="1" x14ac:dyDescent="0.25">
      <c r="A366" s="1717" t="s">
        <v>1127</v>
      </c>
      <c r="B366" s="1720" t="s">
        <v>1274</v>
      </c>
      <c r="C366" s="1811" t="s">
        <v>1129</v>
      </c>
      <c r="D366" s="1806" t="s">
        <v>558</v>
      </c>
      <c r="E366" s="1808" t="s">
        <v>255</v>
      </c>
      <c r="F366" s="1808" t="s">
        <v>560</v>
      </c>
      <c r="G366" s="791"/>
      <c r="H366" s="791"/>
      <c r="I366" s="843">
        <v>0</v>
      </c>
      <c r="J366" s="843">
        <f>J367+J368</f>
        <v>2121</v>
      </c>
      <c r="K366" s="843">
        <f>K367+K368</f>
        <v>2121</v>
      </c>
      <c r="O366" s="757"/>
    </row>
    <row r="367" spans="1:15" s="409" customFormat="1" ht="12.75" customHeight="1" x14ac:dyDescent="0.25">
      <c r="A367" s="1718"/>
      <c r="B367" s="1721"/>
      <c r="C367" s="1716"/>
      <c r="D367" s="1807"/>
      <c r="E367" s="1809"/>
      <c r="F367" s="1809"/>
      <c r="G367" s="791" t="s">
        <v>1128</v>
      </c>
      <c r="H367" s="791" t="s">
        <v>534</v>
      </c>
      <c r="I367" s="843">
        <v>0</v>
      </c>
      <c r="J367" s="810">
        <v>2099.79</v>
      </c>
      <c r="K367" s="810">
        <v>2099.79</v>
      </c>
      <c r="O367" s="757"/>
    </row>
    <row r="368" spans="1:15" s="409" customFormat="1" ht="14.25" customHeight="1" x14ac:dyDescent="0.25">
      <c r="A368" s="1719"/>
      <c r="B368" s="1722"/>
      <c r="C368" s="1765"/>
      <c r="D368" s="1754"/>
      <c r="E368" s="1810"/>
      <c r="F368" s="1810"/>
      <c r="G368" s="791" t="s">
        <v>1128</v>
      </c>
      <c r="H368" s="791" t="s">
        <v>534</v>
      </c>
      <c r="I368" s="843">
        <v>0</v>
      </c>
      <c r="J368" s="810">
        <v>21.21</v>
      </c>
      <c r="K368" s="810">
        <v>21.21</v>
      </c>
      <c r="O368" s="757"/>
    </row>
    <row r="369" spans="1:15" s="409" customFormat="1" ht="18" customHeight="1" x14ac:dyDescent="0.25">
      <c r="A369" s="1717" t="s">
        <v>2</v>
      </c>
      <c r="B369" s="1720" t="s">
        <v>296</v>
      </c>
      <c r="C369" s="1811" t="s">
        <v>1129</v>
      </c>
      <c r="D369" s="1806" t="s">
        <v>558</v>
      </c>
      <c r="E369" s="1808" t="s">
        <v>255</v>
      </c>
      <c r="F369" s="1808" t="s">
        <v>560</v>
      </c>
      <c r="G369" s="791"/>
      <c r="H369" s="791"/>
      <c r="I369" s="810">
        <f>I370+I371</f>
        <v>232.14</v>
      </c>
      <c r="J369" s="810">
        <f>J370+J371</f>
        <v>232.14</v>
      </c>
      <c r="K369" s="810">
        <f t="shared" ref="K369" si="45">K370+K371</f>
        <v>232.14</v>
      </c>
      <c r="O369" s="757"/>
    </row>
    <row r="370" spans="1:15" s="409" customFormat="1" ht="15.75" customHeight="1" x14ac:dyDescent="0.25">
      <c r="A370" s="1718"/>
      <c r="B370" s="1721"/>
      <c r="C370" s="1716"/>
      <c r="D370" s="1807"/>
      <c r="E370" s="1809"/>
      <c r="F370" s="1809"/>
      <c r="G370" s="791" t="s">
        <v>1130</v>
      </c>
      <c r="H370" s="791" t="s">
        <v>534</v>
      </c>
      <c r="I370" s="810">
        <v>229.82</v>
      </c>
      <c r="J370" s="810">
        <v>229.82</v>
      </c>
      <c r="K370" s="810">
        <v>229.82</v>
      </c>
      <c r="O370" s="757"/>
    </row>
    <row r="371" spans="1:15" s="409" customFormat="1" ht="17.25" customHeight="1" x14ac:dyDescent="0.25">
      <c r="A371" s="1719"/>
      <c r="B371" s="1722"/>
      <c r="C371" s="1765"/>
      <c r="D371" s="1754"/>
      <c r="E371" s="1810"/>
      <c r="F371" s="1810"/>
      <c r="G371" s="791" t="s">
        <v>1131</v>
      </c>
      <c r="H371" s="791" t="s">
        <v>534</v>
      </c>
      <c r="I371" s="810">
        <v>2.3199999999999998</v>
      </c>
      <c r="J371" s="810">
        <v>2.3199999999999998</v>
      </c>
      <c r="K371" s="810">
        <v>2.3199999999999998</v>
      </c>
      <c r="O371" s="757"/>
    </row>
    <row r="372" spans="1:15" s="409" customFormat="1" ht="18" customHeight="1" x14ac:dyDescent="0.25">
      <c r="A372" s="1717" t="s">
        <v>158</v>
      </c>
      <c r="B372" s="1720" t="s">
        <v>1027</v>
      </c>
      <c r="C372" s="1811" t="s">
        <v>1129</v>
      </c>
      <c r="D372" s="1806" t="s">
        <v>558</v>
      </c>
      <c r="E372" s="1808" t="s">
        <v>255</v>
      </c>
      <c r="F372" s="1808" t="s">
        <v>560</v>
      </c>
      <c r="G372" s="1405"/>
      <c r="H372" s="1405"/>
      <c r="I372" s="843">
        <f>I373+I374</f>
        <v>477</v>
      </c>
      <c r="J372" s="843">
        <f t="shared" ref="J372:K372" si="46">J373+J374</f>
        <v>1421.51</v>
      </c>
      <c r="K372" s="843">
        <f t="shared" si="46"/>
        <v>1421.51</v>
      </c>
      <c r="O372" s="757"/>
    </row>
    <row r="373" spans="1:15" s="409" customFormat="1" ht="15.75" customHeight="1" x14ac:dyDescent="0.25">
      <c r="A373" s="1718"/>
      <c r="B373" s="1721"/>
      <c r="C373" s="1716"/>
      <c r="D373" s="1807"/>
      <c r="E373" s="1809"/>
      <c r="F373" s="1809"/>
      <c r="G373" s="1405" t="s">
        <v>1133</v>
      </c>
      <c r="H373" s="1405" t="s">
        <v>534</v>
      </c>
      <c r="I373" s="845">
        <v>472.23</v>
      </c>
      <c r="J373" s="845">
        <v>1407.29</v>
      </c>
      <c r="K373" s="845">
        <v>1407.29</v>
      </c>
      <c r="O373" s="757"/>
    </row>
    <row r="374" spans="1:15" s="409" customFormat="1" ht="28.5" customHeight="1" x14ac:dyDescent="0.25">
      <c r="A374" s="1719"/>
      <c r="B374" s="1722"/>
      <c r="C374" s="1765"/>
      <c r="D374" s="1754"/>
      <c r="E374" s="1810"/>
      <c r="F374" s="1810"/>
      <c r="G374" s="791" t="s">
        <v>1132</v>
      </c>
      <c r="H374" s="791" t="s">
        <v>534</v>
      </c>
      <c r="I374" s="845">
        <v>4.7699999999999996</v>
      </c>
      <c r="J374" s="845">
        <v>14.22</v>
      </c>
      <c r="K374" s="845">
        <v>14.22</v>
      </c>
      <c r="O374" s="757"/>
    </row>
    <row r="375" spans="1:15" s="409" customFormat="1" ht="16.5" customHeight="1" x14ac:dyDescent="0.25">
      <c r="A375" s="1717" t="s">
        <v>159</v>
      </c>
      <c r="B375" s="1720" t="s">
        <v>294</v>
      </c>
      <c r="C375" s="1803" t="s">
        <v>1276</v>
      </c>
      <c r="D375" s="1806" t="s">
        <v>558</v>
      </c>
      <c r="E375" s="1808" t="s">
        <v>255</v>
      </c>
      <c r="F375" s="1808" t="s">
        <v>560</v>
      </c>
      <c r="G375" s="791"/>
      <c r="H375" s="791"/>
      <c r="I375" s="845">
        <f>I376+I377</f>
        <v>0</v>
      </c>
      <c r="J375" s="845">
        <f t="shared" ref="J375:K375" si="47">J376+J377</f>
        <v>2980</v>
      </c>
      <c r="K375" s="845">
        <f t="shared" si="47"/>
        <v>2980</v>
      </c>
      <c r="O375" s="757"/>
    </row>
    <row r="376" spans="1:15" s="409" customFormat="1" ht="23.25" customHeight="1" x14ac:dyDescent="0.25">
      <c r="A376" s="1718"/>
      <c r="B376" s="1721"/>
      <c r="C376" s="1804"/>
      <c r="D376" s="1807"/>
      <c r="E376" s="1809"/>
      <c r="F376" s="1809"/>
      <c r="G376" s="791" t="s">
        <v>1134</v>
      </c>
      <c r="H376" s="791" t="s">
        <v>534</v>
      </c>
      <c r="I376" s="845">
        <v>0</v>
      </c>
      <c r="J376" s="845">
        <v>2950.2</v>
      </c>
      <c r="K376" s="845">
        <v>2950.2</v>
      </c>
      <c r="O376" s="757"/>
    </row>
    <row r="377" spans="1:15" s="409" customFormat="1" ht="20.25" customHeight="1" x14ac:dyDescent="0.25">
      <c r="A377" s="1719"/>
      <c r="B377" s="1722"/>
      <c r="C377" s="1805"/>
      <c r="D377" s="1754"/>
      <c r="E377" s="1810"/>
      <c r="F377" s="1810"/>
      <c r="G377" s="791" t="s">
        <v>1278</v>
      </c>
      <c r="H377" s="791" t="s">
        <v>534</v>
      </c>
      <c r="I377" s="845">
        <v>0</v>
      </c>
      <c r="J377" s="845">
        <v>29.8</v>
      </c>
      <c r="K377" s="845">
        <v>29.8</v>
      </c>
      <c r="O377" s="757"/>
    </row>
    <row r="378" spans="1:15" s="409" customFormat="1" ht="33" customHeight="1" x14ac:dyDescent="0.25">
      <c r="A378" s="795" t="s">
        <v>1124</v>
      </c>
      <c r="B378" s="801" t="s">
        <v>1275</v>
      </c>
      <c r="C378" s="863" t="s">
        <v>1276</v>
      </c>
      <c r="D378" s="791" t="s">
        <v>558</v>
      </c>
      <c r="E378" s="791" t="s">
        <v>255</v>
      </c>
      <c r="F378" s="791" t="s">
        <v>560</v>
      </c>
      <c r="G378" s="791" t="s">
        <v>1135</v>
      </c>
      <c r="H378" s="791" t="s">
        <v>534</v>
      </c>
      <c r="I378" s="845">
        <v>0</v>
      </c>
      <c r="J378" s="845">
        <v>24</v>
      </c>
      <c r="K378" s="845">
        <v>24</v>
      </c>
      <c r="O378" s="757"/>
    </row>
    <row r="379" spans="1:15" s="409" customFormat="1" ht="59.25" customHeight="1" x14ac:dyDescent="0.25">
      <c r="A379" s="795" t="s">
        <v>1169</v>
      </c>
      <c r="B379" s="801" t="s">
        <v>1170</v>
      </c>
      <c r="C379" s="863" t="s">
        <v>1279</v>
      </c>
      <c r="D379" s="791" t="s">
        <v>580</v>
      </c>
      <c r="E379" s="791" t="s">
        <v>255</v>
      </c>
      <c r="F379" s="791" t="s">
        <v>560</v>
      </c>
      <c r="G379" s="791" t="s">
        <v>1171</v>
      </c>
      <c r="H379" s="791" t="s">
        <v>534</v>
      </c>
      <c r="I379" s="843">
        <v>0</v>
      </c>
      <c r="J379" s="843">
        <v>1199.07</v>
      </c>
      <c r="K379" s="843">
        <v>1199.07</v>
      </c>
      <c r="O379" s="757"/>
    </row>
    <row r="380" spans="1:15" s="409" customFormat="1" ht="60.75" customHeight="1" x14ac:dyDescent="0.25">
      <c r="A380" s="761" t="s">
        <v>71</v>
      </c>
      <c r="B380" s="800" t="s">
        <v>1280</v>
      </c>
      <c r="C380" s="864" t="s">
        <v>1279</v>
      </c>
      <c r="D380" s="865"/>
      <c r="E380" s="865"/>
      <c r="F380" s="865"/>
      <c r="G380" s="780" t="s">
        <v>1281</v>
      </c>
      <c r="H380" s="778"/>
      <c r="I380" s="842">
        <f>I381+I385+I387+I389+I394</f>
        <v>1650</v>
      </c>
      <c r="J380" s="842">
        <f t="shared" ref="J380:K380" si="48">J381+J385+J387+J389+J394</f>
        <v>1645.36</v>
      </c>
      <c r="K380" s="842">
        <f t="shared" si="48"/>
        <v>1645.36</v>
      </c>
      <c r="O380" s="757"/>
    </row>
    <row r="381" spans="1:15" s="409" customFormat="1" ht="41.25" customHeight="1" x14ac:dyDescent="0.25">
      <c r="A381" s="60" t="s">
        <v>195</v>
      </c>
      <c r="B381" s="801" t="s">
        <v>1282</v>
      </c>
      <c r="C381" s="863" t="s">
        <v>1276</v>
      </c>
      <c r="D381" s="791" t="s">
        <v>558</v>
      </c>
      <c r="E381" s="791" t="s">
        <v>255</v>
      </c>
      <c r="F381" s="791" t="s">
        <v>532</v>
      </c>
      <c r="G381" s="791" t="s">
        <v>273</v>
      </c>
      <c r="H381" s="791" t="s">
        <v>534</v>
      </c>
      <c r="I381" s="843">
        <f>I382+I383+I384</f>
        <v>600</v>
      </c>
      <c r="J381" s="843">
        <f t="shared" ref="J381:K381" si="49">J382+J383+J384</f>
        <v>536.34999999999991</v>
      </c>
      <c r="K381" s="843">
        <f t="shared" si="49"/>
        <v>536.34999999999991</v>
      </c>
      <c r="O381" s="757"/>
    </row>
    <row r="382" spans="1:15" s="409" customFormat="1" ht="41.25" customHeight="1" x14ac:dyDescent="0.25">
      <c r="A382" s="60" t="s">
        <v>74</v>
      </c>
      <c r="B382" s="801" t="s">
        <v>274</v>
      </c>
      <c r="C382" s="863" t="s">
        <v>1276</v>
      </c>
      <c r="D382" s="791" t="s">
        <v>558</v>
      </c>
      <c r="E382" s="791" t="s">
        <v>255</v>
      </c>
      <c r="F382" s="791" t="s">
        <v>532</v>
      </c>
      <c r="G382" s="791" t="s">
        <v>273</v>
      </c>
      <c r="H382" s="791" t="s">
        <v>534</v>
      </c>
      <c r="I382" s="845">
        <v>200</v>
      </c>
      <c r="J382" s="845">
        <v>324.95999999999998</v>
      </c>
      <c r="K382" s="845">
        <v>324.95999999999998</v>
      </c>
      <c r="O382" s="757"/>
    </row>
    <row r="383" spans="1:15" s="409" customFormat="1" ht="28.5" customHeight="1" x14ac:dyDescent="0.25">
      <c r="A383" s="60" t="s">
        <v>75</v>
      </c>
      <c r="B383" s="801" t="s">
        <v>275</v>
      </c>
      <c r="C383" s="863" t="s">
        <v>1276</v>
      </c>
      <c r="D383" s="791" t="s">
        <v>558</v>
      </c>
      <c r="E383" s="791" t="s">
        <v>255</v>
      </c>
      <c r="F383" s="791" t="s">
        <v>532</v>
      </c>
      <c r="G383" s="791" t="s">
        <v>273</v>
      </c>
      <c r="H383" s="791" t="s">
        <v>534</v>
      </c>
      <c r="I383" s="845">
        <v>400</v>
      </c>
      <c r="J383" s="845">
        <v>211.39</v>
      </c>
      <c r="K383" s="845">
        <v>211.39</v>
      </c>
      <c r="O383" s="757"/>
    </row>
    <row r="384" spans="1:15" s="409" customFormat="1" ht="22.5" customHeight="1" x14ac:dyDescent="0.25">
      <c r="A384" s="60" t="s">
        <v>675</v>
      </c>
      <c r="B384" s="801" t="s">
        <v>913</v>
      </c>
      <c r="C384" s="863" t="s">
        <v>1279</v>
      </c>
      <c r="D384" s="791" t="s">
        <v>580</v>
      </c>
      <c r="E384" s="791" t="s">
        <v>255</v>
      </c>
      <c r="F384" s="791" t="s">
        <v>532</v>
      </c>
      <c r="G384" s="791" t="s">
        <v>273</v>
      </c>
      <c r="H384" s="791" t="s">
        <v>534</v>
      </c>
      <c r="I384" s="845">
        <v>0</v>
      </c>
      <c r="J384" s="845">
        <v>0</v>
      </c>
      <c r="K384" s="845">
        <v>0</v>
      </c>
      <c r="O384" s="757"/>
    </row>
    <row r="385" spans="1:15" s="409" customFormat="1" ht="25.5" customHeight="1" x14ac:dyDescent="0.25">
      <c r="A385" s="847" t="s">
        <v>469</v>
      </c>
      <c r="B385" s="805" t="s">
        <v>424</v>
      </c>
      <c r="C385" s="863" t="s">
        <v>1276</v>
      </c>
      <c r="D385" s="791" t="s">
        <v>558</v>
      </c>
      <c r="E385" s="791" t="s">
        <v>255</v>
      </c>
      <c r="F385" s="791" t="s">
        <v>532</v>
      </c>
      <c r="G385" s="791" t="s">
        <v>276</v>
      </c>
      <c r="H385" s="791" t="s">
        <v>534</v>
      </c>
      <c r="I385" s="845">
        <f>I386</f>
        <v>50</v>
      </c>
      <c r="J385" s="845">
        <f t="shared" ref="J385:K385" si="50">J386</f>
        <v>35.799999999999997</v>
      </c>
      <c r="K385" s="845">
        <f t="shared" si="50"/>
        <v>35.799999999999997</v>
      </c>
      <c r="O385" s="757"/>
    </row>
    <row r="386" spans="1:15" s="409" customFormat="1" ht="57.75" customHeight="1" x14ac:dyDescent="0.25">
      <c r="A386" s="847" t="s">
        <v>77</v>
      </c>
      <c r="B386" s="805" t="s">
        <v>277</v>
      </c>
      <c r="C386" s="863">
        <v>971</v>
      </c>
      <c r="D386" s="791" t="s">
        <v>558</v>
      </c>
      <c r="E386" s="791" t="s">
        <v>255</v>
      </c>
      <c r="F386" s="791" t="s">
        <v>532</v>
      </c>
      <c r="G386" s="791" t="s">
        <v>276</v>
      </c>
      <c r="H386" s="791" t="s">
        <v>534</v>
      </c>
      <c r="I386" s="843">
        <v>50</v>
      </c>
      <c r="J386" s="843">
        <v>35.799999999999997</v>
      </c>
      <c r="K386" s="843">
        <v>35.799999999999997</v>
      </c>
      <c r="O386" s="757"/>
    </row>
    <row r="387" spans="1:15" s="409" customFormat="1" ht="59.25" customHeight="1" x14ac:dyDescent="0.25">
      <c r="A387" s="847" t="s">
        <v>200</v>
      </c>
      <c r="B387" s="805" t="s">
        <v>278</v>
      </c>
      <c r="C387" s="863" t="s">
        <v>1276</v>
      </c>
      <c r="D387" s="791" t="s">
        <v>558</v>
      </c>
      <c r="E387" s="791" t="s">
        <v>255</v>
      </c>
      <c r="F387" s="791" t="s">
        <v>532</v>
      </c>
      <c r="G387" s="791" t="s">
        <v>279</v>
      </c>
      <c r="H387" s="791" t="s">
        <v>534</v>
      </c>
      <c r="I387" s="843">
        <f>I388</f>
        <v>100</v>
      </c>
      <c r="J387" s="843">
        <f t="shared" ref="J387:K387" si="51">J388</f>
        <v>99.46</v>
      </c>
      <c r="K387" s="843">
        <f t="shared" si="51"/>
        <v>99.46</v>
      </c>
      <c r="O387" s="757"/>
    </row>
    <row r="388" spans="1:15" s="409" customFormat="1" ht="63.75" customHeight="1" x14ac:dyDescent="0.25">
      <c r="A388" s="847" t="s">
        <v>93</v>
      </c>
      <c r="B388" s="804" t="s">
        <v>280</v>
      </c>
      <c r="C388" s="863" t="s">
        <v>1276</v>
      </c>
      <c r="D388" s="791" t="s">
        <v>558</v>
      </c>
      <c r="E388" s="791" t="s">
        <v>255</v>
      </c>
      <c r="F388" s="791" t="s">
        <v>532</v>
      </c>
      <c r="G388" s="791" t="s">
        <v>279</v>
      </c>
      <c r="H388" s="791" t="s">
        <v>534</v>
      </c>
      <c r="I388" s="843">
        <v>100</v>
      </c>
      <c r="J388" s="843">
        <v>99.46</v>
      </c>
      <c r="K388" s="843">
        <v>99.46</v>
      </c>
      <c r="O388" s="757"/>
    </row>
    <row r="389" spans="1:15" s="409" customFormat="1" ht="56.25" customHeight="1" x14ac:dyDescent="0.25">
      <c r="A389" s="1825" t="s">
        <v>214</v>
      </c>
      <c r="B389" s="883" t="s">
        <v>1283</v>
      </c>
      <c r="C389" s="1828" t="s">
        <v>1276</v>
      </c>
      <c r="D389" s="1812" t="s">
        <v>558</v>
      </c>
      <c r="E389" s="1812">
        <v>11</v>
      </c>
      <c r="F389" s="1812">
        <v>1</v>
      </c>
      <c r="G389" s="1812">
        <v>590220230</v>
      </c>
      <c r="H389" s="1812">
        <v>244</v>
      </c>
      <c r="I389" s="1815">
        <v>900</v>
      </c>
      <c r="J389" s="1815">
        <v>973.75</v>
      </c>
      <c r="K389" s="1815">
        <v>973.75</v>
      </c>
      <c r="O389" s="757"/>
    </row>
    <row r="390" spans="1:15" s="409" customFormat="1" ht="14.25" customHeight="1" x14ac:dyDescent="0.25">
      <c r="A390" s="1826"/>
      <c r="B390" s="884" t="s">
        <v>1014</v>
      </c>
      <c r="C390" s="1797"/>
      <c r="D390" s="1813"/>
      <c r="E390" s="1813"/>
      <c r="F390" s="1813"/>
      <c r="G390" s="1813"/>
      <c r="H390" s="1813"/>
      <c r="I390" s="1816"/>
      <c r="J390" s="1816"/>
      <c r="K390" s="1816"/>
      <c r="O390" s="757"/>
    </row>
    <row r="391" spans="1:15" s="409" customFormat="1" ht="30.75" customHeight="1" x14ac:dyDescent="0.25">
      <c r="A391" s="1826"/>
      <c r="B391" s="884" t="s">
        <v>1015</v>
      </c>
      <c r="C391" s="1797"/>
      <c r="D391" s="1813"/>
      <c r="E391" s="1813"/>
      <c r="F391" s="1813"/>
      <c r="G391" s="1813"/>
      <c r="H391" s="1813"/>
      <c r="I391" s="1816"/>
      <c r="J391" s="1816"/>
      <c r="K391" s="1816"/>
      <c r="O391" s="757"/>
    </row>
    <row r="392" spans="1:15" s="409" customFormat="1" ht="30.75" customHeight="1" x14ac:dyDescent="0.25">
      <c r="A392" s="1826"/>
      <c r="B392" s="884" t="s">
        <v>1016</v>
      </c>
      <c r="C392" s="1797"/>
      <c r="D392" s="1813"/>
      <c r="E392" s="1813"/>
      <c r="F392" s="1813"/>
      <c r="G392" s="1813"/>
      <c r="H392" s="1813"/>
      <c r="I392" s="1816"/>
      <c r="J392" s="1816"/>
      <c r="K392" s="1816"/>
      <c r="O392" s="757"/>
    </row>
    <row r="393" spans="1:15" s="409" customFormat="1" ht="12.75" customHeight="1" x14ac:dyDescent="0.25">
      <c r="A393" s="1827"/>
      <c r="B393" s="885" t="s">
        <v>1017</v>
      </c>
      <c r="C393" s="1798"/>
      <c r="D393" s="1814"/>
      <c r="E393" s="1814"/>
      <c r="F393" s="1814"/>
      <c r="G393" s="1814"/>
      <c r="H393" s="1814"/>
      <c r="I393" s="1817"/>
      <c r="J393" s="1817"/>
      <c r="K393" s="1817"/>
      <c r="O393" s="757"/>
    </row>
    <row r="394" spans="1:15" s="409" customFormat="1" ht="59.25" customHeight="1" x14ac:dyDescent="0.25">
      <c r="A394" s="847" t="s">
        <v>217</v>
      </c>
      <c r="B394" s="805" t="s">
        <v>281</v>
      </c>
      <c r="C394" s="863" t="s">
        <v>1276</v>
      </c>
      <c r="D394" s="791" t="s">
        <v>558</v>
      </c>
      <c r="E394" s="791" t="s">
        <v>255</v>
      </c>
      <c r="F394" s="791" t="s">
        <v>532</v>
      </c>
      <c r="G394" s="791" t="s">
        <v>282</v>
      </c>
      <c r="H394" s="791" t="s">
        <v>534</v>
      </c>
      <c r="I394" s="843">
        <v>0</v>
      </c>
      <c r="J394" s="843">
        <v>0</v>
      </c>
      <c r="K394" s="843">
        <v>0</v>
      </c>
      <c r="O394" s="757"/>
    </row>
    <row r="395" spans="1:15" s="409" customFormat="1" ht="34.5" customHeight="1" x14ac:dyDescent="0.25">
      <c r="A395" s="849" t="s">
        <v>1284</v>
      </c>
      <c r="B395" s="809" t="s">
        <v>1285</v>
      </c>
      <c r="C395" s="832"/>
      <c r="D395" s="778"/>
      <c r="E395" s="778"/>
      <c r="F395" s="778"/>
      <c r="G395" s="778" t="s">
        <v>1286</v>
      </c>
      <c r="H395" s="778"/>
      <c r="I395" s="842">
        <f>I396+I399</f>
        <v>100</v>
      </c>
      <c r="J395" s="842">
        <f t="shared" ref="J395:K395" si="52">J396+J399</f>
        <v>83.99</v>
      </c>
      <c r="K395" s="842">
        <f t="shared" si="52"/>
        <v>83.99</v>
      </c>
      <c r="O395" s="757"/>
    </row>
    <row r="396" spans="1:15" s="409" customFormat="1" ht="27.75" customHeight="1" x14ac:dyDescent="0.25">
      <c r="A396" s="847" t="s">
        <v>203</v>
      </c>
      <c r="B396" s="805" t="s">
        <v>284</v>
      </c>
      <c r="C396" s="863" t="s">
        <v>1276</v>
      </c>
      <c r="D396" s="791" t="s">
        <v>558</v>
      </c>
      <c r="E396" s="791" t="s">
        <v>553</v>
      </c>
      <c r="F396" s="791" t="s">
        <v>308</v>
      </c>
      <c r="G396" s="791" t="s">
        <v>1287</v>
      </c>
      <c r="H396" s="791" t="s">
        <v>534</v>
      </c>
      <c r="I396" s="843">
        <f>I397+I398</f>
        <v>100</v>
      </c>
      <c r="J396" s="843">
        <f>J397+J398</f>
        <v>83.99</v>
      </c>
      <c r="K396" s="843">
        <f t="shared" ref="K396" si="53">K397+K398</f>
        <v>83.99</v>
      </c>
      <c r="O396" s="757"/>
    </row>
    <row r="397" spans="1:15" s="409" customFormat="1" ht="42.75" customHeight="1" x14ac:dyDescent="0.25">
      <c r="A397" s="847" t="s">
        <v>108</v>
      </c>
      <c r="B397" s="805" t="s">
        <v>286</v>
      </c>
      <c r="C397" s="863" t="s">
        <v>1276</v>
      </c>
      <c r="D397" s="791" t="s">
        <v>558</v>
      </c>
      <c r="E397" s="791" t="s">
        <v>553</v>
      </c>
      <c r="F397" s="791" t="s">
        <v>308</v>
      </c>
      <c r="G397" s="791" t="s">
        <v>1287</v>
      </c>
      <c r="H397" s="791" t="s">
        <v>534</v>
      </c>
      <c r="I397" s="843">
        <v>50</v>
      </c>
      <c r="J397" s="843">
        <v>0</v>
      </c>
      <c r="K397" s="843">
        <v>0</v>
      </c>
      <c r="O397" s="757"/>
    </row>
    <row r="398" spans="1:15" s="409" customFormat="1" ht="34.5" customHeight="1" x14ac:dyDescent="0.25">
      <c r="A398" s="847" t="s">
        <v>109</v>
      </c>
      <c r="B398" s="805" t="s">
        <v>1288</v>
      </c>
      <c r="C398" s="863" t="s">
        <v>1276</v>
      </c>
      <c r="D398" s="791" t="s">
        <v>558</v>
      </c>
      <c r="E398" s="791" t="s">
        <v>553</v>
      </c>
      <c r="F398" s="791" t="s">
        <v>308</v>
      </c>
      <c r="G398" s="791" t="s">
        <v>1287</v>
      </c>
      <c r="H398" s="791" t="s">
        <v>534</v>
      </c>
      <c r="I398" s="843">
        <v>50</v>
      </c>
      <c r="J398" s="843">
        <v>83.99</v>
      </c>
      <c r="K398" s="843">
        <v>83.99</v>
      </c>
      <c r="O398" s="757"/>
    </row>
    <row r="399" spans="1:15" s="409" customFormat="1" ht="30.75" customHeight="1" x14ac:dyDescent="0.25">
      <c r="A399" s="847" t="s">
        <v>661</v>
      </c>
      <c r="B399" s="805" t="s">
        <v>1019</v>
      </c>
      <c r="C399" s="863" t="s">
        <v>1276</v>
      </c>
      <c r="D399" s="791" t="s">
        <v>558</v>
      </c>
      <c r="E399" s="791" t="s">
        <v>553</v>
      </c>
      <c r="F399" s="791" t="s">
        <v>308</v>
      </c>
      <c r="G399" s="791" t="s">
        <v>1289</v>
      </c>
      <c r="H399" s="791" t="s">
        <v>534</v>
      </c>
      <c r="I399" s="843">
        <f>I400</f>
        <v>0</v>
      </c>
      <c r="J399" s="843">
        <v>0</v>
      </c>
      <c r="K399" s="843">
        <v>0</v>
      </c>
      <c r="O399" s="757"/>
    </row>
    <row r="400" spans="1:15" s="409" customFormat="1" ht="42" customHeight="1" x14ac:dyDescent="0.25">
      <c r="A400" s="847" t="s">
        <v>120</v>
      </c>
      <c r="B400" s="805" t="s">
        <v>1020</v>
      </c>
      <c r="C400" s="863" t="s">
        <v>1276</v>
      </c>
      <c r="D400" s="791" t="s">
        <v>558</v>
      </c>
      <c r="E400" s="791" t="s">
        <v>553</v>
      </c>
      <c r="F400" s="791" t="s">
        <v>308</v>
      </c>
      <c r="G400" s="791" t="s">
        <v>1289</v>
      </c>
      <c r="H400" s="791" t="s">
        <v>534</v>
      </c>
      <c r="I400" s="843">
        <v>0</v>
      </c>
      <c r="J400" s="843">
        <v>0</v>
      </c>
      <c r="K400" s="843">
        <v>0</v>
      </c>
      <c r="O400" s="757"/>
    </row>
    <row r="401" spans="1:15" s="409" customFormat="1" ht="33.75" customHeight="1" x14ac:dyDescent="0.25">
      <c r="A401" s="847" t="s">
        <v>122</v>
      </c>
      <c r="B401" s="805" t="s">
        <v>1021</v>
      </c>
      <c r="C401" s="863" t="s">
        <v>1276</v>
      </c>
      <c r="D401" s="791" t="s">
        <v>558</v>
      </c>
      <c r="E401" s="791" t="s">
        <v>553</v>
      </c>
      <c r="F401" s="791" t="s">
        <v>308</v>
      </c>
      <c r="G401" s="791" t="s">
        <v>1289</v>
      </c>
      <c r="H401" s="791" t="s">
        <v>534</v>
      </c>
      <c r="I401" s="843">
        <v>0</v>
      </c>
      <c r="J401" s="843">
        <v>0</v>
      </c>
      <c r="K401" s="843">
        <v>0</v>
      </c>
      <c r="O401" s="757"/>
    </row>
    <row r="402" spans="1:15" s="409" customFormat="1" ht="21" customHeight="1" x14ac:dyDescent="0.25">
      <c r="A402" s="847" t="s">
        <v>124</v>
      </c>
      <c r="B402" s="805" t="s">
        <v>1206</v>
      </c>
      <c r="C402" s="863" t="s">
        <v>1276</v>
      </c>
      <c r="D402" s="791" t="s">
        <v>558</v>
      </c>
      <c r="E402" s="791" t="s">
        <v>553</v>
      </c>
      <c r="F402" s="791" t="s">
        <v>308</v>
      </c>
      <c r="G402" s="791" t="s">
        <v>1289</v>
      </c>
      <c r="H402" s="791" t="s">
        <v>534</v>
      </c>
      <c r="I402" s="843">
        <v>0</v>
      </c>
      <c r="J402" s="843">
        <v>0</v>
      </c>
      <c r="K402" s="843">
        <v>0</v>
      </c>
      <c r="O402" s="757"/>
    </row>
    <row r="403" spans="1:15" s="409" customFormat="1" ht="46.5" customHeight="1" x14ac:dyDescent="0.25">
      <c r="A403" s="847" t="s">
        <v>125</v>
      </c>
      <c r="B403" s="805" t="s">
        <v>1290</v>
      </c>
      <c r="C403" s="863" t="s">
        <v>1276</v>
      </c>
      <c r="D403" s="791" t="s">
        <v>558</v>
      </c>
      <c r="E403" s="791" t="s">
        <v>553</v>
      </c>
      <c r="F403" s="791" t="s">
        <v>308</v>
      </c>
      <c r="G403" s="791" t="s">
        <v>1289</v>
      </c>
      <c r="H403" s="791" t="s">
        <v>534</v>
      </c>
      <c r="I403" s="843">
        <v>0</v>
      </c>
      <c r="J403" s="843">
        <v>0</v>
      </c>
      <c r="K403" s="843">
        <v>0</v>
      </c>
      <c r="O403" s="757"/>
    </row>
    <row r="404" spans="1:15" s="409" customFormat="1" ht="41.25" customHeight="1" x14ac:dyDescent="0.25">
      <c r="A404" s="849" t="s">
        <v>132</v>
      </c>
      <c r="B404" s="809" t="s">
        <v>1291</v>
      </c>
      <c r="C404" s="864" t="s">
        <v>1292</v>
      </c>
      <c r="D404" s="778"/>
      <c r="E404" s="778"/>
      <c r="F404" s="778"/>
      <c r="G404" s="778" t="s">
        <v>915</v>
      </c>
      <c r="H404" s="778"/>
      <c r="I404" s="842">
        <f>I405+I406+I407</f>
        <v>0</v>
      </c>
      <c r="J404" s="842">
        <f t="shared" ref="J404:K404" si="54">J405+J406+J407</f>
        <v>0</v>
      </c>
      <c r="K404" s="842">
        <f t="shared" si="54"/>
        <v>0</v>
      </c>
      <c r="O404" s="757"/>
    </row>
    <row r="405" spans="1:15" s="409" customFormat="1" ht="41.25" customHeight="1" x14ac:dyDescent="0.25">
      <c r="A405" s="847" t="s">
        <v>234</v>
      </c>
      <c r="B405" s="805" t="s">
        <v>914</v>
      </c>
      <c r="C405" s="863" t="s">
        <v>1292</v>
      </c>
      <c r="D405" s="791"/>
      <c r="E405" s="791"/>
      <c r="F405" s="791"/>
      <c r="G405" s="778" t="s">
        <v>915</v>
      </c>
      <c r="H405" s="791"/>
      <c r="I405" s="843">
        <f>I406+I407</f>
        <v>0</v>
      </c>
      <c r="J405" s="843">
        <f t="shared" ref="J405:K405" si="55">J406+J407</f>
        <v>0</v>
      </c>
      <c r="K405" s="843">
        <f t="shared" si="55"/>
        <v>0</v>
      </c>
      <c r="O405" s="757"/>
    </row>
    <row r="406" spans="1:15" s="409" customFormat="1" ht="41.25" customHeight="1" x14ac:dyDescent="0.25">
      <c r="A406" s="866" t="s">
        <v>1293</v>
      </c>
      <c r="B406" s="867" t="s">
        <v>1023</v>
      </c>
      <c r="C406" s="866" t="s">
        <v>1303</v>
      </c>
      <c r="D406" s="877">
        <v>974</v>
      </c>
      <c r="E406" s="878" t="s">
        <v>255</v>
      </c>
      <c r="F406" s="878" t="s">
        <v>532</v>
      </c>
      <c r="G406" s="878" t="s">
        <v>915</v>
      </c>
      <c r="H406" s="877">
        <v>244</v>
      </c>
      <c r="I406" s="868">
        <v>0</v>
      </c>
      <c r="J406" s="868">
        <v>0</v>
      </c>
      <c r="K406" s="868">
        <v>0</v>
      </c>
      <c r="O406" s="757"/>
    </row>
    <row r="407" spans="1:15" s="409" customFormat="1" ht="41.25" customHeight="1" x14ac:dyDescent="0.25">
      <c r="A407" s="866" t="s">
        <v>1294</v>
      </c>
      <c r="B407" s="867" t="s">
        <v>916</v>
      </c>
      <c r="C407" s="866" t="s">
        <v>1129</v>
      </c>
      <c r="D407" s="877">
        <v>971</v>
      </c>
      <c r="E407" s="878" t="s">
        <v>255</v>
      </c>
      <c r="F407" s="878" t="s">
        <v>532</v>
      </c>
      <c r="G407" s="878" t="s">
        <v>915</v>
      </c>
      <c r="H407" s="877">
        <v>244</v>
      </c>
      <c r="I407" s="868">
        <v>0</v>
      </c>
      <c r="J407" s="868">
        <v>0</v>
      </c>
      <c r="K407" s="868">
        <v>0</v>
      </c>
      <c r="O407" s="757"/>
    </row>
    <row r="408" spans="1:15" s="409" customFormat="1" ht="41.25" customHeight="1" x14ac:dyDescent="0.25">
      <c r="A408" s="871">
        <v>5</v>
      </c>
      <c r="B408" s="872" t="s">
        <v>917</v>
      </c>
      <c r="C408" s="871" t="s">
        <v>1277</v>
      </c>
      <c r="D408" s="879"/>
      <c r="E408" s="880"/>
      <c r="F408" s="880"/>
      <c r="G408" s="879"/>
      <c r="H408" s="873">
        <f>H409</f>
        <v>244</v>
      </c>
      <c r="I408" s="873">
        <f>I409</f>
        <v>0</v>
      </c>
      <c r="J408" s="873">
        <f>J409</f>
        <v>0</v>
      </c>
      <c r="K408" s="842">
        <v>0</v>
      </c>
      <c r="O408" s="757"/>
    </row>
    <row r="409" spans="1:15" s="409" customFormat="1" ht="41.25" customHeight="1" x14ac:dyDescent="0.25">
      <c r="A409" s="874" t="s">
        <v>683</v>
      </c>
      <c r="B409" s="875" t="s">
        <v>1295</v>
      </c>
      <c r="C409" s="866" t="s">
        <v>1277</v>
      </c>
      <c r="D409" s="877">
        <v>974</v>
      </c>
      <c r="E409" s="878" t="s">
        <v>255</v>
      </c>
      <c r="F409" s="878" t="s">
        <v>532</v>
      </c>
      <c r="G409" s="870" t="s">
        <v>919</v>
      </c>
      <c r="H409" s="877">
        <v>244</v>
      </c>
      <c r="I409" s="868">
        <v>0</v>
      </c>
      <c r="J409" s="868">
        <v>0</v>
      </c>
      <c r="K409" s="869">
        <v>0</v>
      </c>
      <c r="O409" s="757"/>
    </row>
    <row r="410" spans="1:15" s="409" customFormat="1" ht="60" customHeight="1" x14ac:dyDescent="0.25">
      <c r="A410" s="876" t="s">
        <v>714</v>
      </c>
      <c r="B410" s="872" t="s">
        <v>1296</v>
      </c>
      <c r="C410" s="871" t="s">
        <v>1297</v>
      </c>
      <c r="D410" s="881"/>
      <c r="E410" s="882"/>
      <c r="F410" s="882"/>
      <c r="G410" s="881"/>
      <c r="H410" s="873"/>
      <c r="I410" s="873">
        <f>I411+I412+I413+I414</f>
        <v>13736.94</v>
      </c>
      <c r="J410" s="873">
        <f t="shared" ref="J410:K410" si="56">J411+J412+J413+J414</f>
        <v>12749.58</v>
      </c>
      <c r="K410" s="873">
        <f t="shared" si="56"/>
        <v>12749.58</v>
      </c>
      <c r="O410" s="757"/>
    </row>
    <row r="411" spans="1:15" s="409" customFormat="1" ht="51" customHeight="1" x14ac:dyDescent="0.25">
      <c r="A411" s="874" t="s">
        <v>1298</v>
      </c>
      <c r="B411" s="875" t="s">
        <v>517</v>
      </c>
      <c r="C411" s="866" t="s">
        <v>1297</v>
      </c>
      <c r="D411" s="877">
        <v>973</v>
      </c>
      <c r="E411" s="878" t="s">
        <v>255</v>
      </c>
      <c r="F411" s="878" t="s">
        <v>532</v>
      </c>
      <c r="G411" s="878" t="s">
        <v>1299</v>
      </c>
      <c r="H411" s="877">
        <v>611</v>
      </c>
      <c r="I411" s="873">
        <v>10091.59</v>
      </c>
      <c r="J411" s="873">
        <v>11639.41</v>
      </c>
      <c r="K411" s="873">
        <v>11639.41</v>
      </c>
      <c r="O411" s="757"/>
    </row>
    <row r="412" spans="1:15" s="409" customFormat="1" ht="69.75" customHeight="1" x14ac:dyDescent="0.25">
      <c r="A412" s="874" t="s">
        <v>1300</v>
      </c>
      <c r="B412" s="875" t="s">
        <v>467</v>
      </c>
      <c r="C412" s="866" t="s">
        <v>1297</v>
      </c>
      <c r="D412" s="877">
        <v>973</v>
      </c>
      <c r="E412" s="878" t="s">
        <v>255</v>
      </c>
      <c r="F412" s="878" t="s">
        <v>532</v>
      </c>
      <c r="G412" s="878" t="s">
        <v>1299</v>
      </c>
      <c r="H412" s="877">
        <v>611</v>
      </c>
      <c r="I412" s="868">
        <v>3645.35</v>
      </c>
      <c r="J412" s="868">
        <v>1110.17</v>
      </c>
      <c r="K412" s="868">
        <v>1110.17</v>
      </c>
      <c r="O412" s="757"/>
    </row>
    <row r="413" spans="1:15" s="409" customFormat="1" ht="69.75" customHeight="1" x14ac:dyDescent="0.25">
      <c r="A413" s="874" t="s">
        <v>1301</v>
      </c>
      <c r="B413" s="875" t="s">
        <v>1302</v>
      </c>
      <c r="C413" s="866" t="s">
        <v>1297</v>
      </c>
      <c r="D413" s="877"/>
      <c r="E413" s="878"/>
      <c r="F413" s="878"/>
      <c r="G413" s="877"/>
      <c r="H413" s="868"/>
      <c r="I413" s="868">
        <v>0</v>
      </c>
      <c r="J413" s="868">
        <v>0</v>
      </c>
      <c r="K413" s="868">
        <v>0</v>
      </c>
      <c r="O413" s="757"/>
    </row>
    <row r="414" spans="1:15" s="409" customFormat="1" ht="38.25" customHeight="1" x14ac:dyDescent="0.25">
      <c r="A414" s="1818" t="s">
        <v>920</v>
      </c>
      <c r="B414" s="886" t="s">
        <v>1283</v>
      </c>
      <c r="C414" s="1820" t="s">
        <v>1297</v>
      </c>
      <c r="D414" s="1820"/>
      <c r="E414" s="1820"/>
      <c r="F414" s="1820"/>
      <c r="G414" s="1820"/>
      <c r="H414" s="1820"/>
      <c r="I414" s="1822">
        <v>0</v>
      </c>
      <c r="J414" s="1822">
        <v>0</v>
      </c>
      <c r="K414" s="1822">
        <v>0</v>
      </c>
      <c r="O414" s="757"/>
    </row>
    <row r="415" spans="1:15" s="409" customFormat="1" ht="13.5" customHeight="1" x14ac:dyDescent="0.25">
      <c r="A415" s="1819"/>
      <c r="B415" s="887" t="s">
        <v>1014</v>
      </c>
      <c r="C415" s="1542"/>
      <c r="D415" s="1542"/>
      <c r="E415" s="1542"/>
      <c r="F415" s="1542"/>
      <c r="G415" s="1542"/>
      <c r="H415" s="1542"/>
      <c r="I415" s="1823"/>
      <c r="J415" s="1823"/>
      <c r="K415" s="1823"/>
      <c r="O415" s="757"/>
    </row>
    <row r="416" spans="1:15" s="409" customFormat="1" ht="18" customHeight="1" x14ac:dyDescent="0.25">
      <c r="A416" s="1819"/>
      <c r="B416" s="887" t="s">
        <v>1015</v>
      </c>
      <c r="C416" s="1542"/>
      <c r="D416" s="1542"/>
      <c r="E416" s="1542"/>
      <c r="F416" s="1542"/>
      <c r="G416" s="1542"/>
      <c r="H416" s="1542"/>
      <c r="I416" s="1823"/>
      <c r="J416" s="1823"/>
      <c r="K416" s="1823"/>
      <c r="O416" s="757"/>
    </row>
    <row r="417" spans="1:15" s="409" customFormat="1" ht="16.5" customHeight="1" x14ac:dyDescent="0.25">
      <c r="A417" s="1819"/>
      <c r="B417" s="887" t="s">
        <v>1016</v>
      </c>
      <c r="C417" s="1542"/>
      <c r="D417" s="1542"/>
      <c r="E417" s="1542"/>
      <c r="F417" s="1542"/>
      <c r="G417" s="1542"/>
      <c r="H417" s="1542"/>
      <c r="I417" s="1823"/>
      <c r="J417" s="1823"/>
      <c r="K417" s="1823"/>
      <c r="O417" s="757"/>
    </row>
    <row r="418" spans="1:15" s="409" customFormat="1" ht="14.25" customHeight="1" x14ac:dyDescent="0.25">
      <c r="A418" s="1819"/>
      <c r="B418" s="887" t="s">
        <v>1017</v>
      </c>
      <c r="C418" s="1821"/>
      <c r="D418" s="1821"/>
      <c r="E418" s="1821"/>
      <c r="F418" s="1821"/>
      <c r="G418" s="1821"/>
      <c r="H418" s="1821"/>
      <c r="I418" s="1824"/>
      <c r="J418" s="1824"/>
      <c r="K418" s="1824"/>
      <c r="O418" s="757"/>
    </row>
    <row r="419" spans="1:15" s="409" customFormat="1" ht="69.75" customHeight="1" x14ac:dyDescent="0.25">
      <c r="A419" s="889" t="s">
        <v>887</v>
      </c>
      <c r="B419" s="890" t="s">
        <v>1304</v>
      </c>
      <c r="C419" s="477"/>
      <c r="D419" s="347"/>
      <c r="E419" s="348"/>
      <c r="F419" s="348"/>
      <c r="G419" s="347"/>
      <c r="H419" s="353"/>
      <c r="I419" s="353">
        <f>I420+I421+I422+I423+I424+I425+I426+I427+I428+I429+I430</f>
        <v>0</v>
      </c>
      <c r="J419" s="353">
        <f t="shared" ref="J419:K419" si="57">J420+J421+J422+J423+J424+J425+J426+J427+J428+J429+J430</f>
        <v>0</v>
      </c>
      <c r="K419" s="353">
        <f t="shared" si="57"/>
        <v>0</v>
      </c>
      <c r="O419" s="757"/>
    </row>
    <row r="420" spans="1:15" s="409" customFormat="1" ht="44.25" customHeight="1" x14ac:dyDescent="0.25">
      <c r="A420" s="888" t="s">
        <v>1116</v>
      </c>
      <c r="B420" s="875" t="s">
        <v>271</v>
      </c>
      <c r="C420" s="863" t="s">
        <v>1276</v>
      </c>
      <c r="D420" s="877">
        <v>971</v>
      </c>
      <c r="E420" s="878" t="s">
        <v>255</v>
      </c>
      <c r="F420" s="878" t="s">
        <v>560</v>
      </c>
      <c r="G420" s="877" t="s">
        <v>293</v>
      </c>
      <c r="H420" s="868"/>
      <c r="I420" s="868">
        <v>0</v>
      </c>
      <c r="J420" s="868">
        <v>0</v>
      </c>
      <c r="K420" s="868">
        <v>0</v>
      </c>
      <c r="O420" s="757"/>
    </row>
    <row r="421" spans="1:15" s="409" customFormat="1" ht="24.75" customHeight="1" x14ac:dyDescent="0.25">
      <c r="A421" s="1818" t="s">
        <v>1117</v>
      </c>
      <c r="B421" s="1833" t="s">
        <v>294</v>
      </c>
      <c r="C421" s="1803" t="s">
        <v>1276</v>
      </c>
      <c r="D421" s="877">
        <v>971</v>
      </c>
      <c r="E421" s="878" t="s">
        <v>255</v>
      </c>
      <c r="F421" s="878" t="s">
        <v>560</v>
      </c>
      <c r="G421" s="877" t="s">
        <v>295</v>
      </c>
      <c r="H421" s="878">
        <v>414</v>
      </c>
      <c r="I421" s="868">
        <v>0</v>
      </c>
      <c r="J421" s="868">
        <v>0</v>
      </c>
      <c r="K421" s="868">
        <v>0</v>
      </c>
      <c r="O421" s="757"/>
    </row>
    <row r="422" spans="1:15" s="409" customFormat="1" ht="18.75" customHeight="1" x14ac:dyDescent="0.25">
      <c r="A422" s="1549"/>
      <c r="B422" s="1617"/>
      <c r="C422" s="1549"/>
      <c r="D422" s="877">
        <v>971</v>
      </c>
      <c r="E422" s="878" t="s">
        <v>255</v>
      </c>
      <c r="F422" s="878" t="s">
        <v>560</v>
      </c>
      <c r="G422" s="877" t="s">
        <v>295</v>
      </c>
      <c r="H422" s="878">
        <v>414</v>
      </c>
      <c r="I422" s="868">
        <v>0</v>
      </c>
      <c r="J422" s="868">
        <v>0</v>
      </c>
      <c r="K422" s="868">
        <v>0</v>
      </c>
      <c r="O422" s="757"/>
    </row>
    <row r="423" spans="1:15" s="409" customFormat="1" ht="16.5" customHeight="1" x14ac:dyDescent="0.25">
      <c r="A423" s="1818" t="s">
        <v>1118</v>
      </c>
      <c r="B423" s="1833" t="s">
        <v>294</v>
      </c>
      <c r="C423" s="1803" t="s">
        <v>1276</v>
      </c>
      <c r="D423" s="877">
        <v>971</v>
      </c>
      <c r="E423" s="878" t="s">
        <v>255</v>
      </c>
      <c r="F423" s="878" t="s">
        <v>560</v>
      </c>
      <c r="G423" s="877" t="s">
        <v>1305</v>
      </c>
      <c r="H423" s="868"/>
      <c r="I423" s="868">
        <v>0</v>
      </c>
      <c r="J423" s="868">
        <v>0</v>
      </c>
      <c r="K423" s="868">
        <v>0</v>
      </c>
      <c r="O423" s="757"/>
    </row>
    <row r="424" spans="1:15" s="409" customFormat="1" ht="27.75" customHeight="1" x14ac:dyDescent="0.25">
      <c r="A424" s="1549"/>
      <c r="B424" s="1617"/>
      <c r="C424" s="1549"/>
      <c r="D424" s="877">
        <v>971</v>
      </c>
      <c r="E424" s="878" t="s">
        <v>255</v>
      </c>
      <c r="F424" s="878" t="s">
        <v>560</v>
      </c>
      <c r="G424" s="877" t="s">
        <v>1305</v>
      </c>
      <c r="H424" s="868"/>
      <c r="I424" s="868">
        <v>0</v>
      </c>
      <c r="J424" s="868">
        <v>0</v>
      </c>
      <c r="K424" s="868">
        <v>0</v>
      </c>
      <c r="O424" s="757"/>
    </row>
    <row r="425" spans="1:15" s="409" customFormat="1" ht="27" customHeight="1" x14ac:dyDescent="0.25">
      <c r="A425" s="1818" t="s">
        <v>1119</v>
      </c>
      <c r="B425" s="1833" t="s">
        <v>1306</v>
      </c>
      <c r="C425" s="1803" t="s">
        <v>1276</v>
      </c>
      <c r="D425" s="877">
        <v>971</v>
      </c>
      <c r="E425" s="878" t="s">
        <v>255</v>
      </c>
      <c r="F425" s="878" t="s">
        <v>560</v>
      </c>
      <c r="G425" s="877" t="s">
        <v>1307</v>
      </c>
      <c r="H425" s="878">
        <v>244</v>
      </c>
      <c r="I425" s="868">
        <v>0</v>
      </c>
      <c r="J425" s="868">
        <v>0</v>
      </c>
      <c r="K425" s="868">
        <v>0</v>
      </c>
      <c r="O425" s="757"/>
    </row>
    <row r="426" spans="1:15" s="409" customFormat="1" ht="33.75" customHeight="1" x14ac:dyDescent="0.25">
      <c r="A426" s="1549"/>
      <c r="B426" s="1617"/>
      <c r="C426" s="1549"/>
      <c r="D426" s="877">
        <v>971</v>
      </c>
      <c r="E426" s="878" t="s">
        <v>255</v>
      </c>
      <c r="F426" s="878" t="s">
        <v>560</v>
      </c>
      <c r="G426" s="877" t="s">
        <v>1307</v>
      </c>
      <c r="H426" s="791" t="s">
        <v>534</v>
      </c>
      <c r="I426" s="868">
        <v>0</v>
      </c>
      <c r="J426" s="868">
        <v>0</v>
      </c>
      <c r="K426" s="868">
        <v>0</v>
      </c>
      <c r="O426" s="757"/>
    </row>
    <row r="427" spans="1:15" s="409" customFormat="1" ht="30" customHeight="1" x14ac:dyDescent="0.25">
      <c r="A427" s="888" t="s">
        <v>1120</v>
      </c>
      <c r="B427" s="875" t="s">
        <v>1308</v>
      </c>
      <c r="C427" s="866" t="s">
        <v>1129</v>
      </c>
      <c r="D427" s="877">
        <v>971</v>
      </c>
      <c r="E427" s="878" t="s">
        <v>255</v>
      </c>
      <c r="F427" s="878" t="s">
        <v>560</v>
      </c>
      <c r="G427" s="877" t="s">
        <v>671</v>
      </c>
      <c r="H427" s="791" t="s">
        <v>536</v>
      </c>
      <c r="I427" s="868">
        <v>0</v>
      </c>
      <c r="J427" s="868">
        <v>0</v>
      </c>
      <c r="K427" s="868">
        <v>0</v>
      </c>
      <c r="O427" s="757"/>
    </row>
    <row r="428" spans="1:15" s="409" customFormat="1" ht="27.75" customHeight="1" x14ac:dyDescent="0.25">
      <c r="A428" s="888" t="s">
        <v>1121</v>
      </c>
      <c r="B428" s="875" t="s">
        <v>1309</v>
      </c>
      <c r="C428" s="866" t="s">
        <v>1129</v>
      </c>
      <c r="D428" s="877">
        <v>971</v>
      </c>
      <c r="E428" s="878" t="s">
        <v>255</v>
      </c>
      <c r="F428" s="878" t="s">
        <v>560</v>
      </c>
      <c r="G428" s="877" t="s">
        <v>672</v>
      </c>
      <c r="H428" s="791" t="s">
        <v>536</v>
      </c>
      <c r="I428" s="868">
        <v>0</v>
      </c>
      <c r="J428" s="868">
        <v>0</v>
      </c>
      <c r="K428" s="868">
        <v>0</v>
      </c>
      <c r="O428" s="757"/>
    </row>
    <row r="429" spans="1:15" s="409" customFormat="1" ht="27.75" customHeight="1" x14ac:dyDescent="0.25">
      <c r="A429" s="1818" t="s">
        <v>1122</v>
      </c>
      <c r="B429" s="1834" t="s">
        <v>1027</v>
      </c>
      <c r="C429" s="1803" t="s">
        <v>1276</v>
      </c>
      <c r="D429" s="877">
        <v>971</v>
      </c>
      <c r="E429" s="878" t="s">
        <v>255</v>
      </c>
      <c r="F429" s="878" t="s">
        <v>560</v>
      </c>
      <c r="G429" s="877"/>
      <c r="H429" s="791"/>
      <c r="I429" s="868">
        <v>0</v>
      </c>
      <c r="J429" s="868">
        <v>0</v>
      </c>
      <c r="K429" s="868">
        <v>0</v>
      </c>
      <c r="O429" s="757"/>
    </row>
    <row r="430" spans="1:15" s="409" customFormat="1" ht="30" customHeight="1" thickBot="1" x14ac:dyDescent="0.3">
      <c r="A430" s="1549"/>
      <c r="B430" s="1835"/>
      <c r="C430" s="1549"/>
      <c r="D430" s="791" t="s">
        <v>558</v>
      </c>
      <c r="E430" s="791" t="s">
        <v>255</v>
      </c>
      <c r="F430" s="791" t="s">
        <v>560</v>
      </c>
      <c r="G430" s="791" t="s">
        <v>1310</v>
      </c>
      <c r="H430" s="791" t="s">
        <v>534</v>
      </c>
      <c r="I430" s="868">
        <v>0</v>
      </c>
      <c r="J430" s="868">
        <v>0</v>
      </c>
      <c r="K430" s="868">
        <v>0</v>
      </c>
      <c r="O430" s="757"/>
    </row>
    <row r="431" spans="1:15" ht="54" customHeight="1" thickBot="1" x14ac:dyDescent="0.3">
      <c r="A431" s="1631" t="s">
        <v>1392</v>
      </c>
      <c r="B431" s="1632"/>
      <c r="C431" s="1632"/>
      <c r="D431" s="1632"/>
      <c r="E431" s="1632"/>
      <c r="F431" s="1632"/>
      <c r="G431" s="1632"/>
      <c r="H431" s="1632"/>
      <c r="I431" s="1632"/>
      <c r="J431" s="1632"/>
      <c r="K431" s="1633"/>
      <c r="O431" s="757"/>
    </row>
    <row r="432" spans="1:15" ht="24.75" customHeight="1" x14ac:dyDescent="0.25">
      <c r="A432" s="816">
        <v>1</v>
      </c>
      <c r="B432" s="803">
        <v>2</v>
      </c>
      <c r="C432" s="803">
        <v>3</v>
      </c>
      <c r="D432" s="803">
        <v>4</v>
      </c>
      <c r="E432" s="780">
        <v>5</v>
      </c>
      <c r="F432" s="780" t="s">
        <v>246</v>
      </c>
      <c r="G432" s="803">
        <v>7</v>
      </c>
      <c r="H432" s="803">
        <v>8</v>
      </c>
      <c r="I432" s="803">
        <v>9</v>
      </c>
      <c r="J432" s="803">
        <v>10</v>
      </c>
      <c r="K432" s="894">
        <v>11</v>
      </c>
      <c r="O432" s="757"/>
    </row>
    <row r="433" spans="1:15" ht="59.25" customHeight="1" x14ac:dyDescent="0.25">
      <c r="A433" s="698"/>
      <c r="B433" s="775"/>
      <c r="C433" s="775"/>
      <c r="D433" s="782" t="s">
        <v>525</v>
      </c>
      <c r="E433" s="783" t="s">
        <v>526</v>
      </c>
      <c r="F433" s="784"/>
      <c r="G433" s="782" t="s">
        <v>527</v>
      </c>
      <c r="H433" s="782" t="s">
        <v>528</v>
      </c>
      <c r="I433" s="785" t="s">
        <v>1068</v>
      </c>
      <c r="J433" s="785" t="s">
        <v>1269</v>
      </c>
      <c r="K433" s="895" t="s">
        <v>1311</v>
      </c>
      <c r="O433" s="757"/>
    </row>
    <row r="434" spans="1:15" ht="23.25" customHeight="1" x14ac:dyDescent="0.25">
      <c r="A434" s="771"/>
      <c r="B434" s="773"/>
      <c r="C434" s="773"/>
      <c r="D434" s="773"/>
      <c r="E434" s="774" t="s">
        <v>529</v>
      </c>
      <c r="F434" s="774" t="s">
        <v>530</v>
      </c>
      <c r="G434" s="773"/>
      <c r="H434" s="773"/>
      <c r="I434" s="786"/>
      <c r="J434" s="786"/>
      <c r="K434" s="896"/>
      <c r="O434" s="757"/>
    </row>
    <row r="435" spans="1:15" s="409" customFormat="1" ht="89.25" customHeight="1" x14ac:dyDescent="0.25">
      <c r="A435" s="771"/>
      <c r="B435" s="799" t="s">
        <v>1312</v>
      </c>
      <c r="C435" s="773"/>
      <c r="D435" s="897"/>
      <c r="E435" s="898"/>
      <c r="F435" s="898"/>
      <c r="G435" s="557" t="s">
        <v>1313</v>
      </c>
      <c r="H435" s="897"/>
      <c r="I435" s="899">
        <f>I436+I442+I447+I451+I454+I457</f>
        <v>60722590.179999992</v>
      </c>
      <c r="J435" s="899">
        <f>J436+J442+J447+J451+J454+J457</f>
        <v>57842820.409999996</v>
      </c>
      <c r="K435" s="899">
        <f t="shared" ref="K435" si="58">K436+K442+K447+K451+K454+K457</f>
        <v>56646971.079999998</v>
      </c>
      <c r="O435" s="757"/>
    </row>
    <row r="436" spans="1:15" s="409" customFormat="1" ht="36" customHeight="1" x14ac:dyDescent="0.25">
      <c r="A436" s="771" t="s">
        <v>430</v>
      </c>
      <c r="B436" s="799" t="s">
        <v>1314</v>
      </c>
      <c r="C436" s="773"/>
      <c r="D436" s="897"/>
      <c r="E436" s="898"/>
      <c r="F436" s="898"/>
      <c r="G436" s="897" t="s">
        <v>1315</v>
      </c>
      <c r="H436" s="897"/>
      <c r="I436" s="899">
        <f>I437+I440</f>
        <v>5570000</v>
      </c>
      <c r="J436" s="899">
        <f t="shared" ref="J436:K436" si="59">J437+J440</f>
        <v>5457159.9800000004</v>
      </c>
      <c r="K436" s="899">
        <f t="shared" si="59"/>
        <v>5447910.7300000004</v>
      </c>
      <c r="O436" s="757"/>
    </row>
    <row r="437" spans="1:15" s="409" customFormat="1" ht="35.25" customHeight="1" x14ac:dyDescent="0.25">
      <c r="A437" s="431" t="s">
        <v>185</v>
      </c>
      <c r="B437" s="812" t="s">
        <v>1316</v>
      </c>
      <c r="C437" s="773"/>
      <c r="D437" s="897" t="s">
        <v>558</v>
      </c>
      <c r="E437" s="898" t="s">
        <v>161</v>
      </c>
      <c r="F437" s="898" t="s">
        <v>532</v>
      </c>
      <c r="G437" s="897" t="s">
        <v>1317</v>
      </c>
      <c r="H437" s="897"/>
      <c r="I437" s="899">
        <f>I438+I439</f>
        <v>3400000</v>
      </c>
      <c r="J437" s="899">
        <f t="shared" ref="J437:K437" si="60">J438+J439</f>
        <v>3411991.77</v>
      </c>
      <c r="K437" s="899">
        <f t="shared" si="60"/>
        <v>3402742.52</v>
      </c>
      <c r="O437" s="757"/>
    </row>
    <row r="438" spans="1:15" s="409" customFormat="1" ht="80.25" customHeight="1" x14ac:dyDescent="0.25">
      <c r="A438" s="431" t="s">
        <v>446</v>
      </c>
      <c r="B438" s="812" t="s">
        <v>1318</v>
      </c>
      <c r="C438" s="773"/>
      <c r="D438" s="897" t="s">
        <v>558</v>
      </c>
      <c r="E438" s="898" t="s">
        <v>161</v>
      </c>
      <c r="F438" s="898" t="s">
        <v>532</v>
      </c>
      <c r="G438" s="897" t="s">
        <v>0</v>
      </c>
      <c r="H438" s="897" t="s">
        <v>534</v>
      </c>
      <c r="I438" s="899">
        <v>900000</v>
      </c>
      <c r="J438" s="899">
        <v>1024272</v>
      </c>
      <c r="K438" s="900">
        <v>1015022.75</v>
      </c>
      <c r="O438" s="757"/>
    </row>
    <row r="439" spans="1:15" s="409" customFormat="1" ht="48.75" customHeight="1" x14ac:dyDescent="0.25">
      <c r="A439" s="431" t="s">
        <v>447</v>
      </c>
      <c r="B439" s="901" t="s">
        <v>1319</v>
      </c>
      <c r="C439" s="773"/>
      <c r="D439" s="897" t="s">
        <v>558</v>
      </c>
      <c r="E439" s="898" t="s">
        <v>161</v>
      </c>
      <c r="F439" s="898" t="s">
        <v>532</v>
      </c>
      <c r="G439" s="897" t="s">
        <v>1</v>
      </c>
      <c r="H439" s="897" t="s">
        <v>534</v>
      </c>
      <c r="I439" s="899">
        <v>2500000</v>
      </c>
      <c r="J439" s="899">
        <v>2387719.77</v>
      </c>
      <c r="K439" s="899">
        <v>2387719.77</v>
      </c>
      <c r="O439" s="757"/>
    </row>
    <row r="440" spans="1:15" s="409" customFormat="1" ht="33" customHeight="1" x14ac:dyDescent="0.25">
      <c r="A440" s="431" t="s">
        <v>431</v>
      </c>
      <c r="B440" s="812" t="s">
        <v>1320</v>
      </c>
      <c r="C440" s="773"/>
      <c r="D440" s="897" t="s">
        <v>558</v>
      </c>
      <c r="E440" s="898" t="s">
        <v>161</v>
      </c>
      <c r="F440" s="898" t="s">
        <v>560</v>
      </c>
      <c r="G440" s="897" t="s">
        <v>1321</v>
      </c>
      <c r="H440" s="897"/>
      <c r="I440" s="899">
        <f>I441</f>
        <v>2170000</v>
      </c>
      <c r="J440" s="899">
        <f t="shared" ref="J440:K440" si="61">J441</f>
        <v>2045168.21</v>
      </c>
      <c r="K440" s="899">
        <f t="shared" si="61"/>
        <v>2045168.21</v>
      </c>
      <c r="O440" s="757"/>
    </row>
    <row r="441" spans="1:15" s="409" customFormat="1" ht="33.75" customHeight="1" x14ac:dyDescent="0.25">
      <c r="A441" s="431" t="s">
        <v>195</v>
      </c>
      <c r="B441" s="812" t="s">
        <v>1322</v>
      </c>
      <c r="C441" s="773"/>
      <c r="D441" s="897" t="s">
        <v>558</v>
      </c>
      <c r="E441" s="898" t="s">
        <v>161</v>
      </c>
      <c r="F441" s="898" t="s">
        <v>560</v>
      </c>
      <c r="G441" s="897" t="s">
        <v>1323</v>
      </c>
      <c r="H441" s="897" t="s">
        <v>534</v>
      </c>
      <c r="I441" s="899">
        <v>2170000</v>
      </c>
      <c r="J441" s="899">
        <v>2045168.21</v>
      </c>
      <c r="K441" s="899">
        <v>2045168.21</v>
      </c>
      <c r="O441" s="757"/>
    </row>
    <row r="442" spans="1:15" s="409" customFormat="1" ht="23.25" customHeight="1" x14ac:dyDescent="0.25">
      <c r="A442" s="902" t="s">
        <v>71</v>
      </c>
      <c r="B442" s="799" t="s">
        <v>1324</v>
      </c>
      <c r="C442" s="903"/>
      <c r="D442" s="904"/>
      <c r="E442" s="905"/>
      <c r="F442" s="905"/>
      <c r="G442" s="904" t="s">
        <v>3</v>
      </c>
      <c r="H442" s="904"/>
      <c r="I442" s="906">
        <f>I443</f>
        <v>3300000</v>
      </c>
      <c r="J442" s="906">
        <f t="shared" ref="J442:K442" si="62">J443</f>
        <v>2965253.88</v>
      </c>
      <c r="K442" s="906">
        <f t="shared" si="62"/>
        <v>2965253.88</v>
      </c>
      <c r="O442" s="757"/>
    </row>
    <row r="443" spans="1:15" s="409" customFormat="1" ht="44.25" customHeight="1" x14ac:dyDescent="0.25">
      <c r="A443" s="431" t="s">
        <v>195</v>
      </c>
      <c r="B443" s="812" t="s">
        <v>1325</v>
      </c>
      <c r="C443" s="773"/>
      <c r="D443" s="897" t="s">
        <v>558</v>
      </c>
      <c r="E443" s="898" t="s">
        <v>161</v>
      </c>
      <c r="F443" s="898" t="s">
        <v>560</v>
      </c>
      <c r="G443" s="897" t="s">
        <v>1326</v>
      </c>
      <c r="H443" s="897"/>
      <c r="I443" s="899">
        <f>I444+I445+I446</f>
        <v>3300000</v>
      </c>
      <c r="J443" s="899">
        <f t="shared" ref="J443:K443" si="63">J444+J445+J446</f>
        <v>2965253.88</v>
      </c>
      <c r="K443" s="899">
        <f t="shared" si="63"/>
        <v>2965253.88</v>
      </c>
      <c r="O443" s="757"/>
    </row>
    <row r="444" spans="1:15" s="409" customFormat="1" ht="33" customHeight="1" x14ac:dyDescent="0.25">
      <c r="A444" s="431" t="s">
        <v>74</v>
      </c>
      <c r="B444" s="812" t="s">
        <v>1193</v>
      </c>
      <c r="C444" s="773"/>
      <c r="D444" s="897" t="s">
        <v>558</v>
      </c>
      <c r="E444" s="898" t="s">
        <v>161</v>
      </c>
      <c r="F444" s="898" t="s">
        <v>560</v>
      </c>
      <c r="G444" s="897" t="s">
        <v>874</v>
      </c>
      <c r="H444" s="897" t="s">
        <v>538</v>
      </c>
      <c r="I444" s="899">
        <v>0</v>
      </c>
      <c r="J444" s="899">
        <v>340188</v>
      </c>
      <c r="K444" s="899">
        <v>340188</v>
      </c>
      <c r="O444" s="757"/>
    </row>
    <row r="445" spans="1:15" s="409" customFormat="1" ht="33.75" customHeight="1" x14ac:dyDescent="0.25">
      <c r="A445" s="431" t="s">
        <v>75</v>
      </c>
      <c r="B445" s="812" t="s">
        <v>1327</v>
      </c>
      <c r="C445" s="773"/>
      <c r="D445" s="897" t="s">
        <v>558</v>
      </c>
      <c r="E445" s="898" t="s">
        <v>161</v>
      </c>
      <c r="F445" s="898" t="s">
        <v>560</v>
      </c>
      <c r="G445" s="897" t="s">
        <v>4</v>
      </c>
      <c r="H445" s="897" t="s">
        <v>534</v>
      </c>
      <c r="I445" s="899">
        <v>3200000</v>
      </c>
      <c r="J445" s="899">
        <v>2625065.88</v>
      </c>
      <c r="K445" s="899">
        <v>2625065.88</v>
      </c>
      <c r="O445" s="757"/>
    </row>
    <row r="446" spans="1:15" s="409" customFormat="1" ht="33" customHeight="1" x14ac:dyDescent="0.25">
      <c r="A446" s="431" t="s">
        <v>675</v>
      </c>
      <c r="B446" s="812" t="s">
        <v>1328</v>
      </c>
      <c r="C446" s="773"/>
      <c r="D446" s="897" t="s">
        <v>558</v>
      </c>
      <c r="E446" s="898" t="s">
        <v>161</v>
      </c>
      <c r="F446" s="898" t="s">
        <v>560</v>
      </c>
      <c r="G446" s="897" t="s">
        <v>875</v>
      </c>
      <c r="H446" s="897" t="s">
        <v>534</v>
      </c>
      <c r="I446" s="899">
        <v>100000</v>
      </c>
      <c r="J446" s="899">
        <v>0</v>
      </c>
      <c r="K446" s="900">
        <v>0</v>
      </c>
      <c r="O446" s="757"/>
    </row>
    <row r="447" spans="1:15" s="409" customFormat="1" ht="70.5" customHeight="1" x14ac:dyDescent="0.25">
      <c r="A447" s="902" t="s">
        <v>106</v>
      </c>
      <c r="B447" s="799" t="s">
        <v>1329</v>
      </c>
      <c r="C447" s="903"/>
      <c r="D447" s="904"/>
      <c r="E447" s="905"/>
      <c r="F447" s="905"/>
      <c r="G447" s="904" t="s">
        <v>1330</v>
      </c>
      <c r="H447" s="904"/>
      <c r="I447" s="906">
        <f>I448</f>
        <v>31203327.050000001</v>
      </c>
      <c r="J447" s="906">
        <f t="shared" ref="J447:K447" si="64">J448</f>
        <v>44734906.549999997</v>
      </c>
      <c r="K447" s="906">
        <f t="shared" si="64"/>
        <v>44682306.469999999</v>
      </c>
      <c r="O447" s="757"/>
    </row>
    <row r="448" spans="1:15" s="409" customFormat="1" ht="78.75" customHeight="1" x14ac:dyDescent="0.25">
      <c r="A448" s="431" t="s">
        <v>203</v>
      </c>
      <c r="B448" s="812" t="s">
        <v>1331</v>
      </c>
      <c r="C448" s="773"/>
      <c r="D448" s="897" t="s">
        <v>558</v>
      </c>
      <c r="E448" s="898" t="s">
        <v>552</v>
      </c>
      <c r="F448" s="898" t="s">
        <v>553</v>
      </c>
      <c r="G448" s="897" t="s">
        <v>1335</v>
      </c>
      <c r="H448" s="897" t="s">
        <v>160</v>
      </c>
      <c r="I448" s="899">
        <f>I449+I450</f>
        <v>31203327.050000001</v>
      </c>
      <c r="J448" s="899">
        <f t="shared" ref="J448:K448" si="65">J449+J450</f>
        <v>44734906.549999997</v>
      </c>
      <c r="K448" s="899">
        <f t="shared" si="65"/>
        <v>44682306.469999999</v>
      </c>
      <c r="O448" s="757"/>
    </row>
    <row r="449" spans="1:15" s="409" customFormat="1" ht="74.25" customHeight="1" x14ac:dyDescent="0.25">
      <c r="A449" s="431" t="s">
        <v>108</v>
      </c>
      <c r="B449" s="812" t="s">
        <v>1332</v>
      </c>
      <c r="C449" s="773"/>
      <c r="D449" s="897" t="s">
        <v>558</v>
      </c>
      <c r="E449" s="898" t="s">
        <v>552</v>
      </c>
      <c r="F449" s="898" t="s">
        <v>553</v>
      </c>
      <c r="G449" s="897" t="s">
        <v>876</v>
      </c>
      <c r="H449" s="897" t="s">
        <v>1334</v>
      </c>
      <c r="I449" s="899">
        <v>17046360</v>
      </c>
      <c r="J449" s="899">
        <v>21272328</v>
      </c>
      <c r="K449" s="899">
        <v>21272328</v>
      </c>
      <c r="O449" s="757"/>
    </row>
    <row r="450" spans="1:15" s="409" customFormat="1" ht="91.5" customHeight="1" x14ac:dyDescent="0.25">
      <c r="A450" s="431" t="s">
        <v>109</v>
      </c>
      <c r="B450" s="812" t="s">
        <v>1333</v>
      </c>
      <c r="C450" s="773"/>
      <c r="D450" s="897" t="s">
        <v>558</v>
      </c>
      <c r="E450" s="898" t="s">
        <v>552</v>
      </c>
      <c r="F450" s="898" t="s">
        <v>553</v>
      </c>
      <c r="G450" s="897" t="s">
        <v>1336</v>
      </c>
      <c r="H450" s="897" t="s">
        <v>1484</v>
      </c>
      <c r="I450" s="899">
        <v>14156967.050000001</v>
      </c>
      <c r="J450" s="899">
        <v>23462578.550000001</v>
      </c>
      <c r="K450" s="900">
        <v>23409978.469999999</v>
      </c>
      <c r="O450" s="757"/>
    </row>
    <row r="451" spans="1:15" s="409" customFormat="1" ht="35.25" customHeight="1" x14ac:dyDescent="0.25">
      <c r="A451" s="902" t="s">
        <v>132</v>
      </c>
      <c r="B451" s="799" t="s">
        <v>680</v>
      </c>
      <c r="C451" s="799"/>
      <c r="D451" s="904"/>
      <c r="E451" s="905"/>
      <c r="F451" s="905"/>
      <c r="G451" s="904" t="s">
        <v>1341</v>
      </c>
      <c r="H451" s="904"/>
      <c r="I451" s="907">
        <f>I452</f>
        <v>100000</v>
      </c>
      <c r="J451" s="907">
        <f t="shared" ref="J451:K451" si="66">J452</f>
        <v>0</v>
      </c>
      <c r="K451" s="907">
        <f t="shared" si="66"/>
        <v>0</v>
      </c>
      <c r="O451" s="757"/>
    </row>
    <row r="452" spans="1:15" s="409" customFormat="1" ht="47.25" customHeight="1" x14ac:dyDescent="0.25">
      <c r="A452" s="431" t="s">
        <v>234</v>
      </c>
      <c r="B452" s="812" t="s">
        <v>1337</v>
      </c>
      <c r="C452" s="799"/>
      <c r="D452" s="904"/>
      <c r="E452" s="905"/>
      <c r="F452" s="905"/>
      <c r="G452" s="897" t="s">
        <v>1339</v>
      </c>
      <c r="H452" s="904"/>
      <c r="I452" s="908">
        <f>I453</f>
        <v>100000</v>
      </c>
      <c r="J452" s="908">
        <f t="shared" ref="J452:K452" si="67">J453</f>
        <v>0</v>
      </c>
      <c r="K452" s="908">
        <f t="shared" si="67"/>
        <v>0</v>
      </c>
      <c r="O452" s="757"/>
    </row>
    <row r="453" spans="1:15" s="409" customFormat="1" ht="57.75" customHeight="1" x14ac:dyDescent="0.25">
      <c r="A453" s="431" t="s">
        <v>515</v>
      </c>
      <c r="B453" s="812" t="s">
        <v>1338</v>
      </c>
      <c r="C453" s="812"/>
      <c r="D453" s="897" t="s">
        <v>558</v>
      </c>
      <c r="E453" s="898" t="s">
        <v>161</v>
      </c>
      <c r="F453" s="898" t="s">
        <v>560</v>
      </c>
      <c r="G453" s="897" t="s">
        <v>5</v>
      </c>
      <c r="H453" s="897" t="s">
        <v>534</v>
      </c>
      <c r="I453" s="908">
        <v>100000</v>
      </c>
      <c r="J453" s="908">
        <v>0</v>
      </c>
      <c r="K453" s="909">
        <v>0</v>
      </c>
      <c r="O453" s="757"/>
    </row>
    <row r="454" spans="1:15" s="409" customFormat="1" ht="29.25" customHeight="1" x14ac:dyDescent="0.25">
      <c r="A454" s="902" t="s">
        <v>177</v>
      </c>
      <c r="B454" s="799" t="s">
        <v>682</v>
      </c>
      <c r="C454" s="799"/>
      <c r="D454" s="910"/>
      <c r="E454" s="911"/>
      <c r="F454" s="911"/>
      <c r="G454" s="904" t="s">
        <v>1340</v>
      </c>
      <c r="H454" s="910"/>
      <c r="I454" s="907">
        <f>I455</f>
        <v>19549263.129999999</v>
      </c>
      <c r="J454" s="907">
        <f>J455</f>
        <v>3685500</v>
      </c>
      <c r="K454" s="907">
        <f t="shared" ref="K454" si="68">K455</f>
        <v>2551500</v>
      </c>
      <c r="O454" s="757"/>
    </row>
    <row r="455" spans="1:15" s="409" customFormat="1" ht="33" customHeight="1" x14ac:dyDescent="0.25">
      <c r="A455" s="431" t="s">
        <v>390</v>
      </c>
      <c r="B455" s="812" t="s">
        <v>1342</v>
      </c>
      <c r="C455" s="812"/>
      <c r="D455" s="897" t="s">
        <v>558</v>
      </c>
      <c r="E455" s="898" t="s">
        <v>552</v>
      </c>
      <c r="F455" s="898" t="s">
        <v>553</v>
      </c>
      <c r="G455" s="897" t="s">
        <v>1345</v>
      </c>
      <c r="H455" s="897" t="s">
        <v>160</v>
      </c>
      <c r="I455" s="908">
        <v>19549263.129999999</v>
      </c>
      <c r="J455" s="908">
        <f>J456</f>
        <v>3685500</v>
      </c>
      <c r="K455" s="908">
        <f t="shared" ref="K455" si="69">K456</f>
        <v>2551500</v>
      </c>
      <c r="O455" s="757"/>
    </row>
    <row r="456" spans="1:15" s="409" customFormat="1" ht="19.5" customHeight="1" x14ac:dyDescent="0.25">
      <c r="A456" s="431" t="s">
        <v>1343</v>
      </c>
      <c r="B456" s="812" t="s">
        <v>1344</v>
      </c>
      <c r="C456" s="812"/>
      <c r="D456" s="897" t="s">
        <v>558</v>
      </c>
      <c r="E456" s="898" t="s">
        <v>552</v>
      </c>
      <c r="F456" s="898" t="s">
        <v>553</v>
      </c>
      <c r="G456" s="897" t="s">
        <v>713</v>
      </c>
      <c r="H456" s="897" t="s">
        <v>1243</v>
      </c>
      <c r="I456" s="908">
        <v>19549263.129999999</v>
      </c>
      <c r="J456" s="908">
        <v>3685500</v>
      </c>
      <c r="K456" s="908">
        <v>2551500</v>
      </c>
      <c r="O456" s="757"/>
    </row>
    <row r="457" spans="1:15" s="409" customFormat="1" ht="85.5" x14ac:dyDescent="0.25">
      <c r="A457" s="902" t="s">
        <v>714</v>
      </c>
      <c r="B457" s="799" t="s">
        <v>1346</v>
      </c>
      <c r="C457" s="799"/>
      <c r="D457" s="904"/>
      <c r="E457" s="905"/>
      <c r="F457" s="905"/>
      <c r="G457" s="904" t="s">
        <v>1347</v>
      </c>
      <c r="H457" s="904"/>
      <c r="I457" s="907">
        <f>I458</f>
        <v>1000000</v>
      </c>
      <c r="J457" s="907">
        <f t="shared" ref="J457:K457" si="70">J458</f>
        <v>1000000</v>
      </c>
      <c r="K457" s="907">
        <f t="shared" si="70"/>
        <v>1000000</v>
      </c>
      <c r="O457" s="757"/>
    </row>
    <row r="458" spans="1:15" s="409" customFormat="1" ht="35.25" customHeight="1" x14ac:dyDescent="0.25">
      <c r="A458" s="431" t="s">
        <v>1298</v>
      </c>
      <c r="B458" s="812" t="s">
        <v>1348</v>
      </c>
      <c r="C458" s="799"/>
      <c r="D458" s="897" t="s">
        <v>558</v>
      </c>
      <c r="E458" s="898" t="s">
        <v>161</v>
      </c>
      <c r="F458" s="898" t="s">
        <v>532</v>
      </c>
      <c r="G458" s="897" t="s">
        <v>1349</v>
      </c>
      <c r="H458" s="897" t="s">
        <v>569</v>
      </c>
      <c r="I458" s="908">
        <v>1000000</v>
      </c>
      <c r="J458" s="908">
        <v>1000000</v>
      </c>
      <c r="K458" s="908">
        <v>1000000</v>
      </c>
      <c r="O458" s="757"/>
    </row>
    <row r="459" spans="1:15" s="409" customFormat="1" ht="35.25" customHeight="1" thickBot="1" x14ac:dyDescent="0.3">
      <c r="A459" s="1621" t="s">
        <v>1352</v>
      </c>
      <c r="B459" s="1622"/>
      <c r="C459" s="1622"/>
      <c r="D459" s="1622"/>
      <c r="E459" s="1622"/>
      <c r="F459" s="1622"/>
      <c r="G459" s="1622"/>
      <c r="H459" s="1622"/>
      <c r="I459" s="1622"/>
      <c r="J459" s="1622"/>
      <c r="K459" s="1623"/>
      <c r="O459" s="757"/>
    </row>
    <row r="460" spans="1:15" s="409" customFormat="1" ht="35.25" customHeight="1" x14ac:dyDescent="0.25">
      <c r="A460" s="1624" t="s">
        <v>427</v>
      </c>
      <c r="B460" s="1624" t="s">
        <v>936</v>
      </c>
      <c r="C460" s="1624" t="s">
        <v>937</v>
      </c>
      <c r="D460" s="1626" t="s">
        <v>938</v>
      </c>
      <c r="E460" s="1627"/>
      <c r="F460" s="1627"/>
      <c r="G460" s="1627"/>
      <c r="H460" s="1628"/>
      <c r="I460" s="1626" t="s">
        <v>1391</v>
      </c>
      <c r="J460" s="1627"/>
      <c r="K460" s="1628"/>
      <c r="O460" s="757"/>
    </row>
    <row r="461" spans="1:15" s="409" customFormat="1" ht="65.25" customHeight="1" x14ac:dyDescent="0.25">
      <c r="A461" s="1625"/>
      <c r="B461" s="1625"/>
      <c r="C461" s="1625"/>
      <c r="D461" s="1388" t="s">
        <v>525</v>
      </c>
      <c r="E461" s="1629" t="s">
        <v>526</v>
      </c>
      <c r="F461" s="1630"/>
      <c r="G461" s="1388" t="s">
        <v>940</v>
      </c>
      <c r="H461" s="1388" t="s">
        <v>528</v>
      </c>
      <c r="I461" s="1388" t="s">
        <v>1136</v>
      </c>
      <c r="J461" s="1388" t="s">
        <v>1350</v>
      </c>
      <c r="K461" s="1388" t="s">
        <v>1351</v>
      </c>
      <c r="O461" s="757"/>
    </row>
    <row r="462" spans="1:15" s="409" customFormat="1" ht="24.75" customHeight="1" x14ac:dyDescent="0.25">
      <c r="A462" s="1408">
        <v>1</v>
      </c>
      <c r="B462" s="1408">
        <v>2</v>
      </c>
      <c r="C462" s="1408">
        <v>3</v>
      </c>
      <c r="D462" s="1408">
        <v>4</v>
      </c>
      <c r="E462" s="1399">
        <v>5</v>
      </c>
      <c r="F462" s="1399" t="s">
        <v>246</v>
      </c>
      <c r="G462" s="1408">
        <v>7</v>
      </c>
      <c r="H462" s="1408">
        <v>8</v>
      </c>
      <c r="I462" s="1408">
        <v>9</v>
      </c>
      <c r="J462" s="1408">
        <v>10</v>
      </c>
      <c r="K462" s="1408">
        <v>11</v>
      </c>
      <c r="O462" s="757"/>
    </row>
    <row r="463" spans="1:15" s="409" customFormat="1" ht="70.5" customHeight="1" x14ac:dyDescent="0.25">
      <c r="A463" s="779"/>
      <c r="B463" s="917" t="s">
        <v>1359</v>
      </c>
      <c r="C463" s="802" t="s">
        <v>941</v>
      </c>
      <c r="D463" s="791"/>
      <c r="E463" s="41"/>
      <c r="F463" s="41"/>
      <c r="G463" s="898" t="s">
        <v>1360</v>
      </c>
      <c r="H463" s="41"/>
      <c r="I463" s="842">
        <f>I464</f>
        <v>6950000</v>
      </c>
      <c r="J463" s="842">
        <f t="shared" ref="J463:K463" si="71">J464</f>
        <v>6175076.2599999998</v>
      </c>
      <c r="K463" s="842">
        <f t="shared" si="71"/>
        <v>6076206.5499999998</v>
      </c>
      <c r="O463" s="757"/>
    </row>
    <row r="464" spans="1:15" s="409" customFormat="1" ht="70.5" customHeight="1" x14ac:dyDescent="0.25">
      <c r="A464" s="919" t="s">
        <v>430</v>
      </c>
      <c r="B464" s="49" t="s">
        <v>1358</v>
      </c>
      <c r="C464" s="810"/>
      <c r="D464" s="790"/>
      <c r="E464" s="918"/>
      <c r="F464" s="918"/>
      <c r="G464" s="922" t="s">
        <v>1361</v>
      </c>
      <c r="H464" s="918"/>
      <c r="I464" s="926">
        <f>I465</f>
        <v>6950000</v>
      </c>
      <c r="J464" s="926">
        <f t="shared" ref="J464:K464" si="72">J465</f>
        <v>6175076.2599999998</v>
      </c>
      <c r="K464" s="926">
        <f t="shared" si="72"/>
        <v>6076206.5499999998</v>
      </c>
      <c r="O464" s="757"/>
    </row>
    <row r="465" spans="1:15" s="409" customFormat="1" ht="48" customHeight="1" x14ac:dyDescent="0.25">
      <c r="A465" s="791" t="s">
        <v>185</v>
      </c>
      <c r="B465" s="924" t="s">
        <v>1362</v>
      </c>
      <c r="C465" s="923"/>
      <c r="D465" s="790">
        <v>971</v>
      </c>
      <c r="E465" s="790" t="s">
        <v>161</v>
      </c>
      <c r="F465" s="790" t="s">
        <v>560</v>
      </c>
      <c r="G465" s="790" t="s">
        <v>1363</v>
      </c>
      <c r="H465" s="790" t="s">
        <v>160</v>
      </c>
      <c r="I465" s="920">
        <f>I466+I467+I468+I469</f>
        <v>6950000</v>
      </c>
      <c r="J465" s="920">
        <f t="shared" ref="J465:K465" si="73">J466+J467+J468+J469</f>
        <v>6175076.2599999998</v>
      </c>
      <c r="K465" s="920">
        <f t="shared" si="73"/>
        <v>6076206.5499999998</v>
      </c>
      <c r="O465" s="757"/>
    </row>
    <row r="466" spans="1:15" s="409" customFormat="1" ht="31.5" customHeight="1" x14ac:dyDescent="0.25">
      <c r="A466" s="791" t="s">
        <v>445</v>
      </c>
      <c r="B466" s="54" t="s">
        <v>942</v>
      </c>
      <c r="C466" s="912"/>
      <c r="D466" s="790">
        <v>971</v>
      </c>
      <c r="E466" s="790" t="s">
        <v>161</v>
      </c>
      <c r="F466" s="790" t="s">
        <v>556</v>
      </c>
      <c r="G466" s="790" t="s">
        <v>1364</v>
      </c>
      <c r="H466" s="790" t="s">
        <v>534</v>
      </c>
      <c r="I466" s="913">
        <v>150000</v>
      </c>
      <c r="J466" s="913">
        <v>64690.21</v>
      </c>
      <c r="K466" s="913">
        <v>64690.21</v>
      </c>
      <c r="O466" s="757"/>
    </row>
    <row r="467" spans="1:15" s="409" customFormat="1" ht="16.5" customHeight="1" x14ac:dyDescent="0.25">
      <c r="A467" s="914" t="s">
        <v>446</v>
      </c>
      <c r="B467" s="409" t="s">
        <v>1365</v>
      </c>
      <c r="C467" s="915"/>
      <c r="D467" s="71">
        <v>971</v>
      </c>
      <c r="E467" s="71" t="s">
        <v>161</v>
      </c>
      <c r="F467" s="71" t="s">
        <v>556</v>
      </c>
      <c r="G467" s="71" t="s">
        <v>357</v>
      </c>
      <c r="H467" s="71">
        <v>244</v>
      </c>
      <c r="I467" s="921">
        <v>5800000</v>
      </c>
      <c r="J467" s="921">
        <v>4900071.41</v>
      </c>
      <c r="K467" s="921">
        <v>4801201.7</v>
      </c>
      <c r="O467" s="757"/>
    </row>
    <row r="468" spans="1:15" s="409" customFormat="1" ht="18" customHeight="1" x14ac:dyDescent="0.25">
      <c r="A468" s="914" t="s">
        <v>447</v>
      </c>
      <c r="B468" s="54" t="s">
        <v>426</v>
      </c>
      <c r="C468" s="916"/>
      <c r="D468" s="914" t="s">
        <v>558</v>
      </c>
      <c r="E468" s="914" t="s">
        <v>161</v>
      </c>
      <c r="F468" s="914" t="s">
        <v>560</v>
      </c>
      <c r="G468" s="914" t="s">
        <v>358</v>
      </c>
      <c r="H468" s="914" t="s">
        <v>534</v>
      </c>
      <c r="I468" s="925">
        <v>1000000</v>
      </c>
      <c r="J468" s="925">
        <v>960314.64</v>
      </c>
      <c r="K468" s="925">
        <v>960314.64</v>
      </c>
      <c r="O468" s="757"/>
    </row>
    <row r="469" spans="1:15" s="409" customFormat="1" ht="29.25" customHeight="1" x14ac:dyDescent="0.25">
      <c r="A469" s="914" t="s">
        <v>695</v>
      </c>
      <c r="B469" s="812" t="s">
        <v>1367</v>
      </c>
      <c r="C469" s="799"/>
      <c r="D469" s="897" t="s">
        <v>558</v>
      </c>
      <c r="E469" s="897" t="s">
        <v>161</v>
      </c>
      <c r="F469" s="897" t="s">
        <v>560</v>
      </c>
      <c r="G469" s="897" t="s">
        <v>1366</v>
      </c>
      <c r="H469" s="897" t="s">
        <v>534</v>
      </c>
      <c r="I469" s="908">
        <v>0</v>
      </c>
      <c r="J469" s="908">
        <v>250000</v>
      </c>
      <c r="K469" s="908">
        <v>250000</v>
      </c>
      <c r="O469" s="757"/>
    </row>
    <row r="470" spans="1:15" s="409" customFormat="1" ht="35.25" customHeight="1" thickBot="1" x14ac:dyDescent="0.3">
      <c r="A470" s="1621" t="s">
        <v>1368</v>
      </c>
      <c r="B470" s="1622"/>
      <c r="C470" s="1622"/>
      <c r="D470" s="1622"/>
      <c r="E470" s="1622"/>
      <c r="F470" s="1622"/>
      <c r="G470" s="1622"/>
      <c r="H470" s="1622"/>
      <c r="I470" s="1622"/>
      <c r="J470" s="1622"/>
      <c r="K470" s="1623"/>
      <c r="O470" s="757"/>
    </row>
    <row r="471" spans="1:15" s="409" customFormat="1" ht="35.25" customHeight="1" x14ac:dyDescent="0.25">
      <c r="A471" s="1624" t="s">
        <v>427</v>
      </c>
      <c r="B471" s="1624" t="s">
        <v>936</v>
      </c>
      <c r="C471" s="1624" t="s">
        <v>937</v>
      </c>
      <c r="D471" s="1626" t="s">
        <v>938</v>
      </c>
      <c r="E471" s="1627"/>
      <c r="F471" s="1627"/>
      <c r="G471" s="1627"/>
      <c r="H471" s="1628"/>
      <c r="I471" s="1626" t="s">
        <v>1391</v>
      </c>
      <c r="J471" s="1627"/>
      <c r="K471" s="1628"/>
      <c r="O471" s="757"/>
    </row>
    <row r="472" spans="1:15" s="409" customFormat="1" ht="56.25" customHeight="1" x14ac:dyDescent="0.25">
      <c r="A472" s="1625"/>
      <c r="B472" s="1625"/>
      <c r="C472" s="1625"/>
      <c r="D472" s="641" t="s">
        <v>525</v>
      </c>
      <c r="E472" s="1629" t="s">
        <v>526</v>
      </c>
      <c r="F472" s="1630"/>
      <c r="G472" s="641" t="s">
        <v>940</v>
      </c>
      <c r="H472" s="641" t="s">
        <v>528</v>
      </c>
      <c r="I472" s="641" t="s">
        <v>1136</v>
      </c>
      <c r="J472" s="641" t="s">
        <v>1350</v>
      </c>
      <c r="K472" s="641" t="s">
        <v>1351</v>
      </c>
      <c r="O472" s="757"/>
    </row>
    <row r="473" spans="1:15" s="409" customFormat="1" ht="12.75" customHeight="1" x14ac:dyDescent="0.25">
      <c r="A473" s="803">
        <v>1</v>
      </c>
      <c r="B473" s="803">
        <v>2</v>
      </c>
      <c r="C473" s="803">
        <v>3</v>
      </c>
      <c r="D473" s="803">
        <v>4</v>
      </c>
      <c r="E473" s="780">
        <v>5</v>
      </c>
      <c r="F473" s="780" t="s">
        <v>246</v>
      </c>
      <c r="G473" s="803">
        <v>7</v>
      </c>
      <c r="H473" s="803">
        <v>8</v>
      </c>
      <c r="I473" s="803">
        <v>9</v>
      </c>
      <c r="J473" s="803">
        <v>10</v>
      </c>
      <c r="K473" s="803">
        <v>11</v>
      </c>
      <c r="O473" s="757"/>
    </row>
    <row r="474" spans="1:15" s="409" customFormat="1" ht="23.25" customHeight="1" x14ac:dyDescent="0.25">
      <c r="A474" s="928"/>
      <c r="B474" s="813" t="s">
        <v>162</v>
      </c>
      <c r="C474" s="1829"/>
      <c r="D474" s="1830"/>
      <c r="E474" s="1830"/>
      <c r="F474" s="1830"/>
      <c r="G474" s="1830"/>
      <c r="H474" s="1831"/>
      <c r="I474" s="929">
        <f>I475+I477+I480</f>
        <v>14126920.289999999</v>
      </c>
      <c r="J474" s="929">
        <f>J475+J477+J480</f>
        <v>36097116.590000004</v>
      </c>
      <c r="K474" s="929">
        <f>K475+K477+K480</f>
        <v>29752802.170000002</v>
      </c>
      <c r="O474" s="757"/>
    </row>
    <row r="475" spans="1:15" s="409" customFormat="1" ht="45" customHeight="1" x14ac:dyDescent="0.25">
      <c r="A475" s="902" t="s">
        <v>1369</v>
      </c>
      <c r="B475" s="799" t="s">
        <v>1370</v>
      </c>
      <c r="C475" s="903" t="s">
        <v>1389</v>
      </c>
      <c r="D475" s="904"/>
      <c r="E475" s="904"/>
      <c r="F475" s="904"/>
      <c r="G475" s="904" t="s">
        <v>1371</v>
      </c>
      <c r="H475" s="904"/>
      <c r="I475" s="906">
        <f>I476</f>
        <v>7180730.5599999996</v>
      </c>
      <c r="J475" s="906">
        <f>J476</f>
        <v>16829013.850000001</v>
      </c>
      <c r="K475" s="906">
        <f t="shared" ref="K475" si="74">K476</f>
        <v>16829013.850000001</v>
      </c>
      <c r="O475" s="757"/>
    </row>
    <row r="476" spans="1:15" s="409" customFormat="1" ht="45" customHeight="1" x14ac:dyDescent="0.25">
      <c r="A476" s="431" t="s">
        <v>185</v>
      </c>
      <c r="B476" s="812" t="s">
        <v>1372</v>
      </c>
      <c r="C476" s="897"/>
      <c r="D476" s="897" t="s">
        <v>558</v>
      </c>
      <c r="E476" s="898" t="s">
        <v>161</v>
      </c>
      <c r="F476" s="898" t="s">
        <v>556</v>
      </c>
      <c r="G476" s="897" t="s">
        <v>1373</v>
      </c>
      <c r="H476" s="897" t="s">
        <v>534</v>
      </c>
      <c r="I476" s="899">
        <v>7180730.5599999996</v>
      </c>
      <c r="J476" s="899">
        <v>16829013.850000001</v>
      </c>
      <c r="K476" s="899">
        <v>16829013.850000001</v>
      </c>
      <c r="O476" s="757"/>
    </row>
    <row r="477" spans="1:15" s="409" customFormat="1" ht="63" customHeight="1" x14ac:dyDescent="0.25">
      <c r="A477" s="902" t="s">
        <v>71</v>
      </c>
      <c r="B477" s="799" t="s">
        <v>1374</v>
      </c>
      <c r="C477" s="903" t="s">
        <v>1389</v>
      </c>
      <c r="D477" s="904"/>
      <c r="E477" s="905"/>
      <c r="F477" s="905"/>
      <c r="G477" s="904" t="s">
        <v>1375</v>
      </c>
      <c r="H477" s="904"/>
      <c r="I477" s="906">
        <f>I478+I479</f>
        <v>6038334.7399999993</v>
      </c>
      <c r="J477" s="906">
        <f>J478+J479</f>
        <v>6038334.7399999993</v>
      </c>
      <c r="K477" s="906">
        <f t="shared" ref="K477" si="75">K478+K479</f>
        <v>6038334.7399999993</v>
      </c>
      <c r="O477" s="757"/>
    </row>
    <row r="478" spans="1:15" s="409" customFormat="1" ht="72.75" customHeight="1" x14ac:dyDescent="0.25">
      <c r="A478" s="431" t="s">
        <v>195</v>
      </c>
      <c r="B478" s="812" t="s">
        <v>1376</v>
      </c>
      <c r="C478" s="897"/>
      <c r="D478" s="897" t="s">
        <v>558</v>
      </c>
      <c r="E478" s="898" t="s">
        <v>161</v>
      </c>
      <c r="F478" s="898" t="s">
        <v>556</v>
      </c>
      <c r="G478" s="897" t="s">
        <v>1377</v>
      </c>
      <c r="H478" s="897" t="s">
        <v>534</v>
      </c>
      <c r="I478" s="899">
        <v>5977951.3899999997</v>
      </c>
      <c r="J478" s="899">
        <v>5977951.3899999997</v>
      </c>
      <c r="K478" s="899">
        <v>5977951.3899999997</v>
      </c>
      <c r="O478" s="757"/>
    </row>
    <row r="479" spans="1:15" s="409" customFormat="1" ht="75.75" customHeight="1" x14ac:dyDescent="0.25">
      <c r="A479" s="431" t="s">
        <v>198</v>
      </c>
      <c r="B479" s="812" t="s">
        <v>1378</v>
      </c>
      <c r="C479" s="897"/>
      <c r="D479" s="897" t="s">
        <v>558</v>
      </c>
      <c r="E479" s="898" t="s">
        <v>161</v>
      </c>
      <c r="F479" s="898" t="s">
        <v>556</v>
      </c>
      <c r="G479" s="897" t="s">
        <v>1379</v>
      </c>
      <c r="H479" s="897" t="s">
        <v>534</v>
      </c>
      <c r="I479" s="899">
        <v>60383.35</v>
      </c>
      <c r="J479" s="899">
        <v>60383.35</v>
      </c>
      <c r="K479" s="899">
        <v>60383.35</v>
      </c>
      <c r="O479" s="757"/>
    </row>
    <row r="480" spans="1:15" s="409" customFormat="1" ht="45" customHeight="1" x14ac:dyDescent="0.25">
      <c r="A480" s="431" t="s">
        <v>106</v>
      </c>
      <c r="B480" s="812" t="s">
        <v>1380</v>
      </c>
      <c r="C480" s="897"/>
      <c r="D480" s="897"/>
      <c r="E480" s="898"/>
      <c r="F480" s="898"/>
      <c r="G480" s="897" t="s">
        <v>1381</v>
      </c>
      <c r="H480" s="897"/>
      <c r="I480" s="899">
        <f>I481+I482+I483+I484</f>
        <v>907854.99</v>
      </c>
      <c r="J480" s="899">
        <f>J481+J482+J483+J484</f>
        <v>13229768</v>
      </c>
      <c r="K480" s="899">
        <f>K481+K482+K483+K484</f>
        <v>6885453.5800000001</v>
      </c>
      <c r="O480" s="757"/>
    </row>
    <row r="481" spans="1:15" s="409" customFormat="1" ht="45" customHeight="1" x14ac:dyDescent="0.25">
      <c r="A481" s="431" t="s">
        <v>203</v>
      </c>
      <c r="B481" s="812" t="s">
        <v>1275</v>
      </c>
      <c r="C481" s="897"/>
      <c r="D481" s="897" t="s">
        <v>558</v>
      </c>
      <c r="E481" s="898" t="s">
        <v>161</v>
      </c>
      <c r="F481" s="898" t="s">
        <v>556</v>
      </c>
      <c r="G481" s="897" t="s">
        <v>1382</v>
      </c>
      <c r="H481" s="897" t="s">
        <v>534</v>
      </c>
      <c r="I481" s="899">
        <v>407830</v>
      </c>
      <c r="J481" s="899">
        <v>263030</v>
      </c>
      <c r="K481" s="900">
        <v>263030</v>
      </c>
      <c r="O481" s="757"/>
    </row>
    <row r="482" spans="1:15" s="409" customFormat="1" ht="60.75" customHeight="1" x14ac:dyDescent="0.25">
      <c r="A482" s="431" t="s">
        <v>661</v>
      </c>
      <c r="B482" s="812" t="s">
        <v>1385</v>
      </c>
      <c r="C482" s="897"/>
      <c r="D482" s="897" t="s">
        <v>558</v>
      </c>
      <c r="E482" s="898" t="s">
        <v>161</v>
      </c>
      <c r="F482" s="898" t="s">
        <v>556</v>
      </c>
      <c r="G482" s="897" t="s">
        <v>1384</v>
      </c>
      <c r="H482" s="897" t="s">
        <v>534</v>
      </c>
      <c r="I482" s="899">
        <v>400024.99</v>
      </c>
      <c r="J482" s="899">
        <v>0</v>
      </c>
      <c r="K482" s="900">
        <v>0</v>
      </c>
      <c r="O482" s="757"/>
    </row>
    <row r="483" spans="1:15" s="409" customFormat="1" ht="62.25" customHeight="1" x14ac:dyDescent="0.25">
      <c r="A483" s="431" t="s">
        <v>120</v>
      </c>
      <c r="B483" s="812" t="s">
        <v>1383</v>
      </c>
      <c r="C483" s="897"/>
      <c r="D483" s="897" t="s">
        <v>558</v>
      </c>
      <c r="E483" s="898" t="s">
        <v>161</v>
      </c>
      <c r="F483" s="898" t="s">
        <v>556</v>
      </c>
      <c r="G483" s="897" t="s">
        <v>1386</v>
      </c>
      <c r="H483" s="897" t="s">
        <v>534</v>
      </c>
      <c r="I483" s="899">
        <v>100000</v>
      </c>
      <c r="J483" s="899">
        <v>12928738</v>
      </c>
      <c r="K483" s="900">
        <v>6584423.5800000001</v>
      </c>
      <c r="O483" s="757"/>
    </row>
    <row r="484" spans="1:15" s="409" customFormat="1" ht="62.25" customHeight="1" x14ac:dyDescent="0.25">
      <c r="A484" s="431" t="s">
        <v>132</v>
      </c>
      <c r="B484" s="812" t="s">
        <v>1387</v>
      </c>
      <c r="C484" s="897"/>
      <c r="D484" s="897" t="s">
        <v>558</v>
      </c>
      <c r="E484" s="898" t="s">
        <v>161</v>
      </c>
      <c r="F484" s="898" t="s">
        <v>556</v>
      </c>
      <c r="G484" s="897" t="s">
        <v>1388</v>
      </c>
      <c r="H484" s="897" t="s">
        <v>160</v>
      </c>
      <c r="I484" s="899">
        <v>0</v>
      </c>
      <c r="J484" s="899">
        <v>38000</v>
      </c>
      <c r="K484" s="899">
        <v>38000</v>
      </c>
      <c r="O484" s="757"/>
    </row>
    <row r="485" spans="1:15" s="409" customFormat="1" ht="45" customHeight="1" x14ac:dyDescent="0.25">
      <c r="A485" s="1832" t="s">
        <v>1390</v>
      </c>
      <c r="B485" s="1832"/>
      <c r="C485" s="1832"/>
      <c r="D485" s="1832"/>
      <c r="E485" s="1832"/>
      <c r="F485" s="1832"/>
      <c r="G485" s="1832"/>
      <c r="H485" s="1832"/>
      <c r="I485" s="1832"/>
      <c r="J485" s="1832"/>
      <c r="K485" s="1832"/>
      <c r="O485" s="757"/>
    </row>
    <row r="486" spans="1:15" s="409" customFormat="1" ht="45" customHeight="1" x14ac:dyDescent="0.25">
      <c r="A486" s="1836" t="s">
        <v>427</v>
      </c>
      <c r="B486" s="1836" t="s">
        <v>936</v>
      </c>
      <c r="C486" s="1836" t="s">
        <v>937</v>
      </c>
      <c r="D486" s="1837" t="s">
        <v>938</v>
      </c>
      <c r="E486" s="1838"/>
      <c r="F486" s="1838"/>
      <c r="G486" s="1838"/>
      <c r="H486" s="1839"/>
      <c r="I486" s="1837" t="s">
        <v>1391</v>
      </c>
      <c r="J486" s="1838"/>
      <c r="K486" s="1839"/>
      <c r="O486" s="757"/>
    </row>
    <row r="487" spans="1:15" s="409" customFormat="1" ht="60" customHeight="1" x14ac:dyDescent="0.25">
      <c r="A487" s="1625"/>
      <c r="B487" s="1625"/>
      <c r="C487" s="1625"/>
      <c r="D487" s="641" t="s">
        <v>525</v>
      </c>
      <c r="E487" s="1629" t="s">
        <v>526</v>
      </c>
      <c r="F487" s="1630"/>
      <c r="G487" s="641" t="s">
        <v>940</v>
      </c>
      <c r="H487" s="641" t="s">
        <v>528</v>
      </c>
      <c r="I487" s="641" t="s">
        <v>1136</v>
      </c>
      <c r="J487" s="641" t="s">
        <v>1350</v>
      </c>
      <c r="K487" s="641" t="s">
        <v>1351</v>
      </c>
      <c r="O487" s="757"/>
    </row>
    <row r="488" spans="1:15" s="409" customFormat="1" ht="18.75" customHeight="1" x14ac:dyDescent="0.25">
      <c r="A488" s="803">
        <v>1</v>
      </c>
      <c r="B488" s="803">
        <v>2</v>
      </c>
      <c r="C488" s="803">
        <v>3</v>
      </c>
      <c r="D488" s="803">
        <v>4</v>
      </c>
      <c r="E488" s="780">
        <v>5</v>
      </c>
      <c r="F488" s="780" t="s">
        <v>246</v>
      </c>
      <c r="G488" s="803">
        <v>7</v>
      </c>
      <c r="H488" s="803">
        <v>8</v>
      </c>
      <c r="I488" s="1400">
        <v>9</v>
      </c>
      <c r="J488" s="1400">
        <v>10</v>
      </c>
      <c r="K488" s="1400">
        <v>11</v>
      </c>
      <c r="O488" s="757"/>
    </row>
    <row r="489" spans="1:15" ht="27" customHeight="1" x14ac:dyDescent="0.25">
      <c r="A489" s="1710"/>
      <c r="B489" s="1708" t="s">
        <v>182</v>
      </c>
      <c r="C489" s="49" t="s">
        <v>519</v>
      </c>
      <c r="D489" s="891"/>
      <c r="E489" s="891"/>
      <c r="F489" s="891"/>
      <c r="G489" s="891"/>
      <c r="H489" s="1490"/>
      <c r="I489" s="1161">
        <f>SUM(I490:I492)</f>
        <v>2416349</v>
      </c>
      <c r="J489" s="1161">
        <f>SUM(J490:J492)</f>
        <v>2400748</v>
      </c>
      <c r="K489" s="1161">
        <f>SUM(K491,K492)</f>
        <v>2128694.37</v>
      </c>
      <c r="O489" s="757"/>
    </row>
    <row r="490" spans="1:15" ht="18.75" customHeight="1" x14ac:dyDescent="0.25">
      <c r="A490" s="1711"/>
      <c r="B490" s="1709"/>
      <c r="C490" s="180" t="s">
        <v>372</v>
      </c>
      <c r="D490" s="891"/>
      <c r="E490" s="891"/>
      <c r="F490" s="891"/>
      <c r="G490" s="891"/>
      <c r="H490" s="891"/>
      <c r="I490" s="933">
        <v>0</v>
      </c>
      <c r="J490" s="933">
        <v>0</v>
      </c>
      <c r="K490" s="933">
        <v>0</v>
      </c>
      <c r="O490" s="757"/>
    </row>
    <row r="491" spans="1:15" ht="21" customHeight="1" x14ac:dyDescent="0.25">
      <c r="A491" s="1711"/>
      <c r="B491" s="1709"/>
      <c r="C491" s="180" t="s">
        <v>373</v>
      </c>
      <c r="D491" s="891"/>
      <c r="E491" s="891"/>
      <c r="F491" s="891"/>
      <c r="G491" s="891"/>
      <c r="H491" s="891"/>
      <c r="I491" s="934">
        <f>I497+I511</f>
        <v>2276349</v>
      </c>
      <c r="J491" s="934">
        <f>J497+J511</f>
        <v>2340748</v>
      </c>
      <c r="K491" s="934">
        <f>K497+K511</f>
        <v>2068694.37</v>
      </c>
      <c r="O491" s="757"/>
    </row>
    <row r="492" spans="1:15" ht="23.25" customHeight="1" x14ac:dyDescent="0.25">
      <c r="A492" s="1711"/>
      <c r="B492" s="1709"/>
      <c r="C492" s="181" t="s">
        <v>6</v>
      </c>
      <c r="D492" s="891"/>
      <c r="E492" s="891"/>
      <c r="F492" s="891"/>
      <c r="G492" s="891"/>
      <c r="H492" s="891"/>
      <c r="I492" s="934">
        <f>I494+100000</f>
        <v>140000</v>
      </c>
      <c r="J492" s="934">
        <f>J493+J494</f>
        <v>60000</v>
      </c>
      <c r="K492" s="934">
        <f>K493+K494</f>
        <v>60000</v>
      </c>
      <c r="O492" s="757"/>
    </row>
    <row r="493" spans="1:15" ht="15.75" customHeight="1" x14ac:dyDescent="0.25">
      <c r="A493" s="1711"/>
      <c r="B493" s="1709"/>
      <c r="C493" s="181" t="s">
        <v>669</v>
      </c>
      <c r="D493" s="891"/>
      <c r="E493" s="891"/>
      <c r="F493" s="891"/>
      <c r="G493" s="891"/>
      <c r="H493" s="891"/>
      <c r="I493" s="934">
        <v>100000</v>
      </c>
      <c r="J493" s="934">
        <v>20000</v>
      </c>
      <c r="K493" s="934">
        <f>K499+K506</f>
        <v>20000</v>
      </c>
      <c r="O493" s="757"/>
    </row>
    <row r="494" spans="1:15" ht="18.75" customHeight="1" x14ac:dyDescent="0.25">
      <c r="A494" s="1712"/>
      <c r="B494" s="1591"/>
      <c r="C494" s="181" t="s">
        <v>183</v>
      </c>
      <c r="D494" s="891"/>
      <c r="E494" s="891"/>
      <c r="F494" s="891"/>
      <c r="G494" s="891"/>
      <c r="H494" s="891"/>
      <c r="I494" s="935">
        <f>I500</f>
        <v>40000</v>
      </c>
      <c r="J494" s="935">
        <f>J500</f>
        <v>40000</v>
      </c>
      <c r="K494" s="935">
        <f>K500</f>
        <v>40000</v>
      </c>
      <c r="O494" s="757"/>
    </row>
    <row r="495" spans="1:15" ht="19.5" customHeight="1" x14ac:dyDescent="0.25">
      <c r="A495" s="1586" t="s">
        <v>430</v>
      </c>
      <c r="B495" s="1583" t="s">
        <v>184</v>
      </c>
      <c r="C495" s="49" t="s">
        <v>519</v>
      </c>
      <c r="D495" s="1581"/>
      <c r="E495" s="1582"/>
      <c r="F495" s="1582"/>
      <c r="G495" s="1582"/>
      <c r="H495" s="1582"/>
      <c r="I495" s="936">
        <f>I496+I497+I498</f>
        <v>1405055.58</v>
      </c>
      <c r="J495" s="936">
        <f>J496+J497+J498</f>
        <v>1406412</v>
      </c>
      <c r="K495" s="936">
        <f>K496+K497+K498</f>
        <v>1259411.6100000001</v>
      </c>
      <c r="O495" s="757"/>
    </row>
    <row r="496" spans="1:15" ht="20.25" customHeight="1" x14ac:dyDescent="0.25">
      <c r="A496" s="1587"/>
      <c r="B496" s="1584"/>
      <c r="C496" s="180" t="s">
        <v>372</v>
      </c>
      <c r="D496" s="930"/>
      <c r="E496" s="892"/>
      <c r="F496" s="892"/>
      <c r="G496" s="892"/>
      <c r="H496" s="892"/>
      <c r="I496" s="934">
        <v>0</v>
      </c>
      <c r="J496" s="934">
        <v>0</v>
      </c>
      <c r="K496" s="934">
        <v>0</v>
      </c>
      <c r="O496" s="757"/>
    </row>
    <row r="497" spans="1:15" ht="16.5" customHeight="1" x14ac:dyDescent="0.25">
      <c r="A497" s="1587"/>
      <c r="B497" s="1584"/>
      <c r="C497" s="180" t="s">
        <v>373</v>
      </c>
      <c r="D497" s="930"/>
      <c r="E497" s="892"/>
      <c r="F497" s="892"/>
      <c r="G497" s="892"/>
      <c r="H497" s="892"/>
      <c r="I497" s="934">
        <f>I505</f>
        <v>1355055.58</v>
      </c>
      <c r="J497" s="934">
        <f>J505</f>
        <v>1366412</v>
      </c>
      <c r="K497" s="934">
        <f>K505</f>
        <v>1219411.6100000001</v>
      </c>
      <c r="O497" s="757"/>
    </row>
    <row r="498" spans="1:15" ht="19.5" customHeight="1" x14ac:dyDescent="0.25">
      <c r="A498" s="1587"/>
      <c r="B498" s="1584"/>
      <c r="C498" s="181" t="s">
        <v>6</v>
      </c>
      <c r="D498" s="797"/>
      <c r="E498" s="892"/>
      <c r="F498" s="892"/>
      <c r="G498" s="892"/>
      <c r="H498" s="892"/>
      <c r="I498" s="934">
        <f>I499+I500</f>
        <v>50000</v>
      </c>
      <c r="J498" s="934">
        <f>J499+J500</f>
        <v>40000</v>
      </c>
      <c r="K498" s="934">
        <f>K499+K500</f>
        <v>40000</v>
      </c>
      <c r="O498" s="757"/>
    </row>
    <row r="499" spans="1:15" ht="18" customHeight="1" x14ac:dyDescent="0.25">
      <c r="A499" s="1587"/>
      <c r="B499" s="1584"/>
      <c r="C499" s="181" t="s">
        <v>669</v>
      </c>
      <c r="D499" s="797"/>
      <c r="E499" s="892"/>
      <c r="F499" s="892"/>
      <c r="G499" s="892"/>
      <c r="H499" s="892"/>
      <c r="I499" s="935">
        <f>I501</f>
        <v>10000</v>
      </c>
      <c r="J499" s="935">
        <f>J501</f>
        <v>0</v>
      </c>
      <c r="K499" s="935">
        <f>K501+K503</f>
        <v>0</v>
      </c>
      <c r="O499" s="757"/>
    </row>
    <row r="500" spans="1:15" s="321" customFormat="1" ht="17.25" customHeight="1" x14ac:dyDescent="0.25">
      <c r="A500" s="1588"/>
      <c r="B500" s="1585"/>
      <c r="C500" s="181" t="s">
        <v>183</v>
      </c>
      <c r="D500" s="797"/>
      <c r="E500" s="892"/>
      <c r="F500" s="892"/>
      <c r="G500" s="892"/>
      <c r="H500" s="892"/>
      <c r="I500" s="934">
        <f>I502+I503</f>
        <v>40000</v>
      </c>
      <c r="J500" s="934">
        <f>J502+J504</f>
        <v>40000</v>
      </c>
      <c r="K500" s="934">
        <f>K502+K504</f>
        <v>40000</v>
      </c>
      <c r="O500" s="757"/>
    </row>
    <row r="501" spans="1:15" ht="58.5" customHeight="1" x14ac:dyDescent="0.25">
      <c r="A501" s="472" t="s">
        <v>185</v>
      </c>
      <c r="B501" s="776" t="s">
        <v>186</v>
      </c>
      <c r="C501" s="334" t="s">
        <v>669</v>
      </c>
      <c r="D501" s="792">
        <v>971</v>
      </c>
      <c r="E501" s="931" t="s">
        <v>552</v>
      </c>
      <c r="F501" s="931" t="s">
        <v>574</v>
      </c>
      <c r="G501" s="931" t="s">
        <v>187</v>
      </c>
      <c r="H501" s="931" t="s">
        <v>534</v>
      </c>
      <c r="I501" s="933">
        <f>I502</f>
        <v>10000</v>
      </c>
      <c r="J501" s="933">
        <v>0</v>
      </c>
      <c r="K501" s="933">
        <v>0</v>
      </c>
      <c r="O501" s="757"/>
    </row>
    <row r="502" spans="1:15" ht="60.75" customHeight="1" x14ac:dyDescent="0.25">
      <c r="A502" s="472" t="s">
        <v>188</v>
      </c>
      <c r="B502" s="467" t="s">
        <v>189</v>
      </c>
      <c r="C502" s="334" t="s">
        <v>183</v>
      </c>
      <c r="D502" s="792">
        <v>974</v>
      </c>
      <c r="E502" s="931" t="s">
        <v>552</v>
      </c>
      <c r="F502" s="931" t="s">
        <v>574</v>
      </c>
      <c r="G502" s="931" t="s">
        <v>187</v>
      </c>
      <c r="H502" s="931" t="s">
        <v>534</v>
      </c>
      <c r="I502" s="934">
        <v>10000</v>
      </c>
      <c r="J502" s="934">
        <v>40000</v>
      </c>
      <c r="K502" s="934">
        <v>40000</v>
      </c>
      <c r="O502" s="757"/>
    </row>
    <row r="503" spans="1:15" ht="40.5" customHeight="1" x14ac:dyDescent="0.25">
      <c r="A503" s="1579" t="s">
        <v>190</v>
      </c>
      <c r="B503" s="1565" t="s">
        <v>191</v>
      </c>
      <c r="C503" s="334" t="s">
        <v>669</v>
      </c>
      <c r="D503" s="792">
        <v>971</v>
      </c>
      <c r="E503" s="931" t="s">
        <v>552</v>
      </c>
      <c r="F503" s="931" t="s">
        <v>574</v>
      </c>
      <c r="G503" s="931" t="s">
        <v>187</v>
      </c>
      <c r="H503" s="931" t="s">
        <v>534</v>
      </c>
      <c r="I503" s="934">
        <f>I504</f>
        <v>30000</v>
      </c>
      <c r="J503" s="934">
        <v>0</v>
      </c>
      <c r="K503" s="934">
        <v>0</v>
      </c>
      <c r="O503" s="757"/>
    </row>
    <row r="504" spans="1:15" s="321" customFormat="1" ht="17.25" customHeight="1" x14ac:dyDescent="0.25">
      <c r="A504" s="1580"/>
      <c r="B504" s="1591"/>
      <c r="C504" s="334" t="s">
        <v>183</v>
      </c>
      <c r="D504" s="792">
        <v>974</v>
      </c>
      <c r="E504" s="931" t="s">
        <v>552</v>
      </c>
      <c r="F504" s="931" t="s">
        <v>574</v>
      </c>
      <c r="G504" s="931" t="s">
        <v>187</v>
      </c>
      <c r="H504" s="931" t="s">
        <v>534</v>
      </c>
      <c r="I504" s="934">
        <v>30000</v>
      </c>
      <c r="J504" s="934">
        <v>0</v>
      </c>
      <c r="K504" s="934">
        <v>0</v>
      </c>
      <c r="O504" s="757"/>
    </row>
    <row r="505" spans="1:15" ht="54" customHeight="1" x14ac:dyDescent="0.25">
      <c r="A505" s="472" t="s">
        <v>192</v>
      </c>
      <c r="B505" s="467" t="s">
        <v>193</v>
      </c>
      <c r="C505" s="334" t="s">
        <v>373</v>
      </c>
      <c r="D505" s="792">
        <v>971</v>
      </c>
      <c r="E505" s="931" t="s">
        <v>552</v>
      </c>
      <c r="F505" s="931" t="s">
        <v>574</v>
      </c>
      <c r="G505" s="931" t="s">
        <v>187</v>
      </c>
      <c r="H505" s="931" t="s">
        <v>534</v>
      </c>
      <c r="I505" s="934">
        <v>1355055.58</v>
      </c>
      <c r="J505" s="934">
        <v>1366412</v>
      </c>
      <c r="K505" s="934">
        <v>1219411.6100000001</v>
      </c>
      <c r="O505" s="757"/>
    </row>
    <row r="506" spans="1:15" ht="51" customHeight="1" x14ac:dyDescent="0.25">
      <c r="A506" s="50" t="s">
        <v>71</v>
      </c>
      <c r="B506" s="609" t="s">
        <v>194</v>
      </c>
      <c r="C506" s="552" t="s">
        <v>669</v>
      </c>
      <c r="D506" s="797"/>
      <c r="E506" s="893"/>
      <c r="F506" s="893"/>
      <c r="G506" s="893"/>
      <c r="H506" s="893"/>
      <c r="I506" s="1161">
        <f>I507+I508+I509</f>
        <v>90000</v>
      </c>
      <c r="J506" s="1161">
        <v>20000</v>
      </c>
      <c r="K506" s="1161">
        <f>K507+K508+K509</f>
        <v>20000</v>
      </c>
      <c r="O506" s="757"/>
    </row>
    <row r="507" spans="1:15" ht="60" customHeight="1" x14ac:dyDescent="0.25">
      <c r="A507" s="472" t="s">
        <v>195</v>
      </c>
      <c r="B507" s="776" t="s">
        <v>196</v>
      </c>
      <c r="C507" s="181" t="s">
        <v>669</v>
      </c>
      <c r="D507" s="792">
        <v>971</v>
      </c>
      <c r="E507" s="931" t="s">
        <v>552</v>
      </c>
      <c r="F507" s="931" t="s">
        <v>574</v>
      </c>
      <c r="G507" s="931" t="s">
        <v>197</v>
      </c>
      <c r="H507" s="931" t="s">
        <v>534</v>
      </c>
      <c r="I507" s="937">
        <v>60000</v>
      </c>
      <c r="J507" s="937">
        <v>0</v>
      </c>
      <c r="K507" s="937">
        <f>SUM(L507:L509)</f>
        <v>0</v>
      </c>
      <c r="O507" s="757"/>
    </row>
    <row r="508" spans="1:15" ht="42.75" customHeight="1" x14ac:dyDescent="0.25">
      <c r="A508" s="472" t="s">
        <v>198</v>
      </c>
      <c r="B508" s="51" t="s">
        <v>199</v>
      </c>
      <c r="C508" s="181" t="s">
        <v>669</v>
      </c>
      <c r="D508" s="792">
        <v>971</v>
      </c>
      <c r="E508" s="931" t="s">
        <v>552</v>
      </c>
      <c r="F508" s="931" t="s">
        <v>574</v>
      </c>
      <c r="G508" s="931" t="s">
        <v>197</v>
      </c>
      <c r="H508" s="931" t="s">
        <v>534</v>
      </c>
      <c r="I508" s="934">
        <v>10000</v>
      </c>
      <c r="J508" s="934">
        <v>0</v>
      </c>
      <c r="K508" s="934">
        <v>0</v>
      </c>
      <c r="O508" s="757"/>
    </row>
    <row r="509" spans="1:15" ht="62.25" customHeight="1" x14ac:dyDescent="0.25">
      <c r="A509" s="472" t="s">
        <v>200</v>
      </c>
      <c r="B509" s="51" t="s">
        <v>201</v>
      </c>
      <c r="C509" s="181" t="s">
        <v>669</v>
      </c>
      <c r="D509" s="792">
        <v>971</v>
      </c>
      <c r="E509" s="931" t="s">
        <v>552</v>
      </c>
      <c r="F509" s="931" t="s">
        <v>574</v>
      </c>
      <c r="G509" s="931" t="s">
        <v>197</v>
      </c>
      <c r="H509" s="931" t="s">
        <v>534</v>
      </c>
      <c r="I509" s="934">
        <v>20000</v>
      </c>
      <c r="J509" s="934">
        <v>20000</v>
      </c>
      <c r="K509" s="934">
        <v>20000</v>
      </c>
      <c r="O509" s="757"/>
    </row>
    <row r="510" spans="1:15" ht="41.25" customHeight="1" x14ac:dyDescent="0.25">
      <c r="A510" s="1847" t="s">
        <v>106</v>
      </c>
      <c r="B510" s="1849" t="s">
        <v>202</v>
      </c>
      <c r="C510" s="51" t="s">
        <v>8</v>
      </c>
      <c r="D510" s="1851"/>
      <c r="E510" s="1852"/>
      <c r="F510" s="1852"/>
      <c r="G510" s="1852"/>
      <c r="H510" s="1852"/>
      <c r="I510" s="936">
        <f t="shared" ref="I510:K511" si="76">SUM(I511)</f>
        <v>921293.42</v>
      </c>
      <c r="J510" s="936">
        <f t="shared" si="76"/>
        <v>974336</v>
      </c>
      <c r="K510" s="936">
        <f t="shared" si="76"/>
        <v>849282.76</v>
      </c>
      <c r="O510" s="757"/>
    </row>
    <row r="511" spans="1:15" ht="20.25" customHeight="1" x14ac:dyDescent="0.25">
      <c r="A511" s="1848"/>
      <c r="B511" s="1850"/>
      <c r="C511" s="932" t="s">
        <v>373</v>
      </c>
      <c r="D511" s="1581"/>
      <c r="E511" s="1582"/>
      <c r="F511" s="1582"/>
      <c r="G511" s="1582"/>
      <c r="H511" s="1582"/>
      <c r="I511" s="934">
        <f t="shared" si="76"/>
        <v>921293.42</v>
      </c>
      <c r="J511" s="934">
        <f t="shared" si="76"/>
        <v>974336</v>
      </c>
      <c r="K511" s="934">
        <f t="shared" si="76"/>
        <v>849282.76</v>
      </c>
      <c r="O511" s="757"/>
    </row>
    <row r="512" spans="1:15" ht="45" customHeight="1" x14ac:dyDescent="0.25">
      <c r="A512" s="120" t="s">
        <v>203</v>
      </c>
      <c r="B512" s="51" t="s">
        <v>204</v>
      </c>
      <c r="C512" s="51" t="s">
        <v>373</v>
      </c>
      <c r="D512" s="792" t="s">
        <v>558</v>
      </c>
      <c r="E512" s="792" t="s">
        <v>552</v>
      </c>
      <c r="F512" s="792" t="s">
        <v>574</v>
      </c>
      <c r="G512" s="792" t="s">
        <v>205</v>
      </c>
      <c r="H512" s="792" t="s">
        <v>534</v>
      </c>
      <c r="I512" s="934">
        <v>921293.42</v>
      </c>
      <c r="J512" s="934">
        <v>974336</v>
      </c>
      <c r="K512" s="934">
        <v>849282.76</v>
      </c>
      <c r="O512" s="757"/>
    </row>
    <row r="513" spans="1:11" ht="41.25" customHeight="1" thickBot="1" x14ac:dyDescent="0.3">
      <c r="A513" s="1840" t="s">
        <v>1393</v>
      </c>
      <c r="B513" s="1841"/>
      <c r="C513" s="1841"/>
      <c r="D513" s="1841"/>
      <c r="E513" s="1841"/>
      <c r="F513" s="1841"/>
      <c r="G513" s="1841"/>
      <c r="H513" s="1841"/>
      <c r="I513" s="1841"/>
      <c r="J513" s="1841"/>
      <c r="K513" s="1842"/>
    </row>
    <row r="514" spans="1:11" ht="28.5" customHeight="1" x14ac:dyDescent="0.25">
      <c r="A514" s="1843" t="s">
        <v>427</v>
      </c>
      <c r="B514" s="1843" t="s">
        <v>936</v>
      </c>
      <c r="C514" s="1843" t="s">
        <v>937</v>
      </c>
      <c r="D514" s="1844" t="s">
        <v>938</v>
      </c>
      <c r="E514" s="1845"/>
      <c r="F514" s="1845"/>
      <c r="G514" s="1845"/>
      <c r="H514" s="1846"/>
      <c r="I514" s="1844" t="s">
        <v>1391</v>
      </c>
      <c r="J514" s="1845"/>
      <c r="K514" s="1846"/>
    </row>
    <row r="515" spans="1:11" ht="66" customHeight="1" x14ac:dyDescent="0.25">
      <c r="A515" s="1625"/>
      <c r="B515" s="1625"/>
      <c r="C515" s="1625"/>
      <c r="D515" s="641" t="s">
        <v>525</v>
      </c>
      <c r="E515" s="1629" t="s">
        <v>526</v>
      </c>
      <c r="F515" s="1630"/>
      <c r="G515" s="641" t="s">
        <v>940</v>
      </c>
      <c r="H515" s="641" t="s">
        <v>528</v>
      </c>
      <c r="I515" s="641" t="s">
        <v>1136</v>
      </c>
      <c r="J515" s="641" t="s">
        <v>1350</v>
      </c>
      <c r="K515" s="641" t="s">
        <v>1351</v>
      </c>
    </row>
    <row r="516" spans="1:11" ht="19.5" customHeight="1" x14ac:dyDescent="0.25">
      <c r="A516" s="803">
        <v>1</v>
      </c>
      <c r="B516" s="803">
        <v>2</v>
      </c>
      <c r="C516" s="803">
        <v>3</v>
      </c>
      <c r="D516" s="803">
        <v>4</v>
      </c>
      <c r="E516" s="780">
        <v>5</v>
      </c>
      <c r="F516" s="780" t="s">
        <v>246</v>
      </c>
      <c r="G516" s="803">
        <v>7</v>
      </c>
      <c r="H516" s="803">
        <v>8</v>
      </c>
      <c r="I516" s="803">
        <v>9</v>
      </c>
      <c r="J516" s="803">
        <v>10</v>
      </c>
      <c r="K516" s="803">
        <v>11</v>
      </c>
    </row>
    <row r="517" spans="1:11" ht="87" customHeight="1" x14ac:dyDescent="0.25">
      <c r="A517" s="608" t="s">
        <v>430</v>
      </c>
      <c r="B517" s="242" t="s">
        <v>1394</v>
      </c>
      <c r="C517" s="608" t="s">
        <v>698</v>
      </c>
      <c r="D517" s="319"/>
      <c r="E517" s="319"/>
      <c r="F517" s="319"/>
      <c r="G517" s="319" t="s">
        <v>1395</v>
      </c>
      <c r="H517" s="319"/>
      <c r="I517" s="938">
        <f>I518+I524+I532</f>
        <v>25365080</v>
      </c>
      <c r="J517" s="938">
        <f>J518+J524+J532</f>
        <v>27103129.800000001</v>
      </c>
      <c r="K517" s="938">
        <f>K518+K524+K532</f>
        <v>26384836.140000004</v>
      </c>
    </row>
    <row r="518" spans="1:11" ht="76.5" customHeight="1" x14ac:dyDescent="0.25">
      <c r="A518" s="940" t="s">
        <v>185</v>
      </c>
      <c r="B518" s="941" t="s">
        <v>1396</v>
      </c>
      <c r="C518" s="607"/>
      <c r="D518" s="940" t="s">
        <v>558</v>
      </c>
      <c r="E518" s="940" t="s">
        <v>532</v>
      </c>
      <c r="F518" s="940" t="s">
        <v>231</v>
      </c>
      <c r="G518" s="940" t="s">
        <v>367</v>
      </c>
      <c r="H518" s="940" t="s">
        <v>534</v>
      </c>
      <c r="I518" s="942">
        <v>4500000</v>
      </c>
      <c r="J518" s="942">
        <f>J519+J523</f>
        <v>4670999.6900000004</v>
      </c>
      <c r="K518" s="942">
        <f>K519+K523</f>
        <v>4389110.74</v>
      </c>
    </row>
    <row r="519" spans="1:11" ht="75.75" customHeight="1" x14ac:dyDescent="0.25">
      <c r="A519" s="152" t="s">
        <v>445</v>
      </c>
      <c r="B519" s="313" t="s">
        <v>1396</v>
      </c>
      <c r="C519" s="91"/>
      <c r="D519" s="152" t="s">
        <v>558</v>
      </c>
      <c r="E519" s="152" t="s">
        <v>532</v>
      </c>
      <c r="F519" s="152" t="s">
        <v>231</v>
      </c>
      <c r="G519" s="152" t="s">
        <v>367</v>
      </c>
      <c r="H519" s="152" t="s">
        <v>534</v>
      </c>
      <c r="I519" s="939"/>
      <c r="J519" s="939">
        <f>J520+J521+J522</f>
        <v>4201108.3600000003</v>
      </c>
      <c r="K519" s="939">
        <f>K520+K521+K522</f>
        <v>3919219.41</v>
      </c>
    </row>
    <row r="520" spans="1:11" ht="50.25" customHeight="1" x14ac:dyDescent="0.25">
      <c r="A520" s="152" t="s">
        <v>1397</v>
      </c>
      <c r="B520" s="313" t="s">
        <v>1398</v>
      </c>
      <c r="C520" s="91"/>
      <c r="D520" s="152" t="s">
        <v>558</v>
      </c>
      <c r="E520" s="152" t="s">
        <v>532</v>
      </c>
      <c r="F520" s="152" t="s">
        <v>231</v>
      </c>
      <c r="G520" s="152" t="s">
        <v>367</v>
      </c>
      <c r="H520" s="152" t="s">
        <v>534</v>
      </c>
      <c r="I520" s="939"/>
      <c r="J520" s="939">
        <v>1819789.09</v>
      </c>
      <c r="K520" s="939">
        <v>1537900.14</v>
      </c>
    </row>
    <row r="521" spans="1:11" ht="46.5" customHeight="1" x14ac:dyDescent="0.25">
      <c r="A521" s="152" t="s">
        <v>1399</v>
      </c>
      <c r="B521" s="313" t="s">
        <v>1400</v>
      </c>
      <c r="C521" s="91"/>
      <c r="D521" s="152" t="s">
        <v>558</v>
      </c>
      <c r="E521" s="152" t="s">
        <v>532</v>
      </c>
      <c r="F521" s="152" t="s">
        <v>231</v>
      </c>
      <c r="G521" s="152" t="s">
        <v>367</v>
      </c>
      <c r="H521" s="152" t="s">
        <v>534</v>
      </c>
      <c r="I521" s="939"/>
      <c r="J521" s="939">
        <v>1670644.34</v>
      </c>
      <c r="K521" s="939">
        <v>1670644.34</v>
      </c>
    </row>
    <row r="522" spans="1:11" ht="40.5" customHeight="1" x14ac:dyDescent="0.25">
      <c r="A522" s="152" t="s">
        <v>699</v>
      </c>
      <c r="B522" s="313" t="s">
        <v>1401</v>
      </c>
      <c r="C522" s="91"/>
      <c r="D522" s="152" t="s">
        <v>558</v>
      </c>
      <c r="E522" s="152" t="s">
        <v>532</v>
      </c>
      <c r="F522" s="152" t="s">
        <v>231</v>
      </c>
      <c r="G522" s="152" t="s">
        <v>367</v>
      </c>
      <c r="H522" s="152" t="s">
        <v>534</v>
      </c>
      <c r="I522" s="939"/>
      <c r="J522" s="1">
        <v>710674.93</v>
      </c>
      <c r="K522" s="409">
        <v>710674.93</v>
      </c>
    </row>
    <row r="523" spans="1:11" ht="38.25" customHeight="1" x14ac:dyDescent="0.25">
      <c r="A523" s="152" t="s">
        <v>446</v>
      </c>
      <c r="B523" s="313" t="s">
        <v>700</v>
      </c>
      <c r="C523" s="313" t="s">
        <v>1403</v>
      </c>
      <c r="D523" s="152" t="s">
        <v>558</v>
      </c>
      <c r="E523" s="152" t="s">
        <v>532</v>
      </c>
      <c r="F523" s="152" t="s">
        <v>231</v>
      </c>
      <c r="G523" s="152" t="s">
        <v>367</v>
      </c>
      <c r="H523" s="152" t="s">
        <v>534</v>
      </c>
      <c r="I523" s="939"/>
      <c r="J523" s="939">
        <v>469891.33</v>
      </c>
      <c r="K523" s="939">
        <v>469891.33</v>
      </c>
    </row>
    <row r="524" spans="1:11" ht="45" customHeight="1" x14ac:dyDescent="0.25">
      <c r="A524" s="940" t="s">
        <v>188</v>
      </c>
      <c r="B524" s="941" t="s">
        <v>1402</v>
      </c>
      <c r="C524" s="607"/>
      <c r="D524" s="940" t="s">
        <v>558</v>
      </c>
      <c r="E524" s="940" t="s">
        <v>532</v>
      </c>
      <c r="F524" s="940" t="s">
        <v>231</v>
      </c>
      <c r="G524" s="940" t="s">
        <v>368</v>
      </c>
      <c r="H524" s="940" t="s">
        <v>160</v>
      </c>
      <c r="I524" s="942">
        <v>16865080</v>
      </c>
      <c r="J524" s="942">
        <f>J525+J526+J527+J528+J529+J530+J531</f>
        <v>17663080.309999999</v>
      </c>
      <c r="K524" s="942">
        <f>K525+K526+K527+K528+K529+K530+K531</f>
        <v>17431185.450000003</v>
      </c>
    </row>
    <row r="525" spans="1:11" ht="18.75" customHeight="1" x14ac:dyDescent="0.25">
      <c r="A525" s="152" t="s">
        <v>434</v>
      </c>
      <c r="B525" s="313" t="s">
        <v>1404</v>
      </c>
      <c r="C525" s="91"/>
      <c r="D525" s="940" t="s">
        <v>558</v>
      </c>
      <c r="E525" s="940" t="s">
        <v>532</v>
      </c>
      <c r="F525" s="940" t="s">
        <v>231</v>
      </c>
      <c r="G525" s="940" t="s">
        <v>368</v>
      </c>
      <c r="H525" s="152" t="s">
        <v>544</v>
      </c>
      <c r="I525" s="939"/>
      <c r="J525" s="939">
        <v>7770000</v>
      </c>
      <c r="K525" s="939">
        <v>7739039.8399999999</v>
      </c>
    </row>
    <row r="526" spans="1:11" ht="15" customHeight="1" x14ac:dyDescent="0.25">
      <c r="A526" s="152" t="s">
        <v>435</v>
      </c>
      <c r="B526" s="313" t="s">
        <v>701</v>
      </c>
      <c r="C526" s="91"/>
      <c r="D526" s="940" t="s">
        <v>558</v>
      </c>
      <c r="E526" s="940" t="s">
        <v>532</v>
      </c>
      <c r="F526" s="940" t="s">
        <v>231</v>
      </c>
      <c r="G526" s="940" t="s">
        <v>368</v>
      </c>
      <c r="H526" s="152" t="s">
        <v>545</v>
      </c>
      <c r="I526" s="939"/>
      <c r="J526" s="939">
        <v>73600</v>
      </c>
      <c r="K526" s="939">
        <v>72000</v>
      </c>
    </row>
    <row r="527" spans="1:11" s="321" customFormat="1" ht="20.25" customHeight="1" x14ac:dyDescent="0.25">
      <c r="A527" s="152" t="s">
        <v>436</v>
      </c>
      <c r="B527" s="313" t="s">
        <v>702</v>
      </c>
      <c r="C527" s="91"/>
      <c r="D527" s="940" t="s">
        <v>558</v>
      </c>
      <c r="E527" s="940" t="s">
        <v>532</v>
      </c>
      <c r="F527" s="940" t="s">
        <v>231</v>
      </c>
      <c r="G527" s="940" t="s">
        <v>368</v>
      </c>
      <c r="H527" s="152" t="s">
        <v>546</v>
      </c>
      <c r="I527" s="939"/>
      <c r="J527" s="939">
        <v>2345000</v>
      </c>
      <c r="K527" s="939">
        <v>2319395.5499999998</v>
      </c>
    </row>
    <row r="528" spans="1:11" s="321" customFormat="1" ht="45.75" customHeight="1" x14ac:dyDescent="0.25">
      <c r="A528" s="152" t="s">
        <v>437</v>
      </c>
      <c r="B528" s="313" t="s">
        <v>1405</v>
      </c>
      <c r="C528" s="91"/>
      <c r="D528" s="940" t="s">
        <v>558</v>
      </c>
      <c r="E528" s="940" t="s">
        <v>532</v>
      </c>
      <c r="F528" s="940" t="s">
        <v>231</v>
      </c>
      <c r="G528" s="940" t="s">
        <v>368</v>
      </c>
      <c r="H528" s="152" t="s">
        <v>534</v>
      </c>
      <c r="I528" s="939"/>
      <c r="J528" s="939">
        <v>7345161.3099999996</v>
      </c>
      <c r="K528" s="939">
        <v>7173294.4199999999</v>
      </c>
    </row>
    <row r="529" spans="1:11" s="321" customFormat="1" ht="21" customHeight="1" x14ac:dyDescent="0.25">
      <c r="A529" s="152" t="s">
        <v>438</v>
      </c>
      <c r="B529" s="313" t="s">
        <v>703</v>
      </c>
      <c r="C529" s="91"/>
      <c r="D529" s="940" t="s">
        <v>558</v>
      </c>
      <c r="E529" s="940" t="s">
        <v>532</v>
      </c>
      <c r="F529" s="940" t="s">
        <v>231</v>
      </c>
      <c r="G529" s="940" t="s">
        <v>368</v>
      </c>
      <c r="H529" s="152" t="s">
        <v>547</v>
      </c>
      <c r="I529" s="939"/>
      <c r="J529" s="939">
        <v>1456</v>
      </c>
      <c r="K529" s="939">
        <v>1456</v>
      </c>
    </row>
    <row r="530" spans="1:11" ht="13.5" customHeight="1" x14ac:dyDescent="0.25">
      <c r="A530" s="152" t="s">
        <v>439</v>
      </c>
      <c r="B530" s="313" t="s">
        <v>704</v>
      </c>
      <c r="C530" s="91"/>
      <c r="D530" s="940" t="s">
        <v>558</v>
      </c>
      <c r="E530" s="940" t="s">
        <v>532</v>
      </c>
      <c r="F530" s="940" t="s">
        <v>231</v>
      </c>
      <c r="G530" s="940" t="s">
        <v>368</v>
      </c>
      <c r="H530" s="152" t="s">
        <v>548</v>
      </c>
      <c r="I530" s="939"/>
      <c r="J530" s="939">
        <v>3863</v>
      </c>
      <c r="K530" s="939">
        <v>3863</v>
      </c>
    </row>
    <row r="531" spans="1:11" s="321" customFormat="1" ht="18" customHeight="1" x14ac:dyDescent="0.25">
      <c r="A531" s="152" t="s">
        <v>440</v>
      </c>
      <c r="B531" s="313" t="s">
        <v>705</v>
      </c>
      <c r="C531" s="91"/>
      <c r="D531" s="940" t="s">
        <v>558</v>
      </c>
      <c r="E531" s="940" t="s">
        <v>532</v>
      </c>
      <c r="F531" s="940" t="s">
        <v>231</v>
      </c>
      <c r="G531" s="940" t="s">
        <v>368</v>
      </c>
      <c r="H531" s="152" t="s">
        <v>549</v>
      </c>
      <c r="I531" s="939"/>
      <c r="J531" s="939">
        <v>124000</v>
      </c>
      <c r="K531" s="939">
        <v>122136.64</v>
      </c>
    </row>
    <row r="532" spans="1:11" s="321" customFormat="1" ht="42.75" customHeight="1" x14ac:dyDescent="0.25">
      <c r="A532" s="940" t="s">
        <v>190</v>
      </c>
      <c r="B532" s="941" t="s">
        <v>467</v>
      </c>
      <c r="C532" s="607"/>
      <c r="D532" s="940" t="s">
        <v>558</v>
      </c>
      <c r="E532" s="940" t="s">
        <v>532</v>
      </c>
      <c r="F532" s="940" t="s">
        <v>231</v>
      </c>
      <c r="G532" s="940" t="s">
        <v>369</v>
      </c>
      <c r="H532" s="940" t="s">
        <v>160</v>
      </c>
      <c r="I532" s="942">
        <v>4000000</v>
      </c>
      <c r="J532" s="942">
        <f>J533+J534</f>
        <v>4769049.8</v>
      </c>
      <c r="K532" s="942">
        <f>K533+K534</f>
        <v>4564539.95</v>
      </c>
    </row>
    <row r="533" spans="1:11" ht="19.5" customHeight="1" x14ac:dyDescent="0.25">
      <c r="A533" s="152" t="s">
        <v>443</v>
      </c>
      <c r="B533" s="313" t="s">
        <v>706</v>
      </c>
      <c r="C533" s="91"/>
      <c r="D533" s="940" t="s">
        <v>558</v>
      </c>
      <c r="E533" s="940" t="s">
        <v>532</v>
      </c>
      <c r="F533" s="940" t="s">
        <v>231</v>
      </c>
      <c r="G533" s="940" t="s">
        <v>369</v>
      </c>
      <c r="H533" s="152" t="s">
        <v>648</v>
      </c>
      <c r="I533" s="939"/>
      <c r="J533" s="939">
        <v>4716349.8</v>
      </c>
      <c r="K533" s="939">
        <v>4524556.63</v>
      </c>
    </row>
    <row r="534" spans="1:11" s="321" customFormat="1" ht="26.25" customHeight="1" thickBot="1" x14ac:dyDescent="0.3">
      <c r="A534" s="943" t="s">
        <v>707</v>
      </c>
      <c r="B534" s="808" t="s">
        <v>708</v>
      </c>
      <c r="C534" s="944"/>
      <c r="D534" s="945" t="s">
        <v>558</v>
      </c>
      <c r="E534" s="945" t="s">
        <v>532</v>
      </c>
      <c r="F534" s="945" t="s">
        <v>231</v>
      </c>
      <c r="G534" s="945" t="s">
        <v>369</v>
      </c>
      <c r="H534" s="943" t="s">
        <v>534</v>
      </c>
      <c r="I534" s="946"/>
      <c r="J534" s="946">
        <v>52700</v>
      </c>
      <c r="K534" s="946">
        <v>39983.32</v>
      </c>
    </row>
    <row r="535" spans="1:11" s="321" customFormat="1" ht="27" customHeight="1" thickBot="1" x14ac:dyDescent="0.3">
      <c r="A535" s="1592" t="s">
        <v>162</v>
      </c>
      <c r="B535" s="1593"/>
      <c r="C535" s="1593"/>
      <c r="D535" s="1593"/>
      <c r="E535" s="1593"/>
      <c r="F535" s="1593"/>
      <c r="G535" s="1593"/>
      <c r="H535" s="1594"/>
      <c r="I535" s="947">
        <f>I517</f>
        <v>25365080</v>
      </c>
      <c r="J535" s="947">
        <f t="shared" ref="J535:K535" si="77">J517</f>
        <v>27103129.800000001</v>
      </c>
      <c r="K535" s="948">
        <f t="shared" si="77"/>
        <v>26384836.140000004</v>
      </c>
    </row>
    <row r="536" spans="1:11" ht="37.5" hidden="1" customHeight="1" x14ac:dyDescent="0.25">
      <c r="A536" s="336"/>
      <c r="B536" s="230"/>
      <c r="C536" s="59"/>
      <c r="D536" s="63"/>
      <c r="E536" s="64"/>
      <c r="F536" s="64"/>
      <c r="G536" s="229"/>
      <c r="H536" s="65"/>
      <c r="I536" s="228"/>
      <c r="J536" s="228"/>
      <c r="K536" s="228"/>
    </row>
    <row r="537" spans="1:11" s="321" customFormat="1" ht="37.5" hidden="1" customHeight="1" x14ac:dyDescent="0.25">
      <c r="A537" s="1638"/>
      <c r="B537" s="1636"/>
      <c r="C537" s="59"/>
      <c r="D537" s="328"/>
      <c r="E537" s="327"/>
      <c r="F537" s="327"/>
      <c r="G537" s="229"/>
      <c r="H537" s="65"/>
      <c r="I537" s="228"/>
      <c r="J537" s="228"/>
      <c r="K537" s="228"/>
    </row>
    <row r="538" spans="1:11" s="321" customFormat="1" ht="37.5" hidden="1" customHeight="1" x14ac:dyDescent="0.25">
      <c r="A538" s="1549"/>
      <c r="B538" s="1637"/>
      <c r="C538" s="59"/>
      <c r="D538" s="328"/>
      <c r="E538" s="327"/>
      <c r="F538" s="327"/>
      <c r="G538" s="229"/>
      <c r="H538" s="65"/>
      <c r="I538" s="228"/>
      <c r="J538" s="228"/>
      <c r="K538" s="228"/>
    </row>
    <row r="539" spans="1:11" ht="26.25" customHeight="1" thickBot="1" x14ac:dyDescent="0.3">
      <c r="A539" s="1595" t="s">
        <v>1406</v>
      </c>
      <c r="B539" s="1596"/>
      <c r="C539" s="1596"/>
      <c r="D539" s="1596"/>
      <c r="E539" s="1596"/>
      <c r="F539" s="1596"/>
      <c r="G539" s="1596"/>
      <c r="H539" s="1596"/>
      <c r="I539" s="1596"/>
      <c r="J539" s="1596"/>
      <c r="K539" s="1597"/>
    </row>
    <row r="540" spans="1:11" x14ac:dyDescent="0.25">
      <c r="A540" s="1598" t="s">
        <v>427</v>
      </c>
      <c r="B540" s="1561" t="s">
        <v>936</v>
      </c>
      <c r="C540" s="1755" t="s">
        <v>668</v>
      </c>
      <c r="D540" s="1561" t="s">
        <v>524</v>
      </c>
      <c r="E540" s="1561"/>
      <c r="F540" s="1561"/>
      <c r="G540" s="1561"/>
      <c r="H540" s="1561"/>
      <c r="I540" s="1561" t="s">
        <v>1407</v>
      </c>
      <c r="J540" s="1561"/>
      <c r="K540" s="1604"/>
    </row>
    <row r="541" spans="1:11" x14ac:dyDescent="0.25">
      <c r="A541" s="1599"/>
      <c r="B541" s="1589"/>
      <c r="C541" s="1602"/>
      <c r="D541" s="1589" t="s">
        <v>525</v>
      </c>
      <c r="E541" s="1589" t="s">
        <v>526</v>
      </c>
      <c r="F541" s="1590"/>
      <c r="G541" s="1589" t="s">
        <v>527</v>
      </c>
      <c r="H541" s="1589" t="s">
        <v>528</v>
      </c>
      <c r="I541" s="1574" t="s">
        <v>1068</v>
      </c>
      <c r="J541" s="1574" t="s">
        <v>1408</v>
      </c>
      <c r="K541" s="1572" t="s">
        <v>1311</v>
      </c>
    </row>
    <row r="542" spans="1:11" ht="60.75" customHeight="1" x14ac:dyDescent="0.25">
      <c r="A542" s="1600"/>
      <c r="B542" s="1601"/>
      <c r="C542" s="1603"/>
      <c r="D542" s="1590"/>
      <c r="E542" s="774" t="s">
        <v>529</v>
      </c>
      <c r="F542" s="774" t="s">
        <v>530</v>
      </c>
      <c r="G542" s="1590"/>
      <c r="H542" s="1590"/>
      <c r="I542" s="1575"/>
      <c r="J542" s="1575"/>
      <c r="K542" s="1573"/>
    </row>
    <row r="543" spans="1:11" ht="62.25" customHeight="1" x14ac:dyDescent="0.25">
      <c r="A543" s="793"/>
      <c r="B543" s="781" t="s">
        <v>1409</v>
      </c>
      <c r="C543" s="546" t="s">
        <v>1418</v>
      </c>
      <c r="D543" s="546"/>
      <c r="E543" s="548"/>
      <c r="F543" s="548"/>
      <c r="G543" s="548" t="s">
        <v>1410</v>
      </c>
      <c r="H543" s="546"/>
      <c r="I543" s="61">
        <f>I544+I547</f>
        <v>3926800</v>
      </c>
      <c r="J543" s="61">
        <f>J544+J547</f>
        <v>5955788.7000000002</v>
      </c>
      <c r="K543" s="61">
        <f>K544+K547</f>
        <v>5955788.7000000002</v>
      </c>
    </row>
    <row r="544" spans="1:11" s="409" customFormat="1" ht="57.75" x14ac:dyDescent="0.25">
      <c r="A544" s="397">
        <v>1</v>
      </c>
      <c r="B544" s="453" t="s">
        <v>1028</v>
      </c>
      <c r="C544" s="395"/>
      <c r="D544" s="396" t="s">
        <v>558</v>
      </c>
      <c r="E544" s="396" t="s">
        <v>532</v>
      </c>
      <c r="F544" s="396" t="s">
        <v>231</v>
      </c>
      <c r="G544" s="396" t="s">
        <v>1411</v>
      </c>
      <c r="H544" s="395">
        <v>0</v>
      </c>
      <c r="I544" s="329">
        <f>I545+I546</f>
        <v>441000</v>
      </c>
      <c r="J544" s="329">
        <f>J545+J546</f>
        <v>2369988.7000000002</v>
      </c>
      <c r="K544" s="329">
        <f>K545+K546</f>
        <v>2369988.7000000002</v>
      </c>
    </row>
    <row r="545" spans="1:11" ht="45" x14ac:dyDescent="0.25">
      <c r="A545" s="57" t="s">
        <v>185</v>
      </c>
      <c r="B545" s="29" t="s">
        <v>299</v>
      </c>
      <c r="C545" s="160"/>
      <c r="D545" s="40" t="s">
        <v>558</v>
      </c>
      <c r="E545" s="40" t="s">
        <v>532</v>
      </c>
      <c r="F545" s="40" t="s">
        <v>231</v>
      </c>
      <c r="G545" s="40" t="s">
        <v>1412</v>
      </c>
      <c r="H545" s="40" t="s">
        <v>534</v>
      </c>
      <c r="I545" s="454">
        <v>417000</v>
      </c>
      <c r="J545" s="454">
        <v>2369988.7000000002</v>
      </c>
      <c r="K545" s="424">
        <v>2369988.7000000002</v>
      </c>
    </row>
    <row r="546" spans="1:11" ht="66" customHeight="1" x14ac:dyDescent="0.25">
      <c r="A546" s="57" t="s">
        <v>188</v>
      </c>
      <c r="B546" s="29" t="s">
        <v>300</v>
      </c>
      <c r="C546" s="160"/>
      <c r="D546" s="40" t="s">
        <v>558</v>
      </c>
      <c r="E546" s="40" t="s">
        <v>532</v>
      </c>
      <c r="F546" s="40" t="s">
        <v>231</v>
      </c>
      <c r="G546" s="792" t="s">
        <v>1413</v>
      </c>
      <c r="H546" s="40" t="s">
        <v>534</v>
      </c>
      <c r="I546" s="454">
        <v>24000</v>
      </c>
      <c r="J546" s="454">
        <v>0</v>
      </c>
      <c r="K546" s="455">
        <v>0</v>
      </c>
    </row>
    <row r="547" spans="1:11" ht="43.5" customHeight="1" x14ac:dyDescent="0.25">
      <c r="A547" s="406" t="s">
        <v>301</v>
      </c>
      <c r="B547" s="161" t="s">
        <v>302</v>
      </c>
      <c r="C547" s="161"/>
      <c r="D547" s="457" t="s">
        <v>558</v>
      </c>
      <c r="E547" s="213" t="s">
        <v>532</v>
      </c>
      <c r="F547" s="213" t="s">
        <v>231</v>
      </c>
      <c r="G547" s="458" t="s">
        <v>1414</v>
      </c>
      <c r="H547" s="458" t="s">
        <v>160</v>
      </c>
      <c r="I547" s="459">
        <f>I548+I549</f>
        <v>3485800</v>
      </c>
      <c r="J547" s="459">
        <f>J548+J549</f>
        <v>3585800</v>
      </c>
      <c r="K547" s="459">
        <f>K548+K549</f>
        <v>3585800</v>
      </c>
    </row>
    <row r="548" spans="1:11" ht="71.25" customHeight="1" x14ac:dyDescent="0.25">
      <c r="A548" s="57" t="s">
        <v>195</v>
      </c>
      <c r="B548" s="798" t="s">
        <v>303</v>
      </c>
      <c r="C548" s="798"/>
      <c r="D548" s="789" t="s">
        <v>558</v>
      </c>
      <c r="E548" s="789" t="s">
        <v>532</v>
      </c>
      <c r="F548" s="789" t="s">
        <v>231</v>
      </c>
      <c r="G548" s="789" t="s">
        <v>1415</v>
      </c>
      <c r="H548" s="789" t="s">
        <v>534</v>
      </c>
      <c r="I548" s="456">
        <v>35000</v>
      </c>
      <c r="J548" s="456">
        <v>35000</v>
      </c>
      <c r="K548" s="456">
        <v>35000</v>
      </c>
    </row>
    <row r="549" spans="1:11" ht="60.75" thickBot="1" x14ac:dyDescent="0.3">
      <c r="A549" s="791" t="s">
        <v>469</v>
      </c>
      <c r="B549" s="467" t="s">
        <v>304</v>
      </c>
      <c r="C549" s="467"/>
      <c r="D549" s="792" t="s">
        <v>558</v>
      </c>
      <c r="E549" s="792" t="s">
        <v>308</v>
      </c>
      <c r="F549" s="792" t="s">
        <v>560</v>
      </c>
      <c r="G549" s="792" t="s">
        <v>1416</v>
      </c>
      <c r="H549" s="792" t="s">
        <v>1417</v>
      </c>
      <c r="I549" s="454">
        <v>3450800</v>
      </c>
      <c r="J549" s="454">
        <v>3550800</v>
      </c>
      <c r="K549" s="454">
        <v>3550800</v>
      </c>
    </row>
    <row r="550" spans="1:11" s="409" customFormat="1" ht="16.5" thickBot="1" x14ac:dyDescent="0.3">
      <c r="A550" s="1758" t="s">
        <v>1419</v>
      </c>
      <c r="B550" s="1759"/>
      <c r="C550" s="1759"/>
      <c r="D550" s="1759"/>
      <c r="E550" s="1759"/>
      <c r="F550" s="1759"/>
      <c r="G550" s="1759"/>
      <c r="H550" s="1759"/>
      <c r="I550" s="1759"/>
      <c r="J550" s="1759"/>
      <c r="K550" s="1760"/>
    </row>
    <row r="551" spans="1:11" s="409" customFormat="1" ht="15" customHeight="1" x14ac:dyDescent="0.25">
      <c r="A551" s="1598" t="s">
        <v>427</v>
      </c>
      <c r="B551" s="1561" t="s">
        <v>936</v>
      </c>
      <c r="C551" s="1755" t="s">
        <v>668</v>
      </c>
      <c r="D551" s="1561" t="s">
        <v>524</v>
      </c>
      <c r="E551" s="1561"/>
      <c r="F551" s="1561"/>
      <c r="G551" s="1561"/>
      <c r="H551" s="1561"/>
      <c r="I551" s="1561" t="s">
        <v>1407</v>
      </c>
      <c r="J551" s="1561"/>
      <c r="K551" s="1604"/>
    </row>
    <row r="552" spans="1:11" s="409" customFormat="1" ht="15" customHeight="1" x14ac:dyDescent="0.25">
      <c r="A552" s="1599"/>
      <c r="B552" s="1589"/>
      <c r="C552" s="1602"/>
      <c r="D552" s="1589" t="s">
        <v>525</v>
      </c>
      <c r="E552" s="1589" t="s">
        <v>526</v>
      </c>
      <c r="F552" s="1590"/>
      <c r="G552" s="1589" t="s">
        <v>527</v>
      </c>
      <c r="H552" s="1589" t="s">
        <v>528</v>
      </c>
      <c r="I552" s="1574" t="s">
        <v>1068</v>
      </c>
      <c r="J552" s="1574" t="s">
        <v>1408</v>
      </c>
      <c r="K552" s="1572" t="s">
        <v>1222</v>
      </c>
    </row>
    <row r="553" spans="1:11" s="409" customFormat="1" ht="48" customHeight="1" x14ac:dyDescent="0.25">
      <c r="A553" s="1600"/>
      <c r="B553" s="1601"/>
      <c r="C553" s="1603"/>
      <c r="D553" s="1590"/>
      <c r="E553" s="774" t="s">
        <v>529</v>
      </c>
      <c r="F553" s="774" t="s">
        <v>530</v>
      </c>
      <c r="G553" s="1590"/>
      <c r="H553" s="1590"/>
      <c r="I553" s="1575"/>
      <c r="J553" s="1575"/>
      <c r="K553" s="1573"/>
    </row>
    <row r="554" spans="1:11" s="409" customFormat="1" ht="68.25" customHeight="1" x14ac:dyDescent="0.25">
      <c r="A554" s="653"/>
      <c r="B554" s="781" t="s">
        <v>1420</v>
      </c>
      <c r="C554" s="949"/>
      <c r="D554" s="573"/>
      <c r="E554" s="121"/>
      <c r="F554" s="121"/>
      <c r="G554" s="950">
        <v>1290000000</v>
      </c>
      <c r="H554" s="573"/>
      <c r="I554" s="954">
        <f>I555+I557</f>
        <v>3422450</v>
      </c>
      <c r="J554" s="954">
        <f t="shared" ref="J554" si="78">J555+J557</f>
        <v>3639450</v>
      </c>
      <c r="K554" s="954">
        <f>K555+K557</f>
        <v>3637292.27</v>
      </c>
    </row>
    <row r="555" spans="1:11" s="409" customFormat="1" ht="71.25" customHeight="1" x14ac:dyDescent="0.25">
      <c r="A555" s="819" t="s">
        <v>430</v>
      </c>
      <c r="B555" s="781" t="s">
        <v>1421</v>
      </c>
      <c r="C555" s="949"/>
      <c r="D555" s="950">
        <v>971</v>
      </c>
      <c r="E555" s="121">
        <v>1</v>
      </c>
      <c r="F555" s="121">
        <v>13</v>
      </c>
      <c r="G555" s="950">
        <v>1290200000</v>
      </c>
      <c r="H555" s="951" t="s">
        <v>160</v>
      </c>
      <c r="I555" s="954">
        <f>I556</f>
        <v>100000</v>
      </c>
      <c r="J555" s="954">
        <f>J556</f>
        <v>520000</v>
      </c>
      <c r="K555" s="954">
        <f>K556</f>
        <v>520000</v>
      </c>
    </row>
    <row r="556" spans="1:11" s="409" customFormat="1" ht="45" x14ac:dyDescent="0.25">
      <c r="A556" s="794" t="s">
        <v>185</v>
      </c>
      <c r="B556" s="815" t="s">
        <v>307</v>
      </c>
      <c r="C556" s="467"/>
      <c r="D556" s="791" t="s">
        <v>558</v>
      </c>
      <c r="E556" s="931" t="s">
        <v>532</v>
      </c>
      <c r="F556" s="931" t="s">
        <v>231</v>
      </c>
      <c r="G556" s="931" t="s">
        <v>1422</v>
      </c>
      <c r="H556" s="931" t="s">
        <v>534</v>
      </c>
      <c r="I556" s="454">
        <v>100000</v>
      </c>
      <c r="J556" s="955">
        <v>520000</v>
      </c>
      <c r="K556" s="455">
        <v>520000</v>
      </c>
    </row>
    <row r="557" spans="1:11" s="409" customFormat="1" ht="71.25" x14ac:dyDescent="0.25">
      <c r="A557" s="818" t="s">
        <v>71</v>
      </c>
      <c r="B557" s="781" t="s">
        <v>370</v>
      </c>
      <c r="C557" s="670"/>
      <c r="D557" s="778" t="s">
        <v>160</v>
      </c>
      <c r="E557" s="953" t="s">
        <v>308</v>
      </c>
      <c r="F557" s="953" t="s">
        <v>298</v>
      </c>
      <c r="G557" s="953" t="s">
        <v>1424</v>
      </c>
      <c r="H557" s="953" t="s">
        <v>160</v>
      </c>
      <c r="I557" s="459">
        <f>I558+I559</f>
        <v>3322450</v>
      </c>
      <c r="J557" s="459">
        <f t="shared" ref="J557:K557" si="79">J558+J559</f>
        <v>3119450</v>
      </c>
      <c r="K557" s="459">
        <f t="shared" si="79"/>
        <v>3117292.27</v>
      </c>
    </row>
    <row r="558" spans="1:11" s="409" customFormat="1" ht="45" x14ac:dyDescent="0.25">
      <c r="A558" s="794" t="s">
        <v>762</v>
      </c>
      <c r="B558" s="815" t="s">
        <v>1423</v>
      </c>
      <c r="C558" s="467"/>
      <c r="D558" s="791">
        <v>971</v>
      </c>
      <c r="E558" s="931" t="s">
        <v>532</v>
      </c>
      <c r="F558" s="931" t="s">
        <v>231</v>
      </c>
      <c r="G558" s="931" t="s">
        <v>1425</v>
      </c>
      <c r="H558" s="931" t="s">
        <v>160</v>
      </c>
      <c r="I558" s="454">
        <v>22450</v>
      </c>
      <c r="J558" s="424">
        <v>22450</v>
      </c>
      <c r="K558" s="425">
        <v>22449.08</v>
      </c>
    </row>
    <row r="559" spans="1:11" s="409" customFormat="1" ht="60.75" thickBot="1" x14ac:dyDescent="0.3">
      <c r="A559" s="794" t="s">
        <v>198</v>
      </c>
      <c r="B559" s="815" t="s">
        <v>371</v>
      </c>
      <c r="C559" s="798"/>
      <c r="D559" s="789" t="s">
        <v>558</v>
      </c>
      <c r="E559" s="952" t="s">
        <v>552</v>
      </c>
      <c r="F559" s="952" t="s">
        <v>532</v>
      </c>
      <c r="G559" s="952" t="s">
        <v>1426</v>
      </c>
      <c r="H559" s="952" t="s">
        <v>1427</v>
      </c>
      <c r="I559" s="956">
        <v>3300000</v>
      </c>
      <c r="J559" s="956">
        <v>3097000</v>
      </c>
      <c r="K559" s="957">
        <v>3094843.19</v>
      </c>
    </row>
    <row r="560" spans="1:11" s="409" customFormat="1" ht="15" customHeight="1" x14ac:dyDescent="0.25">
      <c r="A560" s="1577" t="s">
        <v>162</v>
      </c>
      <c r="B560" s="1578"/>
      <c r="C560" s="1491"/>
      <c r="D560" s="1492"/>
      <c r="E560" s="1492"/>
      <c r="F560" s="1492"/>
      <c r="G560" s="1492"/>
      <c r="H560" s="1492"/>
      <c r="I560" s="1493">
        <f>I557+I556</f>
        <v>3422450</v>
      </c>
      <c r="J560" s="1494">
        <f>J556+J557</f>
        <v>3639450</v>
      </c>
      <c r="K560" s="1495">
        <f>K556+K557</f>
        <v>3637292.27</v>
      </c>
    </row>
    <row r="561" spans="1:11" ht="24" customHeight="1" x14ac:dyDescent="0.25">
      <c r="A561" s="1576" t="s">
        <v>1429</v>
      </c>
      <c r="B561" s="1576"/>
      <c r="C561" s="1576"/>
      <c r="D561" s="1576"/>
      <c r="E561" s="1576"/>
      <c r="F561" s="1576"/>
      <c r="G561" s="1576"/>
      <c r="H561" s="1576"/>
      <c r="I561" s="1576"/>
      <c r="J561" s="1576"/>
      <c r="K561" s="1576"/>
    </row>
    <row r="562" spans="1:11" ht="14.45" customHeight="1" x14ac:dyDescent="0.25">
      <c r="A562" s="1598" t="s">
        <v>427</v>
      </c>
      <c r="B562" s="1561" t="s">
        <v>936</v>
      </c>
      <c r="C562" s="1560" t="s">
        <v>668</v>
      </c>
      <c r="D562" s="1561" t="s">
        <v>524</v>
      </c>
      <c r="E562" s="1561"/>
      <c r="F562" s="1561"/>
      <c r="G562" s="1561"/>
      <c r="H562" s="1561"/>
      <c r="I562" s="1561" t="s">
        <v>1407</v>
      </c>
      <c r="J562" s="1561"/>
      <c r="K562" s="1604"/>
    </row>
    <row r="563" spans="1:11" ht="15" customHeight="1" x14ac:dyDescent="0.25">
      <c r="A563" s="1599"/>
      <c r="B563" s="1589"/>
      <c r="C563" s="1602"/>
      <c r="D563" s="1589" t="s">
        <v>525</v>
      </c>
      <c r="E563" s="1589" t="s">
        <v>526</v>
      </c>
      <c r="F563" s="1590"/>
      <c r="G563" s="1589" t="s">
        <v>527</v>
      </c>
      <c r="H563" s="1589" t="s">
        <v>528</v>
      </c>
      <c r="I563" s="1574" t="s">
        <v>1068</v>
      </c>
      <c r="J563" s="1574" t="s">
        <v>1428</v>
      </c>
      <c r="K563" s="1572" t="s">
        <v>1222</v>
      </c>
    </row>
    <row r="564" spans="1:11" ht="56.25" customHeight="1" x14ac:dyDescent="0.25">
      <c r="A564" s="1600"/>
      <c r="B564" s="1601"/>
      <c r="C564" s="1603"/>
      <c r="D564" s="1590"/>
      <c r="E564" s="774" t="s">
        <v>529</v>
      </c>
      <c r="F564" s="774" t="s">
        <v>530</v>
      </c>
      <c r="G564" s="1590"/>
      <c r="H564" s="1590"/>
      <c r="I564" s="1575"/>
      <c r="J564" s="1575"/>
      <c r="K564" s="1573"/>
    </row>
    <row r="565" spans="1:11" s="409" customFormat="1" ht="56.25" customHeight="1" x14ac:dyDescent="0.25">
      <c r="A565" s="958"/>
      <c r="B565" s="670" t="s">
        <v>1430</v>
      </c>
      <c r="C565" s="959"/>
      <c r="D565" s="951"/>
      <c r="E565" s="905"/>
      <c r="F565" s="905"/>
      <c r="G565" s="951">
        <v>1390000000</v>
      </c>
      <c r="H565" s="951"/>
      <c r="I565" s="954">
        <f>I566</f>
        <v>50000</v>
      </c>
      <c r="J565" s="954">
        <f t="shared" ref="J565:K565" si="80">J566</f>
        <v>50000</v>
      </c>
      <c r="K565" s="954">
        <f t="shared" si="80"/>
        <v>50000</v>
      </c>
    </row>
    <row r="566" spans="1:11" s="409" customFormat="1" ht="80.25" customHeight="1" x14ac:dyDescent="0.25">
      <c r="A566" s="445">
        <v>1</v>
      </c>
      <c r="B566" s="357" t="s">
        <v>305</v>
      </c>
      <c r="C566" s="446"/>
      <c r="D566" s="787" t="s">
        <v>558</v>
      </c>
      <c r="E566" s="791" t="s">
        <v>532</v>
      </c>
      <c r="F566" s="791">
        <v>13</v>
      </c>
      <c r="G566" s="787">
        <v>1390100000</v>
      </c>
      <c r="H566" s="787" t="s">
        <v>160</v>
      </c>
      <c r="I566" s="523">
        <f>I567+I568</f>
        <v>50000</v>
      </c>
      <c r="J566" s="523">
        <f>J567+J568</f>
        <v>50000</v>
      </c>
      <c r="K566" s="523">
        <f>K567+K568</f>
        <v>50000</v>
      </c>
    </row>
    <row r="567" spans="1:11" ht="75" customHeight="1" x14ac:dyDescent="0.25">
      <c r="A567" s="55" t="s">
        <v>185</v>
      </c>
      <c r="B567" s="23" t="s">
        <v>306</v>
      </c>
      <c r="C567" s="163"/>
      <c r="D567" s="71">
        <v>971</v>
      </c>
      <c r="E567" s="52" t="s">
        <v>532</v>
      </c>
      <c r="F567" s="52" t="s">
        <v>231</v>
      </c>
      <c r="G567" s="52" t="s">
        <v>1431</v>
      </c>
      <c r="H567" s="52" t="s">
        <v>534</v>
      </c>
      <c r="I567" s="454">
        <v>45000</v>
      </c>
      <c r="J567" s="454">
        <v>45000</v>
      </c>
      <c r="K567" s="462">
        <v>45000</v>
      </c>
    </row>
    <row r="568" spans="1:11" s="409" customFormat="1" ht="107.25" customHeight="1" x14ac:dyDescent="0.25">
      <c r="A568" s="414" t="s">
        <v>188</v>
      </c>
      <c r="B568" s="515" t="s">
        <v>1069</v>
      </c>
      <c r="C568" s="515"/>
      <c r="D568" s="71">
        <v>971</v>
      </c>
      <c r="E568" s="52" t="s">
        <v>532</v>
      </c>
      <c r="F568" s="239" t="s">
        <v>231</v>
      </c>
      <c r="G568" s="239" t="s">
        <v>1432</v>
      </c>
      <c r="H568" s="239" t="s">
        <v>534</v>
      </c>
      <c r="I568" s="456">
        <v>5000</v>
      </c>
      <c r="J568" s="456">
        <v>5000</v>
      </c>
      <c r="K568" s="522">
        <v>5000</v>
      </c>
    </row>
    <row r="569" spans="1:11" x14ac:dyDescent="0.25">
      <c r="A569" s="1732" t="s">
        <v>162</v>
      </c>
      <c r="B569" s="1733"/>
      <c r="C569" s="159"/>
      <c r="D569" s="779"/>
      <c r="E569" s="779"/>
      <c r="F569" s="779"/>
      <c r="G569" s="779"/>
      <c r="H569" s="779"/>
      <c r="I569" s="463">
        <v>50</v>
      </c>
      <c r="J569" s="463">
        <v>50</v>
      </c>
      <c r="K569" s="464">
        <v>50</v>
      </c>
    </row>
    <row r="570" spans="1:11" ht="45.75" customHeight="1" x14ac:dyDescent="0.25">
      <c r="A570" s="1748" t="s">
        <v>1454</v>
      </c>
      <c r="B570" s="1749"/>
      <c r="C570" s="1749"/>
      <c r="D570" s="1749"/>
      <c r="E570" s="1749"/>
      <c r="F570" s="1749"/>
      <c r="G570" s="1749"/>
      <c r="H570" s="1749"/>
      <c r="I570" s="1749"/>
      <c r="J570" s="1749"/>
      <c r="K570" s="1749"/>
    </row>
    <row r="571" spans="1:11" ht="15" customHeight="1" x14ac:dyDescent="0.25">
      <c r="A571" s="1624" t="s">
        <v>427</v>
      </c>
      <c r="B571" s="1624" t="s">
        <v>936</v>
      </c>
      <c r="C571" s="1624" t="s">
        <v>937</v>
      </c>
      <c r="D571" s="1626" t="s">
        <v>938</v>
      </c>
      <c r="E571" s="1627"/>
      <c r="F571" s="1627"/>
      <c r="G571" s="1627"/>
      <c r="H571" s="1628"/>
      <c r="I571" s="1626" t="s">
        <v>939</v>
      </c>
      <c r="J571" s="1627"/>
      <c r="K571" s="1628"/>
    </row>
    <row r="572" spans="1:11" ht="61.5" customHeight="1" x14ac:dyDescent="0.25">
      <c r="A572" s="1625"/>
      <c r="B572" s="1625"/>
      <c r="C572" s="1625"/>
      <c r="D572" s="42" t="s">
        <v>525</v>
      </c>
      <c r="E572" s="1747" t="s">
        <v>526</v>
      </c>
      <c r="F572" s="1747"/>
      <c r="G572" s="42" t="s">
        <v>940</v>
      </c>
      <c r="H572" s="42" t="s">
        <v>528</v>
      </c>
      <c r="I572" s="42" t="s">
        <v>1136</v>
      </c>
      <c r="J572" s="42" t="s">
        <v>1350</v>
      </c>
      <c r="K572" s="42" t="s">
        <v>1433</v>
      </c>
    </row>
    <row r="573" spans="1:11" ht="12.75" customHeight="1" x14ac:dyDescent="0.25">
      <c r="A573" s="962">
        <v>1</v>
      </c>
      <c r="B573" s="814">
        <v>2</v>
      </c>
      <c r="C573" s="814">
        <v>3</v>
      </c>
      <c r="D573" s="814">
        <v>4</v>
      </c>
      <c r="E573" s="820" t="s">
        <v>243</v>
      </c>
      <c r="F573" s="820" t="s">
        <v>246</v>
      </c>
      <c r="G573" s="814">
        <v>7</v>
      </c>
      <c r="H573" s="814">
        <v>8</v>
      </c>
      <c r="I573" s="814">
        <v>9</v>
      </c>
      <c r="J573" s="814">
        <v>10</v>
      </c>
      <c r="K573" s="963">
        <v>11</v>
      </c>
    </row>
    <row r="574" spans="1:11" s="409" customFormat="1" ht="70.5" customHeight="1" x14ac:dyDescent="0.25">
      <c r="A574" s="964" t="s">
        <v>1369</v>
      </c>
      <c r="B574" s="965" t="s">
        <v>1434</v>
      </c>
      <c r="C574" s="814"/>
      <c r="D574" s="814"/>
      <c r="E574" s="820"/>
      <c r="F574" s="820"/>
      <c r="G574" s="814">
        <v>14090000000</v>
      </c>
      <c r="H574" s="814"/>
      <c r="I574" s="983">
        <f>I575</f>
        <v>30350</v>
      </c>
      <c r="J574" s="983">
        <f t="shared" ref="J574:K574" si="81">J575</f>
        <v>30350</v>
      </c>
      <c r="K574" s="983">
        <f t="shared" si="81"/>
        <v>30350</v>
      </c>
    </row>
    <row r="575" spans="1:11" ht="75.75" customHeight="1" x14ac:dyDescent="0.25">
      <c r="A575" s="806" t="s">
        <v>185</v>
      </c>
      <c r="B575" s="242" t="s">
        <v>359</v>
      </c>
      <c r="C575" s="960"/>
      <c r="D575" s="796">
        <v>971</v>
      </c>
      <c r="E575" s="807" t="s">
        <v>532</v>
      </c>
      <c r="F575" s="807" t="s">
        <v>231</v>
      </c>
      <c r="G575" s="796">
        <v>1490100000</v>
      </c>
      <c r="H575" s="796">
        <v>0</v>
      </c>
      <c r="I575" s="421">
        <f>I576</f>
        <v>30350</v>
      </c>
      <c r="J575" s="421">
        <f t="shared" ref="J575:K575" si="82">J576</f>
        <v>30350</v>
      </c>
      <c r="K575" s="421">
        <f t="shared" si="82"/>
        <v>30350</v>
      </c>
    </row>
    <row r="576" spans="1:11" ht="51.75" customHeight="1" x14ac:dyDescent="0.25">
      <c r="A576" s="806" t="s">
        <v>445</v>
      </c>
      <c r="B576" s="468" t="s">
        <v>1199</v>
      </c>
      <c r="C576" s="960"/>
      <c r="D576" s="566">
        <v>971</v>
      </c>
      <c r="E576" s="806" t="s">
        <v>532</v>
      </c>
      <c r="F576" s="806" t="s">
        <v>231</v>
      </c>
      <c r="G576" s="566">
        <v>1490127010</v>
      </c>
      <c r="H576" s="566">
        <v>244</v>
      </c>
      <c r="I576" s="961">
        <v>30350</v>
      </c>
      <c r="J576" s="961">
        <v>30350</v>
      </c>
      <c r="K576" s="961">
        <v>30350</v>
      </c>
    </row>
    <row r="577" spans="1:15" ht="23.25" customHeight="1" thickBot="1" x14ac:dyDescent="0.3">
      <c r="A577" s="1757" t="s">
        <v>162</v>
      </c>
      <c r="B577" s="1757"/>
      <c r="C577" s="796"/>
      <c r="D577" s="796"/>
      <c r="E577" s="807"/>
      <c r="F577" s="807"/>
      <c r="G577" s="807"/>
      <c r="H577" s="796"/>
      <c r="I577" s="689">
        <f>I574</f>
        <v>30350</v>
      </c>
      <c r="J577" s="689">
        <f t="shared" ref="J577:K577" si="83">J574</f>
        <v>30350</v>
      </c>
      <c r="K577" s="689">
        <f t="shared" si="83"/>
        <v>30350</v>
      </c>
    </row>
    <row r="578" spans="1:15" ht="39.75" customHeight="1" thickBot="1" x14ac:dyDescent="0.3">
      <c r="A578" s="1634" t="s">
        <v>1455</v>
      </c>
      <c r="B578" s="1635"/>
      <c r="C578" s="1635"/>
      <c r="D578" s="1632"/>
      <c r="E578" s="1632"/>
      <c r="F578" s="1632"/>
      <c r="G578" s="1632"/>
      <c r="H578" s="1632"/>
      <c r="I578" s="1632"/>
      <c r="J578" s="1632"/>
      <c r="K578" s="1633"/>
    </row>
    <row r="579" spans="1:15" s="409" customFormat="1" ht="21" customHeight="1" x14ac:dyDescent="0.25">
      <c r="A579" s="1624" t="s">
        <v>427</v>
      </c>
      <c r="B579" s="1624" t="s">
        <v>936</v>
      </c>
      <c r="C579" s="1624" t="s">
        <v>937</v>
      </c>
      <c r="D579" s="1626" t="s">
        <v>938</v>
      </c>
      <c r="E579" s="1627"/>
      <c r="F579" s="1627"/>
      <c r="G579" s="1627"/>
      <c r="H579" s="1628"/>
      <c r="I579" s="1626" t="s">
        <v>939</v>
      </c>
      <c r="J579" s="1627"/>
      <c r="K579" s="1628"/>
    </row>
    <row r="580" spans="1:15" s="409" customFormat="1" ht="63.75" customHeight="1" x14ac:dyDescent="0.25">
      <c r="A580" s="1625"/>
      <c r="B580" s="1625"/>
      <c r="C580" s="1625"/>
      <c r="D580" s="42" t="s">
        <v>525</v>
      </c>
      <c r="E580" s="1747" t="s">
        <v>526</v>
      </c>
      <c r="F580" s="1747"/>
      <c r="G580" s="42" t="s">
        <v>940</v>
      </c>
      <c r="H580" s="42" t="s">
        <v>528</v>
      </c>
      <c r="I580" s="42" t="s">
        <v>1136</v>
      </c>
      <c r="J580" s="42" t="s">
        <v>1350</v>
      </c>
      <c r="K580" s="42" t="s">
        <v>1433</v>
      </c>
    </row>
    <row r="581" spans="1:15" ht="18.75" customHeight="1" x14ac:dyDescent="0.25">
      <c r="A581" s="816">
        <v>1</v>
      </c>
      <c r="B581" s="803">
        <v>2</v>
      </c>
      <c r="C581" s="803">
        <v>3</v>
      </c>
      <c r="D581" s="803">
        <v>4</v>
      </c>
      <c r="E581" s="780" t="s">
        <v>243</v>
      </c>
      <c r="F581" s="780" t="s">
        <v>246</v>
      </c>
      <c r="G581" s="803">
        <v>7</v>
      </c>
      <c r="H581" s="803">
        <v>8</v>
      </c>
      <c r="I581" s="803">
        <v>9</v>
      </c>
      <c r="J581" s="803">
        <v>10</v>
      </c>
      <c r="K581" s="894">
        <v>11</v>
      </c>
    </row>
    <row r="582" spans="1:15" s="409" customFormat="1" ht="127.5" customHeight="1" x14ac:dyDescent="0.25">
      <c r="A582" s="966" t="s">
        <v>430</v>
      </c>
      <c r="B582" s="817" t="s">
        <v>1435</v>
      </c>
      <c r="C582" s="803"/>
      <c r="D582" s="803"/>
      <c r="E582" s="780"/>
      <c r="F582" s="780"/>
      <c r="G582" s="803">
        <v>1590000000</v>
      </c>
      <c r="H582" s="803"/>
      <c r="I582" s="556">
        <f>I583+I594</f>
        <v>1000</v>
      </c>
      <c r="J582" s="556">
        <f>J583</f>
        <v>490889.68</v>
      </c>
      <c r="K582" s="556">
        <f>K583</f>
        <v>490889.68</v>
      </c>
    </row>
    <row r="583" spans="1:15" ht="90" customHeight="1" x14ac:dyDescent="0.25">
      <c r="A583" s="967" t="s">
        <v>185</v>
      </c>
      <c r="B583" s="817" t="s">
        <v>1436</v>
      </c>
      <c r="C583" s="803"/>
      <c r="D583" s="803">
        <v>971</v>
      </c>
      <c r="E583" s="780" t="s">
        <v>556</v>
      </c>
      <c r="F583" s="780" t="s">
        <v>552</v>
      </c>
      <c r="G583" s="803">
        <v>1590100000</v>
      </c>
      <c r="H583" s="803"/>
      <c r="I583" s="556">
        <f>I584</f>
        <v>500</v>
      </c>
      <c r="J583" s="556">
        <f>J584+J594</f>
        <v>490889.68</v>
      </c>
      <c r="K583" s="556">
        <f>K584+K594</f>
        <v>490889.68</v>
      </c>
    </row>
    <row r="584" spans="1:15" ht="47.25" customHeight="1" x14ac:dyDescent="0.25">
      <c r="A584" s="807" t="s">
        <v>445</v>
      </c>
      <c r="B584" s="242" t="s">
        <v>360</v>
      </c>
      <c r="C584" s="566"/>
      <c r="D584" s="796">
        <v>971</v>
      </c>
      <c r="E584" s="807" t="s">
        <v>556</v>
      </c>
      <c r="F584" s="807" t="s">
        <v>552</v>
      </c>
      <c r="G584" s="807" t="s">
        <v>963</v>
      </c>
      <c r="H584" s="796">
        <v>244</v>
      </c>
      <c r="I584" s="360">
        <v>500</v>
      </c>
      <c r="J584" s="360">
        <f>J585</f>
        <v>307114.56</v>
      </c>
      <c r="K584" s="360">
        <f>K585</f>
        <v>307114.56</v>
      </c>
    </row>
    <row r="585" spans="1:15" ht="62.25" customHeight="1" x14ac:dyDescent="0.25">
      <c r="A585" s="806" t="s">
        <v>1397</v>
      </c>
      <c r="B585" s="237" t="s">
        <v>946</v>
      </c>
      <c r="C585" s="566"/>
      <c r="D585" s="566"/>
      <c r="E585" s="806"/>
      <c r="F585" s="806"/>
      <c r="G585" s="807"/>
      <c r="H585" s="566"/>
      <c r="I585" s="205">
        <v>0</v>
      </c>
      <c r="J585" s="205">
        <f>J586</f>
        <v>307114.56</v>
      </c>
      <c r="K585" s="205">
        <f>K586</f>
        <v>307114.56</v>
      </c>
    </row>
    <row r="586" spans="1:15" ht="36.75" customHeight="1" x14ac:dyDescent="0.25">
      <c r="A586" s="806"/>
      <c r="B586" s="237" t="s">
        <v>1112</v>
      </c>
      <c r="C586" s="566"/>
      <c r="D586" s="566"/>
      <c r="E586" s="806"/>
      <c r="F586" s="806"/>
      <c r="G586" s="807"/>
      <c r="H586" s="566"/>
      <c r="I586" s="205">
        <v>0</v>
      </c>
      <c r="J586" s="205">
        <v>307114.56</v>
      </c>
      <c r="K586" s="205">
        <v>307114.56</v>
      </c>
    </row>
    <row r="587" spans="1:15" ht="90" x14ac:dyDescent="0.25">
      <c r="A587" s="806" t="s">
        <v>446</v>
      </c>
      <c r="B587" s="326" t="s">
        <v>717</v>
      </c>
      <c r="C587" s="566"/>
      <c r="D587" s="566"/>
      <c r="E587" s="806"/>
      <c r="F587" s="806"/>
      <c r="G587" s="807"/>
      <c r="H587" s="566"/>
      <c r="I587" s="555">
        <v>30</v>
      </c>
      <c r="J587" s="555">
        <v>0</v>
      </c>
      <c r="K587" s="555">
        <v>0</v>
      </c>
      <c r="L587" s="469" t="e">
        <f t="shared" ref="L587:N587" si="84">L588+L589+L590+L591</f>
        <v>#REF!</v>
      </c>
      <c r="M587" s="469" t="e">
        <f t="shared" si="84"/>
        <v>#REF!</v>
      </c>
      <c r="N587" s="646" t="e">
        <f t="shared" si="84"/>
        <v>#REF!</v>
      </c>
      <c r="O587" s="647"/>
    </row>
    <row r="588" spans="1:15" ht="30" x14ac:dyDescent="0.25">
      <c r="A588" s="806" t="s">
        <v>447</v>
      </c>
      <c r="B588" s="237" t="s">
        <v>139</v>
      </c>
      <c r="C588" s="566"/>
      <c r="D588" s="566"/>
      <c r="E588" s="806"/>
      <c r="F588" s="806"/>
      <c r="G588" s="566"/>
      <c r="H588" s="566"/>
      <c r="I588" s="205">
        <v>0</v>
      </c>
      <c r="J588" s="205">
        <v>0</v>
      </c>
      <c r="K588" s="205">
        <v>0</v>
      </c>
      <c r="O588" s="341"/>
    </row>
    <row r="589" spans="1:15" ht="75" x14ac:dyDescent="0.25">
      <c r="A589" s="806" t="s">
        <v>695</v>
      </c>
      <c r="B589" s="968" t="s">
        <v>718</v>
      </c>
      <c r="C589" s="566"/>
      <c r="D589" s="566"/>
      <c r="E589" s="806"/>
      <c r="F589" s="806"/>
      <c r="G589" s="566"/>
      <c r="H589" s="566"/>
      <c r="I589" s="205">
        <v>0</v>
      </c>
      <c r="J589" s="205">
        <v>0</v>
      </c>
      <c r="K589" s="205">
        <v>0</v>
      </c>
    </row>
    <row r="590" spans="1:15" ht="47.25" customHeight="1" x14ac:dyDescent="0.25">
      <c r="A590" s="806" t="s">
        <v>696</v>
      </c>
      <c r="B590" s="237" t="s">
        <v>947</v>
      </c>
      <c r="C590" s="566"/>
      <c r="D590" s="566"/>
      <c r="E590" s="806"/>
      <c r="F590" s="806"/>
      <c r="G590" s="566"/>
      <c r="H590" s="566"/>
      <c r="I590" s="205">
        <v>70</v>
      </c>
      <c r="J590" s="205">
        <v>0</v>
      </c>
      <c r="K590" s="205">
        <v>70000</v>
      </c>
    </row>
    <row r="591" spans="1:15" x14ac:dyDescent="0.25">
      <c r="A591" s="806" t="s">
        <v>948</v>
      </c>
      <c r="B591" s="237" t="s">
        <v>949</v>
      </c>
      <c r="C591" s="566"/>
      <c r="D591" s="566"/>
      <c r="E591" s="806"/>
      <c r="F591" s="806"/>
      <c r="G591" s="566"/>
      <c r="H591" s="566"/>
      <c r="I591" s="205"/>
      <c r="J591" s="205"/>
      <c r="K591" s="205"/>
      <c r="L591" s="215" t="e">
        <f>#REF!+#REF!</f>
        <v>#REF!</v>
      </c>
      <c r="M591" s="215" t="e">
        <f>#REF!+#REF!</f>
        <v>#REF!</v>
      </c>
      <c r="N591" s="215" t="e">
        <f>#REF!+#REF!</f>
        <v>#REF!</v>
      </c>
    </row>
    <row r="592" spans="1:15" ht="15" customHeight="1" x14ac:dyDescent="0.25">
      <c r="A592" s="806" t="s">
        <v>950</v>
      </c>
      <c r="B592" s="237" t="s">
        <v>951</v>
      </c>
      <c r="C592" s="566"/>
      <c r="D592" s="566"/>
      <c r="E592" s="806"/>
      <c r="F592" s="806"/>
      <c r="G592" s="566"/>
      <c r="H592" s="566"/>
      <c r="I592" s="205">
        <v>8</v>
      </c>
      <c r="J592" s="205">
        <v>0</v>
      </c>
      <c r="K592" s="205">
        <v>0</v>
      </c>
    </row>
    <row r="593" spans="1:15" ht="30" x14ac:dyDescent="0.25">
      <c r="A593" s="806" t="s">
        <v>188</v>
      </c>
      <c r="B593" s="237" t="s">
        <v>952</v>
      </c>
      <c r="C593" s="566"/>
      <c r="D593" s="566"/>
      <c r="E593" s="806"/>
      <c r="F593" s="806"/>
      <c r="G593" s="566"/>
      <c r="H593" s="566"/>
      <c r="I593" s="205">
        <v>0</v>
      </c>
      <c r="J593" s="205">
        <v>0</v>
      </c>
      <c r="K593" s="205">
        <v>0</v>
      </c>
    </row>
    <row r="594" spans="1:15" ht="43.5" x14ac:dyDescent="0.25">
      <c r="A594" s="807" t="s">
        <v>953</v>
      </c>
      <c r="B594" s="365" t="s">
        <v>140</v>
      </c>
      <c r="C594" s="796"/>
      <c r="D594" s="796"/>
      <c r="E594" s="807"/>
      <c r="F594" s="807"/>
      <c r="G594" s="796"/>
      <c r="H594" s="796"/>
      <c r="I594" s="360">
        <f>I595+I601+I604+I607</f>
        <v>500</v>
      </c>
      <c r="J594" s="360">
        <f>J595+J601+J604+J607</f>
        <v>183775.12</v>
      </c>
      <c r="K594" s="360">
        <f t="shared" ref="K594" si="85">K595+K601+K604+K607</f>
        <v>183775.12</v>
      </c>
    </row>
    <row r="595" spans="1:15" ht="50.25" customHeight="1" x14ac:dyDescent="0.25">
      <c r="A595" s="807" t="s">
        <v>195</v>
      </c>
      <c r="B595" s="365" t="s">
        <v>954</v>
      </c>
      <c r="C595" s="796"/>
      <c r="D595" s="796">
        <v>971</v>
      </c>
      <c r="E595" s="807" t="s">
        <v>556</v>
      </c>
      <c r="F595" s="807" t="s">
        <v>552</v>
      </c>
      <c r="G595" s="796">
        <v>1590226060</v>
      </c>
      <c r="H595" s="796">
        <v>244</v>
      </c>
      <c r="I595" s="360">
        <v>0</v>
      </c>
      <c r="J595" s="360">
        <v>0</v>
      </c>
      <c r="K595" s="360">
        <v>0</v>
      </c>
    </row>
    <row r="596" spans="1:15" s="409" customFormat="1" ht="50.25" customHeight="1" x14ac:dyDescent="0.25">
      <c r="A596" s="806" t="s">
        <v>74</v>
      </c>
      <c r="B596" s="237" t="s">
        <v>719</v>
      </c>
      <c r="C596" s="811"/>
      <c r="D596" s="796"/>
      <c r="E596" s="807"/>
      <c r="F596" s="807"/>
      <c r="G596" s="807"/>
      <c r="H596" s="796"/>
      <c r="I596" s="205">
        <v>0</v>
      </c>
      <c r="J596" s="205">
        <v>0</v>
      </c>
      <c r="K596" s="205">
        <v>0</v>
      </c>
    </row>
    <row r="597" spans="1:15" s="409" customFormat="1" ht="50.25" customHeight="1" x14ac:dyDescent="0.25">
      <c r="A597" s="806" t="s">
        <v>75</v>
      </c>
      <c r="B597" s="237" t="s">
        <v>720</v>
      </c>
      <c r="C597" s="566"/>
      <c r="D597" s="796"/>
      <c r="E597" s="807"/>
      <c r="F597" s="807"/>
      <c r="G597" s="807"/>
      <c r="H597" s="796"/>
      <c r="I597" s="205">
        <v>0</v>
      </c>
      <c r="J597" s="205">
        <v>0</v>
      </c>
      <c r="K597" s="205">
        <v>0</v>
      </c>
    </row>
    <row r="598" spans="1:15" ht="60" x14ac:dyDescent="0.25">
      <c r="A598" s="806" t="s">
        <v>675</v>
      </c>
      <c r="B598" s="237" t="s">
        <v>721</v>
      </c>
      <c r="C598" s="566"/>
      <c r="D598" s="796"/>
      <c r="E598" s="807"/>
      <c r="F598" s="807"/>
      <c r="G598" s="807"/>
      <c r="H598" s="796"/>
      <c r="I598" s="205">
        <v>0</v>
      </c>
      <c r="J598" s="205">
        <v>0</v>
      </c>
      <c r="K598" s="205">
        <v>0</v>
      </c>
      <c r="L598" s="19"/>
      <c r="M598" s="19"/>
      <c r="N598" s="19"/>
      <c r="O598" s="19"/>
    </row>
    <row r="599" spans="1:15" ht="63.75" customHeight="1" x14ac:dyDescent="0.25">
      <c r="A599" s="791" t="s">
        <v>229</v>
      </c>
      <c r="B599" s="612" t="s">
        <v>363</v>
      </c>
      <c r="C599" s="810"/>
      <c r="D599" s="803">
        <v>971</v>
      </c>
      <c r="E599" s="778" t="s">
        <v>715</v>
      </c>
      <c r="F599" s="778"/>
      <c r="G599" s="1570" t="s">
        <v>727</v>
      </c>
      <c r="H599" s="777">
        <v>244</v>
      </c>
      <c r="I599" s="99">
        <v>0</v>
      </c>
      <c r="J599" s="99">
        <v>0</v>
      </c>
      <c r="K599" s="99">
        <v>0</v>
      </c>
      <c r="L599" s="19"/>
      <c r="M599" s="19"/>
      <c r="N599" s="19"/>
      <c r="O599" s="19"/>
    </row>
    <row r="600" spans="1:15" ht="126" customHeight="1" x14ac:dyDescent="0.25">
      <c r="A600" s="791" t="s">
        <v>203</v>
      </c>
      <c r="B600" s="613" t="s">
        <v>726</v>
      </c>
      <c r="C600" s="810"/>
      <c r="D600" s="810"/>
      <c r="E600" s="791"/>
      <c r="F600" s="791"/>
      <c r="G600" s="1570"/>
      <c r="H600" s="810"/>
      <c r="I600" s="99">
        <v>0</v>
      </c>
      <c r="J600" s="99">
        <v>0</v>
      </c>
      <c r="K600" s="99">
        <v>0</v>
      </c>
    </row>
    <row r="601" spans="1:15" ht="44.25" customHeight="1" x14ac:dyDescent="0.25">
      <c r="A601" s="790" t="s">
        <v>198</v>
      </c>
      <c r="B601" s="612" t="s">
        <v>363</v>
      </c>
      <c r="C601" s="788"/>
      <c r="D601" s="770">
        <v>971</v>
      </c>
      <c r="E601" s="779" t="s">
        <v>715</v>
      </c>
      <c r="F601" s="614"/>
      <c r="G601" s="1756"/>
      <c r="H601" s="769">
        <v>244</v>
      </c>
      <c r="I601" s="615">
        <f>I602+I603</f>
        <v>0</v>
      </c>
      <c r="J601" s="615">
        <f>J602+J603</f>
        <v>0</v>
      </c>
      <c r="K601" s="615">
        <f>K602+K603</f>
        <v>0</v>
      </c>
    </row>
    <row r="602" spans="1:15" ht="78.75" customHeight="1" x14ac:dyDescent="0.25">
      <c r="A602" s="806" t="s">
        <v>77</v>
      </c>
      <c r="B602" s="237" t="s">
        <v>726</v>
      </c>
      <c r="C602" s="566"/>
      <c r="D602" s="566"/>
      <c r="E602" s="806"/>
      <c r="F602" s="806"/>
      <c r="G602" s="806"/>
      <c r="H602" s="566"/>
      <c r="I602" s="205">
        <v>0</v>
      </c>
      <c r="J602" s="205">
        <v>0</v>
      </c>
      <c r="K602" s="205">
        <v>0</v>
      </c>
    </row>
    <row r="603" spans="1:15" s="321" customFormat="1" ht="78.75" customHeight="1" x14ac:dyDescent="0.25">
      <c r="A603" s="806" t="s">
        <v>78</v>
      </c>
      <c r="B603" s="237" t="s">
        <v>955</v>
      </c>
      <c r="C603" s="566"/>
      <c r="D603" s="566"/>
      <c r="E603" s="806"/>
      <c r="F603" s="806"/>
      <c r="G603" s="806"/>
      <c r="H603" s="566"/>
      <c r="I603" s="205">
        <v>0</v>
      </c>
      <c r="J603" s="205">
        <v>0</v>
      </c>
      <c r="K603" s="205">
        <v>0</v>
      </c>
    </row>
    <row r="604" spans="1:15" s="321" customFormat="1" ht="78.75" customHeight="1" x14ac:dyDescent="0.25">
      <c r="A604" s="611" t="s">
        <v>200</v>
      </c>
      <c r="B604" s="778" t="s">
        <v>956</v>
      </c>
      <c r="C604" s="777"/>
      <c r="D604" s="777">
        <v>971</v>
      </c>
      <c r="E604" s="778" t="s">
        <v>715</v>
      </c>
      <c r="F604" s="778"/>
      <c r="G604" s="778" t="s">
        <v>728</v>
      </c>
      <c r="H604" s="777">
        <v>244</v>
      </c>
      <c r="I604" s="99">
        <f>I605+I606</f>
        <v>400</v>
      </c>
      <c r="J604" s="99">
        <f>J605+J606</f>
        <v>168809.93</v>
      </c>
      <c r="K604" s="99">
        <f>K605+K606</f>
        <v>168809.93</v>
      </c>
      <c r="L604" s="461">
        <f t="shared" ref="L604:N604" si="86">L605</f>
        <v>0</v>
      </c>
      <c r="M604" s="461">
        <f t="shared" si="86"/>
        <v>0</v>
      </c>
      <c r="N604" s="461">
        <f t="shared" si="86"/>
        <v>0</v>
      </c>
    </row>
    <row r="605" spans="1:15" s="409" customFormat="1" ht="87" customHeight="1" x14ac:dyDescent="0.25">
      <c r="A605" s="806" t="s">
        <v>93</v>
      </c>
      <c r="B605" s="237" t="s">
        <v>957</v>
      </c>
      <c r="C605" s="566"/>
      <c r="D605" s="566"/>
      <c r="E605" s="806"/>
      <c r="F605" s="806"/>
      <c r="G605" s="806"/>
      <c r="H605" s="566"/>
      <c r="I605" s="205">
        <v>400</v>
      </c>
      <c r="J605" s="205">
        <v>168809.93</v>
      </c>
      <c r="K605" s="205">
        <v>168809.93</v>
      </c>
    </row>
    <row r="606" spans="1:15" ht="90" x14ac:dyDescent="0.25">
      <c r="A606" s="806" t="s">
        <v>95</v>
      </c>
      <c r="B606" s="237" t="s">
        <v>958</v>
      </c>
      <c r="C606" s="566"/>
      <c r="D606" s="566"/>
      <c r="E606" s="806"/>
      <c r="F606" s="806"/>
      <c r="G606" s="806"/>
      <c r="H606" s="566"/>
      <c r="I606" s="205">
        <v>0</v>
      </c>
      <c r="J606" s="205">
        <v>0</v>
      </c>
      <c r="K606" s="205">
        <v>0</v>
      </c>
      <c r="O606" s="489"/>
    </row>
    <row r="607" spans="1:15" ht="32.25" customHeight="1" x14ac:dyDescent="0.25">
      <c r="A607" s="807" t="s">
        <v>214</v>
      </c>
      <c r="B607" s="365" t="s">
        <v>364</v>
      </c>
      <c r="C607" s="796"/>
      <c r="D607" s="796">
        <v>971</v>
      </c>
      <c r="E607" s="807" t="s">
        <v>556</v>
      </c>
      <c r="F607" s="807" t="s">
        <v>552</v>
      </c>
      <c r="G607" s="807" t="s">
        <v>728</v>
      </c>
      <c r="H607" s="796">
        <v>244</v>
      </c>
      <c r="I607" s="360">
        <f>I608+I609</f>
        <v>100</v>
      </c>
      <c r="J607" s="360">
        <f>J608+J609</f>
        <v>14965.19</v>
      </c>
      <c r="K607" s="360">
        <f>K608+K609</f>
        <v>14965.19</v>
      </c>
      <c r="L607" s="91"/>
      <c r="M607" s="91"/>
      <c r="N607" s="491"/>
      <c r="O607" s="489"/>
    </row>
    <row r="608" spans="1:15" s="409" customFormat="1" ht="92.25" customHeight="1" x14ac:dyDescent="0.25">
      <c r="A608" s="806" t="s">
        <v>99</v>
      </c>
      <c r="B608" s="237" t="s">
        <v>959</v>
      </c>
      <c r="C608" s="566"/>
      <c r="D608" s="566"/>
      <c r="E608" s="806"/>
      <c r="F608" s="806"/>
      <c r="G608" s="806"/>
      <c r="H608" s="566"/>
      <c r="I608" s="205">
        <v>0</v>
      </c>
      <c r="J608" s="205">
        <v>0</v>
      </c>
      <c r="K608" s="205">
        <v>0</v>
      </c>
      <c r="L608" s="91"/>
      <c r="M608" s="91"/>
      <c r="N608" s="491"/>
      <c r="O608" s="489"/>
    </row>
    <row r="609" spans="1:15" s="409" customFormat="1" ht="73.5" customHeight="1" x14ac:dyDescent="0.25">
      <c r="A609" s="806" t="s">
        <v>960</v>
      </c>
      <c r="B609" s="237" t="s">
        <v>961</v>
      </c>
      <c r="C609" s="566"/>
      <c r="D609" s="566"/>
      <c r="E609" s="806"/>
      <c r="F609" s="806"/>
      <c r="G609" s="806"/>
      <c r="H609" s="566"/>
      <c r="I609" s="205">
        <v>100</v>
      </c>
      <c r="J609" s="205">
        <v>14965.19</v>
      </c>
      <c r="K609" s="205">
        <v>14965.19</v>
      </c>
      <c r="L609" s="205">
        <v>14965.19</v>
      </c>
      <c r="M609" s="205">
        <v>14965.19</v>
      </c>
      <c r="N609" s="205">
        <v>14965.19</v>
      </c>
      <c r="O609" s="489"/>
    </row>
    <row r="610" spans="1:15" s="409" customFormat="1" ht="36" customHeight="1" x14ac:dyDescent="0.25">
      <c r="A610" s="807" t="s">
        <v>217</v>
      </c>
      <c r="B610" s="969" t="s">
        <v>365</v>
      </c>
      <c r="C610" s="796"/>
      <c r="D610" s="796">
        <v>971</v>
      </c>
      <c r="E610" s="807" t="s">
        <v>715</v>
      </c>
      <c r="F610" s="807"/>
      <c r="G610" s="807" t="s">
        <v>729</v>
      </c>
      <c r="H610" s="796">
        <v>244</v>
      </c>
      <c r="I610" s="360">
        <f>I611+I612+I613+I614+I615</f>
        <v>0</v>
      </c>
      <c r="J610" s="360">
        <f>J611+J612+J613+J614+J615</f>
        <v>0</v>
      </c>
      <c r="K610" s="360">
        <f>K611+K612+K613+K614+K615</f>
        <v>0</v>
      </c>
      <c r="L610" s="91"/>
      <c r="M610" s="91"/>
      <c r="N610" s="491"/>
      <c r="O610" s="489"/>
    </row>
    <row r="611" spans="1:15" s="409" customFormat="1" ht="53.25" customHeight="1" x14ac:dyDescent="0.25">
      <c r="A611" s="806" t="s">
        <v>824</v>
      </c>
      <c r="B611" s="238" t="s">
        <v>722</v>
      </c>
      <c r="C611" s="566"/>
      <c r="D611" s="566"/>
      <c r="E611" s="806"/>
      <c r="F611" s="806"/>
      <c r="G611" s="806"/>
      <c r="H611" s="566"/>
      <c r="I611" s="205">
        <v>0</v>
      </c>
      <c r="J611" s="205">
        <v>0</v>
      </c>
      <c r="K611" s="205">
        <v>0</v>
      </c>
      <c r="L611" s="91"/>
      <c r="M611" s="91"/>
      <c r="N611" s="491"/>
      <c r="O611" s="489"/>
    </row>
    <row r="612" spans="1:15" s="409" customFormat="1" ht="44.25" customHeight="1" x14ac:dyDescent="0.25">
      <c r="A612" s="806" t="s">
        <v>1108</v>
      </c>
      <c r="B612" s="237" t="s">
        <v>962</v>
      </c>
      <c r="C612" s="566"/>
      <c r="D612" s="566"/>
      <c r="E612" s="806"/>
      <c r="F612" s="806"/>
      <c r="G612" s="806"/>
      <c r="H612" s="566"/>
      <c r="I612" s="205">
        <v>0</v>
      </c>
      <c r="J612" s="205">
        <v>0</v>
      </c>
      <c r="K612" s="205">
        <v>0</v>
      </c>
      <c r="L612" s="91"/>
      <c r="M612" s="91"/>
      <c r="N612" s="491"/>
      <c r="O612" s="489"/>
    </row>
    <row r="613" spans="1:15" s="409" customFormat="1" ht="41.25" customHeight="1" x14ac:dyDescent="0.25">
      <c r="A613" s="806" t="s">
        <v>1109</v>
      </c>
      <c r="B613" s="237" t="s">
        <v>723</v>
      </c>
      <c r="C613" s="566"/>
      <c r="D613" s="566">
        <v>971</v>
      </c>
      <c r="E613" s="806" t="s">
        <v>361</v>
      </c>
      <c r="F613" s="806" t="s">
        <v>298</v>
      </c>
      <c r="G613" s="806" t="s">
        <v>366</v>
      </c>
      <c r="H613" s="566">
        <v>244</v>
      </c>
      <c r="I613" s="205">
        <v>0</v>
      </c>
      <c r="J613" s="205">
        <v>0</v>
      </c>
      <c r="K613" s="205">
        <v>0</v>
      </c>
      <c r="L613" s="91"/>
      <c r="M613" s="91"/>
      <c r="N613" s="491"/>
      <c r="O613" s="489"/>
    </row>
    <row r="614" spans="1:15" s="409" customFormat="1" ht="32.25" customHeight="1" x14ac:dyDescent="0.25">
      <c r="A614" s="806" t="s">
        <v>1110</v>
      </c>
      <c r="B614" s="237" t="s">
        <v>724</v>
      </c>
      <c r="C614" s="566"/>
      <c r="D614" s="566"/>
      <c r="E614" s="806"/>
      <c r="F614" s="806"/>
      <c r="G614" s="806"/>
      <c r="H614" s="566"/>
      <c r="I614" s="205">
        <v>0</v>
      </c>
      <c r="J614" s="205">
        <v>0</v>
      </c>
      <c r="K614" s="205">
        <v>0</v>
      </c>
      <c r="L614" s="91"/>
      <c r="M614" s="91"/>
      <c r="N614" s="491"/>
      <c r="O614" s="489"/>
    </row>
    <row r="615" spans="1:15" ht="27" customHeight="1" x14ac:dyDescent="0.25">
      <c r="A615" s="806" t="s">
        <v>1111</v>
      </c>
      <c r="B615" s="237" t="s">
        <v>725</v>
      </c>
      <c r="C615" s="566"/>
      <c r="D615" s="566"/>
      <c r="E615" s="806"/>
      <c r="F615" s="806"/>
      <c r="G615" s="806"/>
      <c r="H615" s="566"/>
      <c r="I615" s="205">
        <v>0</v>
      </c>
      <c r="J615" s="205">
        <v>0</v>
      </c>
      <c r="K615" s="205">
        <v>0</v>
      </c>
      <c r="L615" s="338">
        <v>50</v>
      </c>
      <c r="M615" s="338">
        <v>50</v>
      </c>
      <c r="N615" s="488">
        <v>50</v>
      </c>
      <c r="O615" s="489"/>
    </row>
    <row r="616" spans="1:15" s="321" customFormat="1" x14ac:dyDescent="0.25">
      <c r="A616" s="1750" t="s">
        <v>162</v>
      </c>
      <c r="B616" s="1751"/>
      <c r="C616" s="1751"/>
      <c r="D616" s="1751"/>
      <c r="E616" s="1751"/>
      <c r="F616" s="1751"/>
      <c r="G616" s="1751"/>
      <c r="H616" s="1752"/>
      <c r="I616" s="970">
        <f>I582</f>
        <v>1000</v>
      </c>
      <c r="J616" s="970">
        <f t="shared" ref="J616:K616" si="87">J582</f>
        <v>490889.68</v>
      </c>
      <c r="K616" s="970">
        <f t="shared" si="87"/>
        <v>490889.68</v>
      </c>
    </row>
    <row r="617" spans="1:15" ht="47.25" customHeight="1" x14ac:dyDescent="0.25">
      <c r="A617" s="1576" t="s">
        <v>1456</v>
      </c>
      <c r="B617" s="1576"/>
      <c r="C617" s="1576"/>
      <c r="D617" s="1576"/>
      <c r="E617" s="1576"/>
      <c r="F617" s="1576"/>
      <c r="G617" s="1576"/>
      <c r="H617" s="1576"/>
      <c r="I617" s="1576"/>
      <c r="J617" s="1576"/>
      <c r="K617" s="1576"/>
    </row>
    <row r="618" spans="1:15" s="409" customFormat="1" ht="47.25" customHeight="1" x14ac:dyDescent="0.25">
      <c r="A618" s="1753" t="s">
        <v>427</v>
      </c>
      <c r="B618" s="1753" t="s">
        <v>936</v>
      </c>
      <c r="C618" s="1753" t="s">
        <v>937</v>
      </c>
      <c r="D618" s="1753" t="s">
        <v>938</v>
      </c>
      <c r="E618" s="1753"/>
      <c r="F618" s="1753"/>
      <c r="G618" s="1753"/>
      <c r="H618" s="1753"/>
      <c r="I618" s="1753" t="s">
        <v>939</v>
      </c>
      <c r="J618" s="1753"/>
      <c r="K618" s="1753"/>
    </row>
    <row r="619" spans="1:15" s="409" customFormat="1" ht="61.5" customHeight="1" x14ac:dyDescent="0.25">
      <c r="A619" s="1753"/>
      <c r="B619" s="1753"/>
      <c r="C619" s="1753"/>
      <c r="D619" s="42" t="s">
        <v>525</v>
      </c>
      <c r="E619" s="1747" t="s">
        <v>526</v>
      </c>
      <c r="F619" s="1747"/>
      <c r="G619" s="42" t="s">
        <v>940</v>
      </c>
      <c r="H619" s="42" t="s">
        <v>528</v>
      </c>
      <c r="I619" s="42" t="s">
        <v>1136</v>
      </c>
      <c r="J619" s="42" t="s">
        <v>1350</v>
      </c>
      <c r="K619" s="42" t="s">
        <v>1433</v>
      </c>
    </row>
    <row r="620" spans="1:15" ht="14.25" customHeight="1" x14ac:dyDescent="0.25">
      <c r="A620" s="1403">
        <v>1</v>
      </c>
      <c r="B620" s="1403">
        <v>2</v>
      </c>
      <c r="C620" s="1403">
        <v>3</v>
      </c>
      <c r="D620" s="1403">
        <v>4</v>
      </c>
      <c r="E620" s="1404" t="s">
        <v>243</v>
      </c>
      <c r="F620" s="1404" t="s">
        <v>246</v>
      </c>
      <c r="G620" s="1403">
        <v>7</v>
      </c>
      <c r="H620" s="1403">
        <v>8</v>
      </c>
      <c r="I620" s="1403">
        <v>9</v>
      </c>
      <c r="J620" s="1403">
        <v>10</v>
      </c>
      <c r="K620" s="1403">
        <v>11</v>
      </c>
    </row>
    <row r="621" spans="1:15" ht="71.25" customHeight="1" x14ac:dyDescent="0.25">
      <c r="A621" s="414"/>
      <c r="B621" s="971" t="s">
        <v>1437</v>
      </c>
      <c r="C621" s="42" t="s">
        <v>1439</v>
      </c>
      <c r="D621" s="658"/>
      <c r="E621" s="658"/>
      <c r="F621" s="658"/>
      <c r="G621" s="658">
        <v>1690000000</v>
      </c>
      <c r="H621" s="658"/>
      <c r="I621" s="58">
        <f>I622+I625</f>
        <v>5541.96</v>
      </c>
      <c r="J621" s="58">
        <f t="shared" ref="J621:K621" si="88">J622+J625</f>
        <v>6778961.2000000002</v>
      </c>
      <c r="K621" s="58">
        <f t="shared" si="88"/>
        <v>6743118.2800000003</v>
      </c>
    </row>
    <row r="622" spans="1:15" s="409" customFormat="1" ht="59.25" customHeight="1" x14ac:dyDescent="0.25">
      <c r="A622" s="858" t="s">
        <v>354</v>
      </c>
      <c r="B622" s="977" t="s">
        <v>1438</v>
      </c>
      <c r="C622" s="927"/>
      <c r="D622" s="658">
        <v>971</v>
      </c>
      <c r="E622" s="658">
        <v>5</v>
      </c>
      <c r="F622" s="658">
        <v>3</v>
      </c>
      <c r="G622" s="658">
        <v>1690100000</v>
      </c>
      <c r="H622" s="976" t="s">
        <v>160</v>
      </c>
      <c r="I622" s="58">
        <f>I624+I623</f>
        <v>4450</v>
      </c>
      <c r="J622" s="58">
        <f t="shared" ref="J622:K622" si="89">J624+J623</f>
        <v>5687005.2000000002</v>
      </c>
      <c r="K622" s="58">
        <f t="shared" si="89"/>
        <v>5687005.2000000002</v>
      </c>
    </row>
    <row r="623" spans="1:15" ht="36.75" customHeight="1" x14ac:dyDescent="0.25">
      <c r="A623" s="859" t="s">
        <v>185</v>
      </c>
      <c r="B623" s="468" t="s">
        <v>873</v>
      </c>
      <c r="C623" s="851"/>
      <c r="D623" s="223">
        <v>971</v>
      </c>
      <c r="E623" s="224" t="s">
        <v>161</v>
      </c>
      <c r="F623" s="224" t="s">
        <v>556</v>
      </c>
      <c r="G623" s="223">
        <v>1690120070</v>
      </c>
      <c r="H623" s="860">
        <v>244</v>
      </c>
      <c r="I623" s="972">
        <v>0</v>
      </c>
      <c r="J623" s="972">
        <v>992005.2</v>
      </c>
      <c r="K623" s="972">
        <v>992005.2</v>
      </c>
    </row>
    <row r="624" spans="1:15" s="409" customFormat="1" ht="32.25" customHeight="1" x14ac:dyDescent="0.25">
      <c r="A624" s="859" t="s">
        <v>188</v>
      </c>
      <c r="B624" s="974" t="s">
        <v>943</v>
      </c>
      <c r="C624" s="973"/>
      <c r="D624" s="631">
        <v>971</v>
      </c>
      <c r="E624" s="631" t="s">
        <v>161</v>
      </c>
      <c r="F624" s="631" t="s">
        <v>556</v>
      </c>
      <c r="G624" s="631" t="s">
        <v>1442</v>
      </c>
      <c r="H624" s="860" t="s">
        <v>569</v>
      </c>
      <c r="I624" s="643">
        <v>4450</v>
      </c>
      <c r="J624" s="643">
        <v>4695000</v>
      </c>
      <c r="K624" s="643">
        <v>4695000</v>
      </c>
    </row>
    <row r="625" spans="1:14" ht="57.75" x14ac:dyDescent="0.25">
      <c r="A625" s="608">
        <v>2</v>
      </c>
      <c r="B625" s="941" t="s">
        <v>1440</v>
      </c>
      <c r="C625" s="978"/>
      <c r="D625" s="851">
        <v>971</v>
      </c>
      <c r="E625" s="860" t="s">
        <v>161</v>
      </c>
      <c r="F625" s="860" t="s">
        <v>556</v>
      </c>
      <c r="G625" s="860" t="s">
        <v>1441</v>
      </c>
      <c r="H625" s="860" t="s">
        <v>160</v>
      </c>
      <c r="I625" s="972">
        <f>I626+I627</f>
        <v>1091.96</v>
      </c>
      <c r="J625" s="972">
        <f t="shared" ref="J625:K625" si="90">J626+J627</f>
        <v>1091956</v>
      </c>
      <c r="K625" s="972">
        <f t="shared" si="90"/>
        <v>1056113.08</v>
      </c>
      <c r="L625" s="88" t="e">
        <f>#REF!</f>
        <v>#REF!</v>
      </c>
      <c r="M625" s="88" t="e">
        <f>#REF!</f>
        <v>#REF!</v>
      </c>
      <c r="N625" s="88" t="e">
        <f>#REF!</f>
        <v>#REF!</v>
      </c>
    </row>
    <row r="626" spans="1:14" ht="40.5" customHeight="1" x14ac:dyDescent="0.25">
      <c r="A626" s="364" t="s">
        <v>195</v>
      </c>
      <c r="B626" s="975" t="s">
        <v>353</v>
      </c>
      <c r="C626" s="225"/>
      <c r="D626" s="223">
        <v>971</v>
      </c>
      <c r="E626" s="224" t="s">
        <v>161</v>
      </c>
      <c r="F626" s="224" t="s">
        <v>556</v>
      </c>
      <c r="G626" s="224" t="s">
        <v>356</v>
      </c>
      <c r="H626" s="860">
        <v>611</v>
      </c>
      <c r="I626" s="972">
        <v>1000</v>
      </c>
      <c r="J626" s="972">
        <v>1000000</v>
      </c>
      <c r="K626" s="972">
        <v>1000000</v>
      </c>
    </row>
    <row r="627" spans="1:14" x14ac:dyDescent="0.25">
      <c r="A627" s="1618" t="s">
        <v>198</v>
      </c>
      <c r="B627" s="1616" t="s">
        <v>945</v>
      </c>
      <c r="C627" s="1616"/>
      <c r="D627" s="1738">
        <v>971</v>
      </c>
      <c r="E627" s="1739" t="s">
        <v>161</v>
      </c>
      <c r="F627" s="1739" t="s">
        <v>556</v>
      </c>
      <c r="G627" s="1739" t="s">
        <v>1443</v>
      </c>
      <c r="H627" s="1739">
        <v>244</v>
      </c>
      <c r="I627" s="1734">
        <v>91.96</v>
      </c>
      <c r="J627" s="1734">
        <v>91956</v>
      </c>
      <c r="K627" s="1736">
        <v>56113.08</v>
      </c>
    </row>
    <row r="628" spans="1:14" ht="237.75" customHeight="1" x14ac:dyDescent="0.25">
      <c r="A628" s="1619"/>
      <c r="B628" s="1617"/>
      <c r="C628" s="1620"/>
      <c r="D628" s="1549"/>
      <c r="E628" s="1549"/>
      <c r="F628" s="1549"/>
      <c r="G628" s="1549"/>
      <c r="H628" s="1754"/>
      <c r="I628" s="1735"/>
      <c r="J628" s="1735"/>
      <c r="K628" s="1737"/>
    </row>
    <row r="629" spans="1:14" ht="22.5" customHeight="1" x14ac:dyDescent="0.25">
      <c r="A629" s="1745" t="s">
        <v>1457</v>
      </c>
      <c r="B629" s="1746"/>
      <c r="C629" s="1746"/>
      <c r="D629" s="1746"/>
      <c r="E629" s="1746"/>
      <c r="F629" s="1746"/>
      <c r="G629" s="1746"/>
      <c r="H629" s="1746"/>
      <c r="I629" s="1746"/>
      <c r="J629" s="1746"/>
      <c r="K629" s="1746"/>
    </row>
    <row r="630" spans="1:14" s="340" customFormat="1" ht="15" customHeight="1" x14ac:dyDescent="0.25">
      <c r="A630" s="1741" t="s">
        <v>427</v>
      </c>
      <c r="B630" s="1741" t="s">
        <v>936</v>
      </c>
      <c r="C630" s="1741" t="s">
        <v>937</v>
      </c>
      <c r="D630" s="1742" t="s">
        <v>938</v>
      </c>
      <c r="E630" s="1743"/>
      <c r="F630" s="1743"/>
      <c r="G630" s="1743"/>
      <c r="H630" s="1744"/>
      <c r="I630" s="1742" t="s">
        <v>939</v>
      </c>
      <c r="J630" s="1743"/>
      <c r="K630" s="1743"/>
    </row>
    <row r="631" spans="1:14" s="340" customFormat="1" ht="69" customHeight="1" x14ac:dyDescent="0.25">
      <c r="A631" s="1741"/>
      <c r="B631" s="1741"/>
      <c r="C631" s="1741"/>
      <c r="D631" s="656" t="s">
        <v>525</v>
      </c>
      <c r="E631" s="1742" t="s">
        <v>526</v>
      </c>
      <c r="F631" s="1744"/>
      <c r="G631" s="656" t="s">
        <v>940</v>
      </c>
      <c r="H631" s="656" t="s">
        <v>528</v>
      </c>
      <c r="I631" s="656" t="s">
        <v>1136</v>
      </c>
      <c r="J631" s="656" t="s">
        <v>1444</v>
      </c>
      <c r="K631" s="656" t="s">
        <v>1445</v>
      </c>
    </row>
    <row r="632" spans="1:14" s="409" customFormat="1" ht="52.5" customHeight="1" x14ac:dyDescent="0.25">
      <c r="A632" s="979"/>
      <c r="B632" s="979" t="s">
        <v>1446</v>
      </c>
      <c r="C632" s="979"/>
      <c r="D632" s="91"/>
      <c r="E632" s="91"/>
      <c r="F632" s="91"/>
      <c r="G632" s="656">
        <v>1790000000</v>
      </c>
      <c r="H632" s="979"/>
      <c r="I632" s="980">
        <f>I645</f>
        <v>350</v>
      </c>
      <c r="J632" s="1255">
        <f t="shared" ref="J632:K632" si="91">J645</f>
        <v>110795</v>
      </c>
      <c r="K632" s="1255">
        <f t="shared" si="91"/>
        <v>110795</v>
      </c>
    </row>
    <row r="633" spans="1:14" ht="70.5" customHeight="1" x14ac:dyDescent="0.25">
      <c r="A633" s="354">
        <v>1</v>
      </c>
      <c r="B633" s="354" t="s">
        <v>730</v>
      </c>
      <c r="C633" s="477" t="s">
        <v>927</v>
      </c>
      <c r="D633" s="477">
        <v>971</v>
      </c>
      <c r="E633" s="348" t="s">
        <v>584</v>
      </c>
      <c r="F633" s="348" t="s">
        <v>531</v>
      </c>
      <c r="G633" s="477">
        <v>1790100000</v>
      </c>
      <c r="H633" s="343"/>
      <c r="I633" s="350">
        <f>I634+I635+I636+I637+I638</f>
        <v>50</v>
      </c>
      <c r="J633" s="1187">
        <f>J634+J635+J636+J637+J638</f>
        <v>37845</v>
      </c>
      <c r="K633" s="1187">
        <f>K634+K635+K636+K637+K638</f>
        <v>37845</v>
      </c>
    </row>
    <row r="634" spans="1:14" ht="35.25" customHeight="1" x14ac:dyDescent="0.25">
      <c r="A634" s="355" t="s">
        <v>429</v>
      </c>
      <c r="B634" s="355" t="s">
        <v>731</v>
      </c>
      <c r="C634" s="342" t="s">
        <v>927</v>
      </c>
      <c r="D634" s="345">
        <v>971</v>
      </c>
      <c r="E634" s="346" t="s">
        <v>584</v>
      </c>
      <c r="F634" s="349" t="s">
        <v>531</v>
      </c>
      <c r="G634" s="345">
        <v>1790128010</v>
      </c>
      <c r="H634" s="345">
        <v>244</v>
      </c>
      <c r="I634" s="351">
        <v>35</v>
      </c>
      <c r="J634" s="1160">
        <v>37845</v>
      </c>
      <c r="K634" s="1160">
        <v>37845</v>
      </c>
    </row>
    <row r="635" spans="1:14" ht="28.5" customHeight="1" x14ac:dyDescent="0.25">
      <c r="A635" s="355" t="s">
        <v>431</v>
      </c>
      <c r="B635" s="355" t="s">
        <v>928</v>
      </c>
      <c r="C635" s="342" t="s">
        <v>927</v>
      </c>
      <c r="D635" s="345">
        <v>971</v>
      </c>
      <c r="E635" s="346" t="s">
        <v>584</v>
      </c>
      <c r="F635" s="349" t="s">
        <v>531</v>
      </c>
      <c r="G635" s="345">
        <v>1790128010</v>
      </c>
      <c r="H635" s="345">
        <v>244</v>
      </c>
      <c r="I635" s="351">
        <v>5</v>
      </c>
      <c r="J635" s="351">
        <v>0</v>
      </c>
      <c r="K635" s="351">
        <v>0</v>
      </c>
    </row>
    <row r="636" spans="1:14" ht="90" x14ac:dyDescent="0.25">
      <c r="A636" s="355" t="s">
        <v>432</v>
      </c>
      <c r="B636" s="355" t="s">
        <v>732</v>
      </c>
      <c r="C636" s="342" t="s">
        <v>927</v>
      </c>
      <c r="D636" s="345">
        <v>971</v>
      </c>
      <c r="E636" s="346" t="s">
        <v>584</v>
      </c>
      <c r="F636" s="349" t="s">
        <v>531</v>
      </c>
      <c r="G636" s="345">
        <v>1790128010</v>
      </c>
      <c r="H636" s="345">
        <v>244</v>
      </c>
      <c r="I636" s="351">
        <v>5</v>
      </c>
      <c r="J636" s="351">
        <v>0</v>
      </c>
      <c r="K636" s="351">
        <v>0</v>
      </c>
    </row>
    <row r="637" spans="1:14" ht="45" x14ac:dyDescent="0.25">
      <c r="A637" s="355" t="s">
        <v>433</v>
      </c>
      <c r="B637" s="355" t="s">
        <v>929</v>
      </c>
      <c r="C637" s="342" t="s">
        <v>927</v>
      </c>
      <c r="D637" s="345">
        <v>971</v>
      </c>
      <c r="E637" s="346" t="s">
        <v>584</v>
      </c>
      <c r="F637" s="349" t="s">
        <v>531</v>
      </c>
      <c r="G637" s="345">
        <v>1790128010</v>
      </c>
      <c r="H637" s="345">
        <v>244</v>
      </c>
      <c r="I637" s="351">
        <v>5</v>
      </c>
      <c r="J637" s="351">
        <v>0</v>
      </c>
      <c r="K637" s="351">
        <v>0</v>
      </c>
    </row>
    <row r="638" spans="1:14" ht="90" x14ac:dyDescent="0.25">
      <c r="A638" s="355" t="s">
        <v>40</v>
      </c>
      <c r="B638" s="355" t="s">
        <v>930</v>
      </c>
      <c r="C638" s="342" t="s">
        <v>927</v>
      </c>
      <c r="D638" s="345">
        <v>971</v>
      </c>
      <c r="E638" s="346" t="s">
        <v>584</v>
      </c>
      <c r="F638" s="349" t="s">
        <v>531</v>
      </c>
      <c r="G638" s="345">
        <v>1790128010</v>
      </c>
      <c r="H638" s="345">
        <v>244</v>
      </c>
      <c r="I638" s="351">
        <v>0</v>
      </c>
      <c r="J638" s="351">
        <v>0</v>
      </c>
      <c r="K638" s="352">
        <v>0</v>
      </c>
    </row>
    <row r="639" spans="1:14" ht="28.5" x14ac:dyDescent="0.25">
      <c r="A639" s="354" t="s">
        <v>71</v>
      </c>
      <c r="B639" s="354" t="s">
        <v>733</v>
      </c>
      <c r="C639" s="344" t="s">
        <v>927</v>
      </c>
      <c r="D639" s="347">
        <v>971</v>
      </c>
      <c r="E639" s="346" t="s">
        <v>584</v>
      </c>
      <c r="F639" s="349" t="s">
        <v>531</v>
      </c>
      <c r="G639" s="347">
        <v>1790200000</v>
      </c>
      <c r="H639" s="347">
        <v>0</v>
      </c>
      <c r="I639" s="353">
        <f>I640+I641</f>
        <v>50</v>
      </c>
      <c r="J639" s="353">
        <f>J640+J641</f>
        <v>0</v>
      </c>
      <c r="K639" s="353">
        <f>K640+K641</f>
        <v>0</v>
      </c>
    </row>
    <row r="640" spans="1:14" x14ac:dyDescent="0.25">
      <c r="A640" s="355" t="s">
        <v>474</v>
      </c>
      <c r="B640" s="355" t="s">
        <v>734</v>
      </c>
      <c r="C640" s="342" t="s">
        <v>927</v>
      </c>
      <c r="D640" s="345">
        <v>971</v>
      </c>
      <c r="E640" s="346" t="s">
        <v>584</v>
      </c>
      <c r="F640" s="349" t="s">
        <v>531</v>
      </c>
      <c r="G640" s="345">
        <v>1790228020</v>
      </c>
      <c r="H640" s="345">
        <v>244</v>
      </c>
      <c r="I640" s="351">
        <v>5</v>
      </c>
      <c r="J640" s="351">
        <v>0</v>
      </c>
      <c r="K640" s="351">
        <v>0</v>
      </c>
    </row>
    <row r="641" spans="1:11" ht="30" x14ac:dyDescent="0.25">
      <c r="A641" s="355" t="s">
        <v>469</v>
      </c>
      <c r="B641" s="355" t="s">
        <v>931</v>
      </c>
      <c r="C641" s="342" t="s">
        <v>927</v>
      </c>
      <c r="D641" s="345">
        <v>971</v>
      </c>
      <c r="E641" s="346" t="s">
        <v>584</v>
      </c>
      <c r="F641" s="349" t="s">
        <v>531</v>
      </c>
      <c r="G641" s="345">
        <v>1790228020</v>
      </c>
      <c r="H641" s="345">
        <v>244</v>
      </c>
      <c r="I641" s="351">
        <v>45</v>
      </c>
      <c r="J641" s="351">
        <v>0</v>
      </c>
      <c r="K641" s="351">
        <v>0</v>
      </c>
    </row>
    <row r="642" spans="1:11" ht="42.75" x14ac:dyDescent="0.25">
      <c r="A642" s="354" t="s">
        <v>106</v>
      </c>
      <c r="B642" s="354" t="s">
        <v>932</v>
      </c>
      <c r="C642" s="344" t="s">
        <v>927</v>
      </c>
      <c r="D642" s="347"/>
      <c r="E642" s="346"/>
      <c r="F642" s="349"/>
      <c r="G642" s="347"/>
      <c r="H642" s="347"/>
      <c r="I642" s="353">
        <f>I643+I644</f>
        <v>250</v>
      </c>
      <c r="J642" s="1191">
        <f>J643+J644</f>
        <v>72950</v>
      </c>
      <c r="K642" s="1191">
        <f>K643+K644</f>
        <v>72950</v>
      </c>
    </row>
    <row r="643" spans="1:11" ht="30" x14ac:dyDescent="0.25">
      <c r="A643" s="355" t="s">
        <v>479</v>
      </c>
      <c r="B643" s="355" t="s">
        <v>933</v>
      </c>
      <c r="C643" s="342" t="s">
        <v>927</v>
      </c>
      <c r="D643" s="345">
        <v>971</v>
      </c>
      <c r="E643" s="346" t="s">
        <v>584</v>
      </c>
      <c r="F643" s="349" t="s">
        <v>531</v>
      </c>
      <c r="G643" s="345">
        <v>1790328030</v>
      </c>
      <c r="H643" s="345">
        <v>244</v>
      </c>
      <c r="I643" s="351">
        <v>0</v>
      </c>
      <c r="J643" s="1160">
        <v>0</v>
      </c>
      <c r="K643" s="1160">
        <v>0</v>
      </c>
    </row>
    <row r="644" spans="1:11" x14ac:dyDescent="0.25">
      <c r="A644" s="359" t="s">
        <v>661</v>
      </c>
      <c r="B644" s="355" t="s">
        <v>934</v>
      </c>
      <c r="C644" s="342" t="s">
        <v>927</v>
      </c>
      <c r="D644" s="345">
        <v>971</v>
      </c>
      <c r="E644" s="346" t="s">
        <v>584</v>
      </c>
      <c r="F644" s="346" t="s">
        <v>531</v>
      </c>
      <c r="G644" s="345">
        <v>1790328030</v>
      </c>
      <c r="H644" s="345">
        <v>244</v>
      </c>
      <c r="I644" s="351">
        <v>250</v>
      </c>
      <c r="J644" s="1160">
        <v>72950</v>
      </c>
      <c r="K644" s="1160">
        <v>72950</v>
      </c>
    </row>
    <row r="645" spans="1:11" ht="15.75" x14ac:dyDescent="0.25">
      <c r="A645" s="1740" t="s">
        <v>935</v>
      </c>
      <c r="B645" s="1740"/>
      <c r="C645" s="1740"/>
      <c r="D645" s="1740"/>
      <c r="E645" s="1740"/>
      <c r="F645" s="1740"/>
      <c r="G645" s="1740"/>
      <c r="H645" s="1740"/>
      <c r="I645" s="358">
        <f>I639+I633+I642</f>
        <v>350</v>
      </c>
      <c r="J645" s="358">
        <f>J639+J633+J642</f>
        <v>110795</v>
      </c>
      <c r="K645" s="358">
        <f>K642+K639+K633</f>
        <v>110795</v>
      </c>
    </row>
    <row r="646" spans="1:11" ht="15.75" x14ac:dyDescent="0.25">
      <c r="A646" s="1730" t="s">
        <v>1458</v>
      </c>
      <c r="B646" s="1731"/>
      <c r="C646" s="1731"/>
      <c r="D646" s="1731"/>
      <c r="E646" s="1731"/>
      <c r="F646" s="1731"/>
      <c r="G646" s="1731"/>
      <c r="H646" s="1731"/>
      <c r="I646" s="1731"/>
      <c r="J646" s="1731"/>
      <c r="K646" s="1731"/>
    </row>
    <row r="647" spans="1:11" x14ac:dyDescent="0.25">
      <c r="A647" s="1741" t="s">
        <v>427</v>
      </c>
      <c r="B647" s="1741" t="s">
        <v>936</v>
      </c>
      <c r="C647" s="1741" t="s">
        <v>937</v>
      </c>
      <c r="D647" s="1741" t="s">
        <v>938</v>
      </c>
      <c r="E647" s="1741"/>
      <c r="F647" s="1741"/>
      <c r="G647" s="1741"/>
      <c r="H647" s="1741"/>
      <c r="I647" s="1741" t="s">
        <v>939</v>
      </c>
      <c r="J647" s="1741"/>
      <c r="K647" s="1741"/>
    </row>
    <row r="648" spans="1:11" ht="72" customHeight="1" x14ac:dyDescent="0.25">
      <c r="A648" s="1741"/>
      <c r="B648" s="1741"/>
      <c r="C648" s="1741"/>
      <c r="D648" s="1393" t="s">
        <v>525</v>
      </c>
      <c r="E648" s="1741" t="s">
        <v>526</v>
      </c>
      <c r="F648" s="1741"/>
      <c r="G648" s="1393" t="s">
        <v>940</v>
      </c>
      <c r="H648" s="1393" t="s">
        <v>528</v>
      </c>
      <c r="I648" s="1393" t="s">
        <v>1136</v>
      </c>
      <c r="J648" s="1393" t="s">
        <v>1444</v>
      </c>
      <c r="K648" s="1393" t="s">
        <v>1351</v>
      </c>
    </row>
    <row r="649" spans="1:11" ht="39" customHeight="1" x14ac:dyDescent="0.25">
      <c r="A649" s="608" t="s">
        <v>430</v>
      </c>
      <c r="B649" s="503" t="s">
        <v>1150</v>
      </c>
      <c r="C649" s="608" t="s">
        <v>1152</v>
      </c>
      <c r="D649" s="607"/>
      <c r="E649" s="607"/>
      <c r="F649" s="607"/>
      <c r="G649" s="607"/>
      <c r="H649" s="607"/>
      <c r="I649" s="604">
        <f>I650</f>
        <v>1330000</v>
      </c>
      <c r="J649" s="604">
        <f>J650</f>
        <v>1297636.93</v>
      </c>
      <c r="K649" s="604">
        <f>K650</f>
        <v>1297636.93</v>
      </c>
    </row>
    <row r="650" spans="1:11" x14ac:dyDescent="0.25">
      <c r="A650" s="91" t="s">
        <v>429</v>
      </c>
      <c r="B650" s="566" t="s">
        <v>1151</v>
      </c>
      <c r="C650" s="314"/>
      <c r="D650" s="314">
        <v>971</v>
      </c>
      <c r="E650" s="312" t="s">
        <v>574</v>
      </c>
      <c r="F650" s="312" t="s">
        <v>161</v>
      </c>
      <c r="G650" s="312" t="s">
        <v>1153</v>
      </c>
      <c r="H650" s="312" t="s">
        <v>534</v>
      </c>
      <c r="I650" s="555">
        <v>1330000</v>
      </c>
      <c r="J650" s="555">
        <v>1297636.93</v>
      </c>
      <c r="K650" s="555">
        <v>1297636.93</v>
      </c>
    </row>
    <row r="651" spans="1:11" x14ac:dyDescent="0.25">
      <c r="A651" s="1728" t="s">
        <v>935</v>
      </c>
      <c r="B651" s="1729"/>
      <c r="C651" s="1729"/>
      <c r="D651" s="1729"/>
      <c r="E651" s="1729"/>
      <c r="F651" s="1729"/>
      <c r="G651" s="1729"/>
      <c r="H651" s="1729"/>
      <c r="I651" s="604">
        <f>I649</f>
        <v>1330000</v>
      </c>
      <c r="J651" s="604">
        <f>J649</f>
        <v>1297636.93</v>
      </c>
      <c r="K651" s="604">
        <f>K649</f>
        <v>1297636.93</v>
      </c>
    </row>
    <row r="652" spans="1:11" x14ac:dyDescent="0.25">
      <c r="A652" s="489"/>
      <c r="B652" s="616"/>
      <c r="C652" s="489"/>
      <c r="D652" s="489"/>
      <c r="E652" s="489"/>
      <c r="F652" s="489"/>
      <c r="G652" s="489"/>
      <c r="H652" s="489"/>
      <c r="I652" s="489"/>
      <c r="J652" s="489"/>
      <c r="K652" s="489"/>
    </row>
    <row r="653" spans="1:11" x14ac:dyDescent="0.25">
      <c r="A653" s="489"/>
      <c r="B653" s="616"/>
      <c r="C653" s="489"/>
      <c r="D653" s="489"/>
      <c r="E653" s="489"/>
      <c r="F653" s="489"/>
      <c r="G653" s="489"/>
      <c r="H653" s="489"/>
      <c r="I653" s="489"/>
      <c r="J653" s="489"/>
      <c r="K653" s="489"/>
    </row>
    <row r="654" spans="1:11" x14ac:dyDescent="0.25">
      <c r="A654" s="489"/>
      <c r="B654" s="616"/>
      <c r="C654" s="489"/>
      <c r="D654" s="489"/>
      <c r="E654" s="489"/>
      <c r="F654" s="489"/>
      <c r="G654" s="489"/>
      <c r="H654" s="489"/>
      <c r="I654" s="489"/>
      <c r="J654" s="489"/>
      <c r="K654" s="489"/>
    </row>
    <row r="655" spans="1:11" x14ac:dyDescent="0.25">
      <c r="A655" s="489"/>
      <c r="B655" s="616"/>
      <c r="C655" s="489"/>
      <c r="D655" s="489"/>
      <c r="E655" s="489"/>
      <c r="F655" s="489"/>
      <c r="G655" s="489"/>
      <c r="H655" s="489"/>
      <c r="I655" s="489"/>
      <c r="J655" s="489"/>
      <c r="K655" s="489"/>
    </row>
    <row r="656" spans="1:11" x14ac:dyDescent="0.25">
      <c r="B656" s="220"/>
    </row>
    <row r="657" spans="2:2" x14ac:dyDescent="0.25">
      <c r="B657" s="220"/>
    </row>
    <row r="658" spans="2:2" x14ac:dyDescent="0.25">
      <c r="B658" s="220"/>
    </row>
    <row r="659" spans="2:2" x14ac:dyDescent="0.25">
      <c r="B659" s="220"/>
    </row>
    <row r="660" spans="2:2" x14ac:dyDescent="0.25">
      <c r="B660" s="220"/>
    </row>
    <row r="661" spans="2:2" x14ac:dyDescent="0.25">
      <c r="B661" s="220"/>
    </row>
    <row r="662" spans="2:2" x14ac:dyDescent="0.25">
      <c r="B662" s="220"/>
    </row>
    <row r="663" spans="2:2" x14ac:dyDescent="0.25">
      <c r="B663" s="220"/>
    </row>
    <row r="664" spans="2:2" x14ac:dyDescent="0.25">
      <c r="B664" s="220"/>
    </row>
  </sheetData>
  <mergeCells count="399">
    <mergeCell ref="A486:A487"/>
    <mergeCell ref="B486:B487"/>
    <mergeCell ref="C486:C487"/>
    <mergeCell ref="D486:H486"/>
    <mergeCell ref="I486:K486"/>
    <mergeCell ref="E487:F487"/>
    <mergeCell ref="A513:K513"/>
    <mergeCell ref="A514:A515"/>
    <mergeCell ref="B514:B515"/>
    <mergeCell ref="C514:C515"/>
    <mergeCell ref="D514:H514"/>
    <mergeCell ref="I514:K514"/>
    <mergeCell ref="E515:F515"/>
    <mergeCell ref="D511:H511"/>
    <mergeCell ref="A510:A511"/>
    <mergeCell ref="B510:B511"/>
    <mergeCell ref="D510:H510"/>
    <mergeCell ref="C474:H474"/>
    <mergeCell ref="A485:K485"/>
    <mergeCell ref="A421:A422"/>
    <mergeCell ref="B421:B422"/>
    <mergeCell ref="C421:C422"/>
    <mergeCell ref="B423:B424"/>
    <mergeCell ref="A423:A424"/>
    <mergeCell ref="C423:C424"/>
    <mergeCell ref="C425:C426"/>
    <mergeCell ref="A429:A430"/>
    <mergeCell ref="B429:B430"/>
    <mergeCell ref="C429:C430"/>
    <mergeCell ref="A425:A426"/>
    <mergeCell ref="B425:B426"/>
    <mergeCell ref="B471:B472"/>
    <mergeCell ref="C471:C472"/>
    <mergeCell ref="D471:H471"/>
    <mergeCell ref="I471:K471"/>
    <mergeCell ref="E472:F472"/>
    <mergeCell ref="G389:G393"/>
    <mergeCell ref="H389:H393"/>
    <mergeCell ref="I389:I393"/>
    <mergeCell ref="J389:J393"/>
    <mergeCell ref="K389:K393"/>
    <mergeCell ref="A414:A418"/>
    <mergeCell ref="C414:C418"/>
    <mergeCell ref="D414:D418"/>
    <mergeCell ref="E414:E418"/>
    <mergeCell ref="F414:F418"/>
    <mergeCell ref="G414:G418"/>
    <mergeCell ref="H414:H418"/>
    <mergeCell ref="I414:I418"/>
    <mergeCell ref="J414:J418"/>
    <mergeCell ref="K414:K418"/>
    <mergeCell ref="A389:A393"/>
    <mergeCell ref="C389:C393"/>
    <mergeCell ref="D389:D393"/>
    <mergeCell ref="E389:E393"/>
    <mergeCell ref="F389:F393"/>
    <mergeCell ref="B375:B377"/>
    <mergeCell ref="C375:C377"/>
    <mergeCell ref="D375:D377"/>
    <mergeCell ref="E375:E377"/>
    <mergeCell ref="F375:F377"/>
    <mergeCell ref="A366:A368"/>
    <mergeCell ref="B366:B368"/>
    <mergeCell ref="D366:D368"/>
    <mergeCell ref="E366:E368"/>
    <mergeCell ref="F366:F368"/>
    <mergeCell ref="A369:A371"/>
    <mergeCell ref="A372:A374"/>
    <mergeCell ref="A375:A377"/>
    <mergeCell ref="B369:B371"/>
    <mergeCell ref="D369:D371"/>
    <mergeCell ref="E369:E371"/>
    <mergeCell ref="F369:F371"/>
    <mergeCell ref="C366:C368"/>
    <mergeCell ref="C369:C371"/>
    <mergeCell ref="B372:B374"/>
    <mergeCell ref="C372:C374"/>
    <mergeCell ref="D372:D374"/>
    <mergeCell ref="E372:E374"/>
    <mergeCell ref="F372:F374"/>
    <mergeCell ref="A275:A279"/>
    <mergeCell ref="B275:B279"/>
    <mergeCell ref="C360:C362"/>
    <mergeCell ref="B350:B352"/>
    <mergeCell ref="A350:A352"/>
    <mergeCell ref="B357:B359"/>
    <mergeCell ref="A357:A359"/>
    <mergeCell ref="A360:A362"/>
    <mergeCell ref="B360:B362"/>
    <mergeCell ref="A336:K336"/>
    <mergeCell ref="I337:K337"/>
    <mergeCell ref="I338:I339"/>
    <mergeCell ref="J338:J339"/>
    <mergeCell ref="K338:K339"/>
    <mergeCell ref="C337:C339"/>
    <mergeCell ref="D337:H337"/>
    <mergeCell ref="A337:A339"/>
    <mergeCell ref="A291:A295"/>
    <mergeCell ref="B296:B300"/>
    <mergeCell ref="A296:A300"/>
    <mergeCell ref="B302:B306"/>
    <mergeCell ref="A302:A306"/>
    <mergeCell ref="B291:B295"/>
    <mergeCell ref="H338:H339"/>
    <mergeCell ref="A254:A255"/>
    <mergeCell ref="A256:A258"/>
    <mergeCell ref="A260:A263"/>
    <mergeCell ref="B262:B263"/>
    <mergeCell ref="A264:A265"/>
    <mergeCell ref="A271:K271"/>
    <mergeCell ref="A272:A274"/>
    <mergeCell ref="B272:B274"/>
    <mergeCell ref="C272:C274"/>
    <mergeCell ref="D272:H272"/>
    <mergeCell ref="I272:K272"/>
    <mergeCell ref="D273:D274"/>
    <mergeCell ref="E273:F273"/>
    <mergeCell ref="G273:G274"/>
    <mergeCell ref="H273:H274"/>
    <mergeCell ref="I273:I274"/>
    <mergeCell ref="J273:J274"/>
    <mergeCell ref="K273:K274"/>
    <mergeCell ref="K247:K248"/>
    <mergeCell ref="A250:A253"/>
    <mergeCell ref="B250:B251"/>
    <mergeCell ref="D250:D251"/>
    <mergeCell ref="E250:E251"/>
    <mergeCell ref="F250:F251"/>
    <mergeCell ref="G250:G251"/>
    <mergeCell ref="H250:H251"/>
    <mergeCell ref="I250:I251"/>
    <mergeCell ref="J250:J251"/>
    <mergeCell ref="K250:K251"/>
    <mergeCell ref="C250:C253"/>
    <mergeCell ref="A246:A249"/>
    <mergeCell ref="C246:C249"/>
    <mergeCell ref="D247:D248"/>
    <mergeCell ref="E247:E248"/>
    <mergeCell ref="F247:F248"/>
    <mergeCell ref="G247:G248"/>
    <mergeCell ref="H247:H248"/>
    <mergeCell ref="I247:I248"/>
    <mergeCell ref="J247:J248"/>
    <mergeCell ref="A237:A239"/>
    <mergeCell ref="B237:B239"/>
    <mergeCell ref="C237:C239"/>
    <mergeCell ref="A242:K242"/>
    <mergeCell ref="A243:A245"/>
    <mergeCell ref="B243:B245"/>
    <mergeCell ref="C243:C245"/>
    <mergeCell ref="D243:H243"/>
    <mergeCell ref="I243:K243"/>
    <mergeCell ref="D244:D245"/>
    <mergeCell ref="E244:F244"/>
    <mergeCell ref="G244:G245"/>
    <mergeCell ref="H244:H245"/>
    <mergeCell ref="I244:I245"/>
    <mergeCell ref="J244:J245"/>
    <mergeCell ref="K244:K245"/>
    <mergeCell ref="D198:D201"/>
    <mergeCell ref="E198:E201"/>
    <mergeCell ref="A225:A226"/>
    <mergeCell ref="B225:B226"/>
    <mergeCell ref="A227:A228"/>
    <mergeCell ref="B227:B228"/>
    <mergeCell ref="A234:A236"/>
    <mergeCell ref="B234:B236"/>
    <mergeCell ref="C234:C236"/>
    <mergeCell ref="D618:H618"/>
    <mergeCell ref="I618:K618"/>
    <mergeCell ref="E619:F619"/>
    <mergeCell ref="H627:H628"/>
    <mergeCell ref="C540:C542"/>
    <mergeCell ref="D540:H540"/>
    <mergeCell ref="A647:A648"/>
    <mergeCell ref="B647:B648"/>
    <mergeCell ref="C647:C648"/>
    <mergeCell ref="D647:H647"/>
    <mergeCell ref="G599:G601"/>
    <mergeCell ref="C571:C572"/>
    <mergeCell ref="A577:B577"/>
    <mergeCell ref="A550:K550"/>
    <mergeCell ref="A551:A553"/>
    <mergeCell ref="B551:B553"/>
    <mergeCell ref="C551:C553"/>
    <mergeCell ref="D551:H551"/>
    <mergeCell ref="I551:K551"/>
    <mergeCell ref="D552:D553"/>
    <mergeCell ref="E552:F552"/>
    <mergeCell ref="G552:G553"/>
    <mergeCell ref="H552:H553"/>
    <mergeCell ref="I552:I553"/>
    <mergeCell ref="D630:H630"/>
    <mergeCell ref="A629:K629"/>
    <mergeCell ref="I630:K630"/>
    <mergeCell ref="I647:K647"/>
    <mergeCell ref="E648:F648"/>
    <mergeCell ref="I563:I564"/>
    <mergeCell ref="J563:J564"/>
    <mergeCell ref="E572:F572"/>
    <mergeCell ref="D571:H571"/>
    <mergeCell ref="A570:K570"/>
    <mergeCell ref="I571:K571"/>
    <mergeCell ref="A571:A572"/>
    <mergeCell ref="A579:A580"/>
    <mergeCell ref="B579:B580"/>
    <mergeCell ref="C579:C580"/>
    <mergeCell ref="D579:H579"/>
    <mergeCell ref="I579:K579"/>
    <mergeCell ref="E580:F580"/>
    <mergeCell ref="A616:H616"/>
    <mergeCell ref="B571:B572"/>
    <mergeCell ref="E631:F631"/>
    <mergeCell ref="A618:A619"/>
    <mergeCell ref="B618:B619"/>
    <mergeCell ref="C618:C619"/>
    <mergeCell ref="C363:C365"/>
    <mergeCell ref="C198:C201"/>
    <mergeCell ref="A651:H651"/>
    <mergeCell ref="H563:H564"/>
    <mergeCell ref="A540:A542"/>
    <mergeCell ref="B540:B542"/>
    <mergeCell ref="H541:H542"/>
    <mergeCell ref="A646:K646"/>
    <mergeCell ref="A569:B569"/>
    <mergeCell ref="E541:F541"/>
    <mergeCell ref="G541:G542"/>
    <mergeCell ref="A617:K617"/>
    <mergeCell ref="I627:I628"/>
    <mergeCell ref="J627:J628"/>
    <mergeCell ref="K627:K628"/>
    <mergeCell ref="D627:D628"/>
    <mergeCell ref="E627:E628"/>
    <mergeCell ref="F627:F628"/>
    <mergeCell ref="G627:G628"/>
    <mergeCell ref="A645:H645"/>
    <mergeCell ref="A630:A631"/>
    <mergeCell ref="B630:B631"/>
    <mergeCell ref="C630:C631"/>
    <mergeCell ref="K541:K542"/>
    <mergeCell ref="D174:H174"/>
    <mergeCell ref="D145:H145"/>
    <mergeCell ref="D165:H165"/>
    <mergeCell ref="B139:B140"/>
    <mergeCell ref="D131:H131"/>
    <mergeCell ref="D124:H124"/>
    <mergeCell ref="D184:H184"/>
    <mergeCell ref="B489:B494"/>
    <mergeCell ref="A489:A494"/>
    <mergeCell ref="A142:A144"/>
    <mergeCell ref="B142:B144"/>
    <mergeCell ref="D135:H135"/>
    <mergeCell ref="D126:H126"/>
    <mergeCell ref="F198:F201"/>
    <mergeCell ref="G198:G201"/>
    <mergeCell ref="H198:H201"/>
    <mergeCell ref="D128:H128"/>
    <mergeCell ref="D338:D339"/>
    <mergeCell ref="A363:A365"/>
    <mergeCell ref="B363:B365"/>
    <mergeCell ref="B337:B339"/>
    <mergeCell ref="C357:C359"/>
    <mergeCell ref="E338:F338"/>
    <mergeCell ref="G338:G339"/>
    <mergeCell ref="A122:A123"/>
    <mergeCell ref="A120:A121"/>
    <mergeCell ref="B120:B121"/>
    <mergeCell ref="B122:B123"/>
    <mergeCell ref="D82:H82"/>
    <mergeCell ref="B97:B98"/>
    <mergeCell ref="A100:A107"/>
    <mergeCell ref="B132:B134"/>
    <mergeCell ref="A132:A134"/>
    <mergeCell ref="A97:A98"/>
    <mergeCell ref="C100:C107"/>
    <mergeCell ref="C109:C110"/>
    <mergeCell ref="A109:A110"/>
    <mergeCell ref="B109:B110"/>
    <mergeCell ref="B100:B107"/>
    <mergeCell ref="B117:B118"/>
    <mergeCell ref="A117:A118"/>
    <mergeCell ref="C117:C118"/>
    <mergeCell ref="D116:H116"/>
    <mergeCell ref="B112:B114"/>
    <mergeCell ref="A112:A114"/>
    <mergeCell ref="C112:C114"/>
    <mergeCell ref="B76:B81"/>
    <mergeCell ref="A76:A81"/>
    <mergeCell ref="B162:B163"/>
    <mergeCell ref="A139:A140"/>
    <mergeCell ref="D16:H16"/>
    <mergeCell ref="A60:A63"/>
    <mergeCell ref="C25:H25"/>
    <mergeCell ref="B20:B21"/>
    <mergeCell ref="A20:A21"/>
    <mergeCell ref="A69:A70"/>
    <mergeCell ref="B69:B70"/>
    <mergeCell ref="A93:A94"/>
    <mergeCell ref="B93:B94"/>
    <mergeCell ref="C93:C94"/>
    <mergeCell ref="C20:C21"/>
    <mergeCell ref="A36:A42"/>
    <mergeCell ref="B36:B42"/>
    <mergeCell ref="C36:C42"/>
    <mergeCell ref="D52:H52"/>
    <mergeCell ref="A44:A45"/>
    <mergeCell ref="B44:B45"/>
    <mergeCell ref="A57:A59"/>
    <mergeCell ref="B57:B59"/>
    <mergeCell ref="B47:B49"/>
    <mergeCell ref="K4:K5"/>
    <mergeCell ref="B12:B15"/>
    <mergeCell ref="A2:K2"/>
    <mergeCell ref="I3:K3"/>
    <mergeCell ref="D4:D5"/>
    <mergeCell ref="B3:B5"/>
    <mergeCell ref="A6:K6"/>
    <mergeCell ref="A8:A11"/>
    <mergeCell ref="A12:A15"/>
    <mergeCell ref="D3:H3"/>
    <mergeCell ref="B8:B11"/>
    <mergeCell ref="C3:C5"/>
    <mergeCell ref="A3:A5"/>
    <mergeCell ref="J4:J5"/>
    <mergeCell ref="E4:F4"/>
    <mergeCell ref="G4:G5"/>
    <mergeCell ref="H4:H5"/>
    <mergeCell ref="I4:I5"/>
    <mergeCell ref="B60:B63"/>
    <mergeCell ref="D54:H54"/>
    <mergeCell ref="D56:H56"/>
    <mergeCell ref="C44:C45"/>
    <mergeCell ref="A47:A49"/>
    <mergeCell ref="C47:C49"/>
    <mergeCell ref="A1:K1"/>
    <mergeCell ref="B627:B628"/>
    <mergeCell ref="A627:A628"/>
    <mergeCell ref="C627:C628"/>
    <mergeCell ref="A459:K459"/>
    <mergeCell ref="A460:A461"/>
    <mergeCell ref="B460:B461"/>
    <mergeCell ref="C460:C461"/>
    <mergeCell ref="D460:H460"/>
    <mergeCell ref="I460:K460"/>
    <mergeCell ref="E461:F461"/>
    <mergeCell ref="A431:K431"/>
    <mergeCell ref="A578:K578"/>
    <mergeCell ref="E563:F563"/>
    <mergeCell ref="B537:B538"/>
    <mergeCell ref="A537:A538"/>
    <mergeCell ref="A470:K470"/>
    <mergeCell ref="A471:A472"/>
    <mergeCell ref="K563:K564"/>
    <mergeCell ref="I541:I542"/>
    <mergeCell ref="J541:J542"/>
    <mergeCell ref="A561:K561"/>
    <mergeCell ref="A560:B560"/>
    <mergeCell ref="A503:A504"/>
    <mergeCell ref="D495:H495"/>
    <mergeCell ref="B495:B500"/>
    <mergeCell ref="A495:A500"/>
    <mergeCell ref="D541:D542"/>
    <mergeCell ref="G563:G564"/>
    <mergeCell ref="B503:B504"/>
    <mergeCell ref="A535:H535"/>
    <mergeCell ref="J552:J553"/>
    <mergeCell ref="K552:K553"/>
    <mergeCell ref="A539:K539"/>
    <mergeCell ref="A562:A564"/>
    <mergeCell ref="B562:B564"/>
    <mergeCell ref="C562:C564"/>
    <mergeCell ref="D562:H562"/>
    <mergeCell ref="I562:K562"/>
    <mergeCell ref="D563:D564"/>
    <mergeCell ref="I540:K540"/>
    <mergeCell ref="A162:A163"/>
    <mergeCell ref="A176:A182"/>
    <mergeCell ref="B176:B182"/>
    <mergeCell ref="A193:A194"/>
    <mergeCell ref="B193:B194"/>
    <mergeCell ref="C193:C194"/>
    <mergeCell ref="A198:A201"/>
    <mergeCell ref="B198:B201"/>
    <mergeCell ref="A186:K186"/>
    <mergeCell ref="A187:A189"/>
    <mergeCell ref="B187:B189"/>
    <mergeCell ref="C187:C189"/>
    <mergeCell ref="D187:H187"/>
    <mergeCell ref="I187:K187"/>
    <mergeCell ref="D188:D189"/>
    <mergeCell ref="E188:F188"/>
    <mergeCell ref="G188:G189"/>
    <mergeCell ref="H188:H189"/>
    <mergeCell ref="I188:I189"/>
    <mergeCell ref="J188:J189"/>
    <mergeCell ref="K188:K189"/>
    <mergeCell ref="D170:H170"/>
    <mergeCell ref="C176:C182"/>
    <mergeCell ref="D167:H167"/>
  </mergeCells>
  <phoneticPr fontId="0" type="noConversion"/>
  <pageMargins left="0.23622047244094491" right="0.23622047244094491" top="0.74803149606299213" bottom="0.7480314960629921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E408-3553-42AB-8F75-E2ACAACB4C48}">
  <sheetPr>
    <tabColor rgb="FFC00000"/>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K1118"/>
  <sheetViews>
    <sheetView topLeftCell="A988" zoomScaleNormal="100" workbookViewId="0">
      <selection activeCell="C998" sqref="C998"/>
    </sheetView>
  </sheetViews>
  <sheetFormatPr defaultColWidth="9.140625" defaultRowHeight="15" x14ac:dyDescent="0.25"/>
  <cols>
    <col min="1" max="1" width="10" style="1" customWidth="1"/>
    <col min="2" max="2" width="53.28515625" style="1" customWidth="1"/>
    <col min="3" max="3" width="27.28515625" style="1" customWidth="1"/>
    <col min="4" max="4" width="19.140625" style="1" customWidth="1"/>
    <col min="5" max="5" width="18.7109375" style="1" customWidth="1"/>
    <col min="6" max="6" width="18.7109375" style="409" customWidth="1"/>
    <col min="7" max="7" width="19.7109375" style="4" customWidth="1"/>
    <col min="8" max="8" width="19.28515625" style="5" customWidth="1"/>
    <col min="9" max="9" width="20.28515625" style="1" customWidth="1"/>
    <col min="10" max="10" width="18" style="1" customWidth="1"/>
    <col min="11" max="11" width="22" style="1" customWidth="1"/>
    <col min="12" max="16384" width="9.140625" style="1"/>
  </cols>
  <sheetData>
    <row r="1" spans="1:7" ht="20.25" customHeight="1" x14ac:dyDescent="0.25">
      <c r="A1" s="19"/>
      <c r="B1" s="19"/>
      <c r="C1" s="19"/>
      <c r="D1" s="19"/>
      <c r="E1" s="2094" t="s">
        <v>588</v>
      </c>
      <c r="F1" s="2094"/>
      <c r="G1" s="2094"/>
    </row>
    <row r="2" spans="1:7" ht="96.6" customHeight="1" thickBot="1" x14ac:dyDescent="0.3">
      <c r="A2" s="19"/>
      <c r="B2" s="2100" t="s">
        <v>1521</v>
      </c>
      <c r="C2" s="2100"/>
      <c r="D2" s="2100"/>
      <c r="E2" s="2100"/>
      <c r="F2" s="984"/>
      <c r="G2" s="93"/>
    </row>
    <row r="3" spans="1:7" ht="33.75" customHeight="1" x14ac:dyDescent="0.25">
      <c r="A3" s="2095" t="s">
        <v>427</v>
      </c>
      <c r="B3" s="1755" t="s">
        <v>428</v>
      </c>
      <c r="C3" s="1927" t="s">
        <v>444</v>
      </c>
      <c r="D3" s="1755" t="s">
        <v>1504</v>
      </c>
      <c r="E3" s="1929" t="s">
        <v>1500</v>
      </c>
      <c r="F3" s="985"/>
      <c r="G3" s="94"/>
    </row>
    <row r="4" spans="1:7" ht="56.25" customHeight="1" thickBot="1" x14ac:dyDescent="0.3">
      <c r="A4" s="2096"/>
      <c r="B4" s="2097"/>
      <c r="C4" s="2098"/>
      <c r="D4" s="2097"/>
      <c r="E4" s="2099"/>
      <c r="F4" s="985"/>
      <c r="G4" s="94"/>
    </row>
    <row r="5" spans="1:7" ht="18.75" customHeight="1" thickBot="1" x14ac:dyDescent="0.3">
      <c r="A5" s="2104" t="s">
        <v>1459</v>
      </c>
      <c r="B5" s="2105"/>
      <c r="C5" s="2105"/>
      <c r="D5" s="2105"/>
      <c r="E5" s="2106"/>
      <c r="F5" s="986"/>
      <c r="G5" s="94"/>
    </row>
    <row r="6" spans="1:7" ht="15" customHeight="1" x14ac:dyDescent="0.25">
      <c r="A6" s="1449">
        <v>1</v>
      </c>
      <c r="B6" s="1450">
        <v>2</v>
      </c>
      <c r="C6" s="1450">
        <v>3</v>
      </c>
      <c r="D6" s="1451">
        <v>4</v>
      </c>
      <c r="E6" s="1452">
        <v>5</v>
      </c>
      <c r="F6" s="985"/>
      <c r="G6" s="94"/>
    </row>
    <row r="7" spans="1:7" ht="13.9" customHeight="1" x14ac:dyDescent="0.25">
      <c r="A7" s="2107"/>
      <c r="B7" s="1714" t="s">
        <v>1138</v>
      </c>
      <c r="C7" s="1398" t="s">
        <v>519</v>
      </c>
      <c r="D7" s="694">
        <f>D8+D9+D10</f>
        <v>902461202.32999992</v>
      </c>
      <c r="E7" s="659">
        <f>E8+E9+E10</f>
        <v>885421271.65999997</v>
      </c>
      <c r="F7" s="516"/>
      <c r="G7" s="93"/>
    </row>
    <row r="8" spans="1:7" ht="54.75" customHeight="1" x14ac:dyDescent="0.25">
      <c r="A8" s="2107"/>
      <c r="B8" s="1714"/>
      <c r="C8" s="467" t="s">
        <v>461</v>
      </c>
      <c r="D8" s="38">
        <f>D12+D50</f>
        <v>77182744.179999992</v>
      </c>
      <c r="E8" s="95">
        <f>E12+E50</f>
        <v>70994613.299999997</v>
      </c>
      <c r="F8" s="517"/>
      <c r="G8" s="93"/>
    </row>
    <row r="9" spans="1:7" ht="65.25" customHeight="1" x14ac:dyDescent="0.25">
      <c r="A9" s="2107"/>
      <c r="B9" s="1714"/>
      <c r="C9" s="467" t="s">
        <v>462</v>
      </c>
      <c r="D9" s="38">
        <f>D13+D51+D114</f>
        <v>476543391.89999998</v>
      </c>
      <c r="E9" s="95">
        <f>E13+E51+E114</f>
        <v>473795800.08000004</v>
      </c>
      <c r="F9" s="517"/>
      <c r="G9" s="93"/>
    </row>
    <row r="10" spans="1:7" ht="51.75" customHeight="1" thickBot="1" x14ac:dyDescent="0.3">
      <c r="A10" s="2108"/>
      <c r="B10" s="2109"/>
      <c r="C10" s="590" t="s">
        <v>520</v>
      </c>
      <c r="D10" s="571">
        <f>D14+D52+D115+D142</f>
        <v>348735066.25</v>
      </c>
      <c r="E10" s="1447">
        <f>E14+E52+E115+E142</f>
        <v>340630858.27999997</v>
      </c>
      <c r="F10" s="517"/>
      <c r="G10" s="93"/>
    </row>
    <row r="11" spans="1:7" ht="13.5" customHeight="1" thickBot="1" x14ac:dyDescent="0.3">
      <c r="A11" s="2086" t="s">
        <v>430</v>
      </c>
      <c r="B11" s="2110" t="s">
        <v>1139</v>
      </c>
      <c r="C11" s="569" t="s">
        <v>519</v>
      </c>
      <c r="D11" s="570">
        <f>D12+D13+D14</f>
        <v>198050276.51999998</v>
      </c>
      <c r="E11" s="570">
        <f>E12+E13+E14</f>
        <v>195677862.63</v>
      </c>
      <c r="F11" s="516"/>
      <c r="G11" s="93"/>
    </row>
    <row r="12" spans="1:7" ht="45" x14ac:dyDescent="0.25">
      <c r="A12" s="2086"/>
      <c r="B12" s="2110"/>
      <c r="C12" s="1412" t="s">
        <v>461</v>
      </c>
      <c r="D12" s="37">
        <f>D47</f>
        <v>0</v>
      </c>
      <c r="E12" s="37">
        <f>E47</f>
        <v>0</v>
      </c>
      <c r="F12" s="517"/>
      <c r="G12" s="93"/>
    </row>
    <row r="13" spans="1:7" ht="45" customHeight="1" x14ac:dyDescent="0.25">
      <c r="A13" s="2086"/>
      <c r="B13" s="2110"/>
      <c r="C13" s="467" t="s">
        <v>462</v>
      </c>
      <c r="D13" s="38">
        <f>D38+D39+D40+D44+D48+D21</f>
        <v>107874209.58</v>
      </c>
      <c r="E13" s="38">
        <f>E38+E39+E40+E44+E48+E21</f>
        <v>107066709.85000001</v>
      </c>
      <c r="F13" s="517"/>
      <c r="G13" s="93"/>
    </row>
    <row r="14" spans="1:7" ht="30" customHeight="1" x14ac:dyDescent="0.25">
      <c r="A14" s="2087"/>
      <c r="B14" s="1605"/>
      <c r="C14" s="1386" t="s">
        <v>520</v>
      </c>
      <c r="D14" s="530">
        <f>D16+D17+D18+D19+D20+D24+D25+D26+D27+D28+D29+D30+D31+D32+D33+D34+D35+D36+D37+D42+D46+D22</f>
        <v>90176066.939999998</v>
      </c>
      <c r="E14" s="530">
        <f>E16+E17+E18+E19+E20+E24+E25+E26+E27+E28+E29+E30+E31+E32+E33+E34+E35+E36+E37+E42+E46+E22</f>
        <v>88611152.779999986</v>
      </c>
      <c r="F14" s="517"/>
      <c r="G14" s="93"/>
    </row>
    <row r="15" spans="1:7" ht="33" customHeight="1" x14ac:dyDescent="0.25">
      <c r="A15" s="50" t="s">
        <v>429</v>
      </c>
      <c r="B15" s="670" t="s">
        <v>503</v>
      </c>
      <c r="C15" s="670"/>
      <c r="D15" s="694">
        <f>D16+D17+D18+D19+D20+D21+D22</f>
        <v>3341779.74</v>
      </c>
      <c r="E15" s="694">
        <f>E16+E17+E18+E19+E20+E21+E22</f>
        <v>3331813.74</v>
      </c>
      <c r="F15" s="516"/>
      <c r="G15" s="93"/>
    </row>
    <row r="16" spans="1:7" ht="30" x14ac:dyDescent="0.25">
      <c r="A16" s="153" t="s">
        <v>445</v>
      </c>
      <c r="B16" s="144" t="s">
        <v>504</v>
      </c>
      <c r="C16" s="144" t="s">
        <v>520</v>
      </c>
      <c r="D16" s="151">
        <v>288894</v>
      </c>
      <c r="E16" s="155">
        <v>278928</v>
      </c>
      <c r="F16" s="588"/>
      <c r="G16" s="93"/>
    </row>
    <row r="17" spans="1:8" ht="45" x14ac:dyDescent="0.25">
      <c r="A17" s="146" t="s">
        <v>446</v>
      </c>
      <c r="B17" s="132" t="s">
        <v>863</v>
      </c>
      <c r="C17" s="132" t="s">
        <v>520</v>
      </c>
      <c r="D17" s="147">
        <v>42510</v>
      </c>
      <c r="E17" s="147">
        <v>42510</v>
      </c>
      <c r="F17" s="588"/>
      <c r="G17" s="93"/>
    </row>
    <row r="18" spans="1:8" ht="30" x14ac:dyDescent="0.25">
      <c r="A18" s="146" t="s">
        <v>447</v>
      </c>
      <c r="B18" s="304" t="s">
        <v>505</v>
      </c>
      <c r="C18" s="304" t="s">
        <v>520</v>
      </c>
      <c r="D18" s="147">
        <v>0</v>
      </c>
      <c r="E18" s="147">
        <v>0</v>
      </c>
      <c r="F18" s="588"/>
      <c r="G18" s="93"/>
    </row>
    <row r="19" spans="1:8" ht="45" x14ac:dyDescent="0.25">
      <c r="A19" s="146" t="s">
        <v>695</v>
      </c>
      <c r="B19" s="132" t="s">
        <v>506</v>
      </c>
      <c r="C19" s="132" t="s">
        <v>520</v>
      </c>
      <c r="D19" s="147">
        <v>220029.7</v>
      </c>
      <c r="E19" s="147">
        <v>220029.7</v>
      </c>
      <c r="F19" s="588"/>
      <c r="G19" s="93"/>
    </row>
    <row r="20" spans="1:8" ht="45" x14ac:dyDescent="0.25">
      <c r="A20" s="300" t="s">
        <v>696</v>
      </c>
      <c r="B20" s="1115" t="s">
        <v>805</v>
      </c>
      <c r="C20" s="1115" t="s">
        <v>520</v>
      </c>
      <c r="D20" s="310">
        <v>0</v>
      </c>
      <c r="E20" s="147">
        <v>0</v>
      </c>
      <c r="F20" s="588"/>
      <c r="G20" s="93"/>
    </row>
    <row r="21" spans="1:8" s="409" customFormat="1" ht="60" x14ac:dyDescent="0.25">
      <c r="A21" s="152" t="s">
        <v>950</v>
      </c>
      <c r="B21" s="1110" t="s">
        <v>1072</v>
      </c>
      <c r="C21" s="1106" t="s">
        <v>462</v>
      </c>
      <c r="D21" s="147">
        <v>2762442.58</v>
      </c>
      <c r="E21" s="310">
        <v>2762442.58</v>
      </c>
      <c r="F21" s="588"/>
      <c r="G21" s="419"/>
      <c r="H21" s="410"/>
    </row>
    <row r="22" spans="1:8" s="409" customFormat="1" ht="60" x14ac:dyDescent="0.25">
      <c r="A22" s="1287" t="s">
        <v>1002</v>
      </c>
      <c r="B22" s="1116" t="s">
        <v>1072</v>
      </c>
      <c r="C22" s="1115" t="s">
        <v>520</v>
      </c>
      <c r="D22" s="310">
        <v>27903.46</v>
      </c>
      <c r="E22" s="310">
        <v>27903.46</v>
      </c>
      <c r="F22" s="588"/>
      <c r="G22" s="419"/>
      <c r="H22" s="410"/>
    </row>
    <row r="23" spans="1:8" ht="42.75" x14ac:dyDescent="0.25">
      <c r="A23" s="568" t="s">
        <v>431</v>
      </c>
      <c r="B23" s="1389" t="s">
        <v>507</v>
      </c>
      <c r="C23" s="1389"/>
      <c r="D23" s="694">
        <f>SUM(D24:D40)</f>
        <v>194060196.78</v>
      </c>
      <c r="E23" s="694">
        <f>SUM(E24:E40)</f>
        <v>191697788.01999998</v>
      </c>
      <c r="F23" s="516"/>
      <c r="G23" s="93"/>
    </row>
    <row r="24" spans="1:8" ht="30" x14ac:dyDescent="0.25">
      <c r="A24" s="286" t="s">
        <v>434</v>
      </c>
      <c r="B24" s="287" t="s">
        <v>459</v>
      </c>
      <c r="C24" s="287" t="s">
        <v>520</v>
      </c>
      <c r="D24" s="38">
        <v>132400</v>
      </c>
      <c r="E24" s="95">
        <v>132400</v>
      </c>
      <c r="F24" s="517"/>
      <c r="G24" s="93"/>
    </row>
    <row r="25" spans="1:8" ht="45" x14ac:dyDescent="0.25">
      <c r="A25" s="146" t="s">
        <v>435</v>
      </c>
      <c r="B25" s="132" t="s">
        <v>781</v>
      </c>
      <c r="C25" s="132" t="s">
        <v>520</v>
      </c>
      <c r="D25" s="38">
        <v>36750</v>
      </c>
      <c r="E25" s="38">
        <v>36750</v>
      </c>
      <c r="F25" s="517"/>
      <c r="G25" s="93"/>
    </row>
    <row r="26" spans="1:8" ht="30" x14ac:dyDescent="0.25">
      <c r="A26" s="146" t="s">
        <v>436</v>
      </c>
      <c r="B26" s="132" t="s">
        <v>508</v>
      </c>
      <c r="C26" s="132" t="s">
        <v>520</v>
      </c>
      <c r="D26" s="38">
        <v>1130750</v>
      </c>
      <c r="E26" s="95">
        <v>1122764.04</v>
      </c>
      <c r="F26" s="517"/>
      <c r="G26" s="93"/>
    </row>
    <row r="27" spans="1:8" ht="30" x14ac:dyDescent="0.25">
      <c r="A27" s="146" t="s">
        <v>437</v>
      </c>
      <c r="B27" s="132" t="s">
        <v>782</v>
      </c>
      <c r="C27" s="132" t="s">
        <v>520</v>
      </c>
      <c r="D27" s="38">
        <v>165679.20000000001</v>
      </c>
      <c r="E27" s="38">
        <v>165679.20000000001</v>
      </c>
      <c r="F27" s="517"/>
      <c r="G27" s="93"/>
    </row>
    <row r="28" spans="1:8" ht="30" x14ac:dyDescent="0.25">
      <c r="A28" s="146" t="s">
        <v>438</v>
      </c>
      <c r="B28" s="299" t="s">
        <v>509</v>
      </c>
      <c r="C28" s="299" t="s">
        <v>520</v>
      </c>
      <c r="D28" s="38">
        <v>13500</v>
      </c>
      <c r="E28" s="38">
        <v>13500</v>
      </c>
      <c r="F28" s="517"/>
      <c r="G28" s="93"/>
    </row>
    <row r="29" spans="1:8" ht="45" x14ac:dyDescent="0.25">
      <c r="A29" s="146" t="s">
        <v>439</v>
      </c>
      <c r="B29" s="299" t="s">
        <v>864</v>
      </c>
      <c r="C29" s="299" t="s">
        <v>520</v>
      </c>
      <c r="D29" s="38">
        <v>1500</v>
      </c>
      <c r="E29" s="38">
        <v>1500</v>
      </c>
      <c r="F29" s="517"/>
      <c r="G29" s="93"/>
    </row>
    <row r="30" spans="1:8" ht="30" x14ac:dyDescent="0.25">
      <c r="A30" s="146" t="s">
        <v>440</v>
      </c>
      <c r="B30" s="132" t="s">
        <v>460</v>
      </c>
      <c r="C30" s="132" t="s">
        <v>520</v>
      </c>
      <c r="D30" s="38">
        <v>350000</v>
      </c>
      <c r="E30" s="95">
        <v>335014.03000000003</v>
      </c>
      <c r="F30" s="517"/>
      <c r="G30" s="93"/>
    </row>
    <row r="31" spans="1:8" ht="30" x14ac:dyDescent="0.25">
      <c r="A31" s="146" t="s">
        <v>441</v>
      </c>
      <c r="B31" s="132" t="s">
        <v>784</v>
      </c>
      <c r="C31" s="132" t="s">
        <v>520</v>
      </c>
      <c r="D31" s="38">
        <v>20340</v>
      </c>
      <c r="E31" s="95">
        <v>20340</v>
      </c>
      <c r="F31" s="517"/>
      <c r="G31" s="93"/>
    </row>
    <row r="32" spans="1:8" ht="30" x14ac:dyDescent="0.25">
      <c r="A32" s="146" t="s">
        <v>442</v>
      </c>
      <c r="B32" s="132" t="s">
        <v>600</v>
      </c>
      <c r="C32" s="132" t="s">
        <v>520</v>
      </c>
      <c r="D32" s="38">
        <v>0</v>
      </c>
      <c r="E32" s="95">
        <v>0</v>
      </c>
      <c r="F32" s="517"/>
      <c r="G32" s="93"/>
    </row>
    <row r="33" spans="1:11" ht="45" x14ac:dyDescent="0.25">
      <c r="A33" s="146" t="s">
        <v>785</v>
      </c>
      <c r="B33" s="132" t="s">
        <v>792</v>
      </c>
      <c r="C33" s="132" t="s">
        <v>520</v>
      </c>
      <c r="D33" s="38">
        <v>0</v>
      </c>
      <c r="E33" s="38">
        <v>0</v>
      </c>
      <c r="F33" s="517"/>
      <c r="G33" s="93"/>
    </row>
    <row r="34" spans="1:11" ht="30" x14ac:dyDescent="0.25">
      <c r="A34" s="146" t="s">
        <v>786</v>
      </c>
      <c r="B34" s="132" t="s">
        <v>510</v>
      </c>
      <c r="C34" s="132" t="s">
        <v>520</v>
      </c>
      <c r="D34" s="38">
        <v>59020603.43</v>
      </c>
      <c r="E34" s="95">
        <v>57998219.229999997</v>
      </c>
      <c r="F34" s="517"/>
      <c r="G34" s="93"/>
    </row>
    <row r="35" spans="1:11" ht="90" x14ac:dyDescent="0.25">
      <c r="A35" s="146" t="s">
        <v>787</v>
      </c>
      <c r="B35" s="132" t="s">
        <v>793</v>
      </c>
      <c r="C35" s="132" t="s">
        <v>520</v>
      </c>
      <c r="D35" s="38">
        <v>12334245.119999999</v>
      </c>
      <c r="E35" s="38">
        <v>12334245.119999999</v>
      </c>
      <c r="F35" s="517"/>
      <c r="G35" s="93"/>
    </row>
    <row r="36" spans="1:11" ht="30" x14ac:dyDescent="0.25">
      <c r="A36" s="146" t="s">
        <v>788</v>
      </c>
      <c r="B36" s="132" t="s">
        <v>467</v>
      </c>
      <c r="C36" s="132" t="s">
        <v>520</v>
      </c>
      <c r="D36" s="38">
        <v>13748578.140000001</v>
      </c>
      <c r="E36" s="95">
        <v>13238986.109999999</v>
      </c>
      <c r="F36" s="517"/>
      <c r="G36" s="93"/>
    </row>
    <row r="37" spans="1:11" ht="75" x14ac:dyDescent="0.25">
      <c r="A37" s="146" t="s">
        <v>789</v>
      </c>
      <c r="B37" s="170" t="s">
        <v>794</v>
      </c>
      <c r="C37" s="132" t="s">
        <v>520</v>
      </c>
      <c r="D37" s="38">
        <v>2592383.89</v>
      </c>
      <c r="E37" s="38">
        <v>2592383.89</v>
      </c>
      <c r="F37" s="517"/>
      <c r="G37" s="93"/>
    </row>
    <row r="38" spans="1:11" ht="60" x14ac:dyDescent="0.25">
      <c r="A38" s="146" t="s">
        <v>790</v>
      </c>
      <c r="B38" s="132" t="s">
        <v>458</v>
      </c>
      <c r="C38" s="132" t="s">
        <v>462</v>
      </c>
      <c r="D38" s="38">
        <v>87003535.269999996</v>
      </c>
      <c r="E38" s="38">
        <v>87003535.269999996</v>
      </c>
      <c r="F38" s="517"/>
      <c r="G38" s="93"/>
    </row>
    <row r="39" spans="1:11" ht="120" x14ac:dyDescent="0.25">
      <c r="A39" s="146" t="s">
        <v>791</v>
      </c>
      <c r="B39" s="170" t="s">
        <v>795</v>
      </c>
      <c r="C39" s="132" t="s">
        <v>462</v>
      </c>
      <c r="D39" s="38">
        <v>14010934.73</v>
      </c>
      <c r="E39" s="38">
        <v>14010934.73</v>
      </c>
      <c r="F39" s="517"/>
      <c r="G39" s="93"/>
    </row>
    <row r="40" spans="1:11" ht="90" x14ac:dyDescent="0.25">
      <c r="A40" s="300" t="s">
        <v>796</v>
      </c>
      <c r="B40" s="1115" t="s">
        <v>66</v>
      </c>
      <c r="C40" s="1115" t="s">
        <v>462</v>
      </c>
      <c r="D40" s="38">
        <v>3498997</v>
      </c>
      <c r="E40" s="95">
        <v>2691536.4</v>
      </c>
      <c r="F40" s="517"/>
      <c r="G40" s="93"/>
    </row>
    <row r="41" spans="1:11" ht="38.25" customHeight="1" x14ac:dyDescent="0.25">
      <c r="A41" s="568" t="s">
        <v>432</v>
      </c>
      <c r="B41" s="1389" t="s">
        <v>98</v>
      </c>
      <c r="C41" s="1389"/>
      <c r="D41" s="694">
        <f>D42</f>
        <v>50000</v>
      </c>
      <c r="E41" s="694">
        <f>E42</f>
        <v>50000</v>
      </c>
      <c r="F41" s="516"/>
      <c r="G41" s="93"/>
    </row>
    <row r="42" spans="1:11" ht="52.5" customHeight="1" x14ac:dyDescent="0.25">
      <c r="A42" s="308" t="s">
        <v>443</v>
      </c>
      <c r="B42" s="467" t="s">
        <v>100</v>
      </c>
      <c r="C42" s="254" t="s">
        <v>520</v>
      </c>
      <c r="D42" s="38">
        <v>50000</v>
      </c>
      <c r="E42" s="38">
        <v>50000</v>
      </c>
      <c r="F42" s="517"/>
      <c r="G42" s="93"/>
    </row>
    <row r="43" spans="1:11" ht="28.5" x14ac:dyDescent="0.25">
      <c r="A43" s="53" t="s">
        <v>192</v>
      </c>
      <c r="B43" s="1389" t="s">
        <v>865</v>
      </c>
      <c r="C43" s="254"/>
      <c r="D43" s="694">
        <f>D44</f>
        <v>598300</v>
      </c>
      <c r="E43" s="659">
        <f>E44</f>
        <v>598260.87</v>
      </c>
      <c r="F43" s="516"/>
      <c r="G43" s="93"/>
    </row>
    <row r="44" spans="1:11" ht="106.5" customHeight="1" x14ac:dyDescent="0.25">
      <c r="A44" s="308" t="s">
        <v>69</v>
      </c>
      <c r="B44" s="23" t="s">
        <v>67</v>
      </c>
      <c r="C44" s="132" t="s">
        <v>462</v>
      </c>
      <c r="D44" s="38">
        <v>598300</v>
      </c>
      <c r="E44" s="38">
        <v>598260.87</v>
      </c>
      <c r="F44" s="517"/>
      <c r="G44" s="93"/>
    </row>
    <row r="45" spans="1:11" ht="87.75" customHeight="1" x14ac:dyDescent="0.25">
      <c r="A45" s="50" t="s">
        <v>2</v>
      </c>
      <c r="B45" s="563" t="s">
        <v>68</v>
      </c>
      <c r="C45" s="161" t="s">
        <v>520</v>
      </c>
      <c r="D45" s="432">
        <f>D46+D47+D48</f>
        <v>0</v>
      </c>
      <c r="E45" s="432">
        <f>E46+E47+E48</f>
        <v>0</v>
      </c>
      <c r="F45" s="987"/>
      <c r="G45" s="93"/>
      <c r="H45" s="509"/>
    </row>
    <row r="46" spans="1:11" ht="37.5" customHeight="1" x14ac:dyDescent="0.25">
      <c r="A46" s="2111" t="s">
        <v>803</v>
      </c>
      <c r="B46" s="2101" t="s">
        <v>70</v>
      </c>
      <c r="C46" s="254" t="s">
        <v>520</v>
      </c>
      <c r="D46" s="145">
        <v>0</v>
      </c>
      <c r="E46" s="145">
        <v>0</v>
      </c>
      <c r="F46" s="526"/>
      <c r="G46" s="526"/>
      <c r="H46" s="526"/>
      <c r="J46" s="489"/>
      <c r="K46" s="489"/>
    </row>
    <row r="47" spans="1:11" ht="52.5" customHeight="1" x14ac:dyDescent="0.25">
      <c r="A47" s="1694"/>
      <c r="B47" s="2102"/>
      <c r="C47" s="116" t="s">
        <v>461</v>
      </c>
      <c r="D47" s="145">
        <v>0</v>
      </c>
      <c r="E47" s="145">
        <v>0</v>
      </c>
      <c r="F47" s="526"/>
      <c r="G47" s="93"/>
      <c r="H47" s="509"/>
    </row>
    <row r="48" spans="1:11" ht="47.25" customHeight="1" x14ac:dyDescent="0.25">
      <c r="A48" s="2112"/>
      <c r="B48" s="2103"/>
      <c r="C48" s="29" t="s">
        <v>462</v>
      </c>
      <c r="D48" s="530">
        <v>0</v>
      </c>
      <c r="E48" s="530">
        <v>0</v>
      </c>
      <c r="F48" s="517"/>
      <c r="G48" s="93"/>
    </row>
    <row r="49" spans="1:8" ht="21.75" customHeight="1" x14ac:dyDescent="0.25">
      <c r="A49" s="2119" t="s">
        <v>71</v>
      </c>
      <c r="B49" s="2117" t="s">
        <v>1140</v>
      </c>
      <c r="C49" s="121" t="s">
        <v>519</v>
      </c>
      <c r="D49" s="694">
        <f>D50+D51+D52</f>
        <v>620747694.37</v>
      </c>
      <c r="E49" s="694">
        <f>E50+E51+E52</f>
        <v>606832571.25</v>
      </c>
      <c r="F49" s="516"/>
      <c r="G49" s="93"/>
    </row>
    <row r="50" spans="1:8" ht="30" customHeight="1" x14ac:dyDescent="0.25">
      <c r="A50" s="2120"/>
      <c r="B50" s="2118"/>
      <c r="C50" s="467" t="s">
        <v>461</v>
      </c>
      <c r="D50" s="37">
        <f>D64+D78+D79+D80+D92+D94+D111+D112</f>
        <v>77182744.179999992</v>
      </c>
      <c r="E50" s="37">
        <f>E64+E78+E79+E80+E92+E94+E111+E112</f>
        <v>70994613.299999997</v>
      </c>
      <c r="F50" s="517"/>
      <c r="G50" s="93"/>
    </row>
    <row r="51" spans="1:8" ht="45" customHeight="1" x14ac:dyDescent="0.25">
      <c r="A51" s="2120"/>
      <c r="B51" s="2118"/>
      <c r="C51" s="467" t="s">
        <v>462</v>
      </c>
      <c r="D51" s="38">
        <f>D65+D87+D88+D90+D91+D93+D95+D100+D101+D107+D61</f>
        <v>364822174.37</v>
      </c>
      <c r="E51" s="38">
        <f>E65+E87+E88+E90+E91+E93+E95+E100+E101+E107+E61</f>
        <v>362945468.21000004</v>
      </c>
      <c r="F51" s="517"/>
      <c r="G51" s="93"/>
    </row>
    <row r="52" spans="1:8" ht="30.75" customHeight="1" thickBot="1" x14ac:dyDescent="0.3">
      <c r="A52" s="2120"/>
      <c r="B52" s="2118"/>
      <c r="C52" s="1386" t="s">
        <v>520</v>
      </c>
      <c r="D52" s="530">
        <f>D54+D55+D56+D57+D58+D59+D60+D62+D63+D66+D68+D69+D70+D71+D72+D73+D74+D75+D76+D76+D77+D81+D82+D83+D84+D85+D86+D96+D98</f>
        <v>178742775.81999999</v>
      </c>
      <c r="E52" s="530">
        <f>E54+E55+E56+E57+E58+E59+E60+E62+E63+E66+E68+E69+E70+E71+E72+E73+E74+E75+E76+E76+E77+E81+E82+E83+E84+E85+E86+E96+E98</f>
        <v>172892489.74000001</v>
      </c>
      <c r="F52" s="517"/>
      <c r="G52" s="93"/>
    </row>
    <row r="53" spans="1:8" ht="42.75" customHeight="1" thickBot="1" x14ac:dyDescent="0.3">
      <c r="A53" s="1436" t="s">
        <v>195</v>
      </c>
      <c r="B53" s="1437" t="s">
        <v>73</v>
      </c>
      <c r="C53" s="567"/>
      <c r="D53" s="648">
        <f>D54+D55+D58+D59+D60+D61+D62+D56+D63+D64+D65+D57+D66</f>
        <v>49909440.909999996</v>
      </c>
      <c r="E53" s="648">
        <f>E54+E55+E58+E59+E60+E61+E62+E56+E63+E64+E65+E57+E66</f>
        <v>49576106.710000001</v>
      </c>
      <c r="F53" s="516"/>
      <c r="G53" s="93"/>
    </row>
    <row r="54" spans="1:8" ht="33.75" customHeight="1" x14ac:dyDescent="0.25">
      <c r="A54" s="311" t="s">
        <v>74</v>
      </c>
      <c r="B54" s="303" t="s">
        <v>590</v>
      </c>
      <c r="C54" s="1412" t="s">
        <v>520</v>
      </c>
      <c r="D54" s="37">
        <v>1086608</v>
      </c>
      <c r="E54" s="37">
        <v>1086608</v>
      </c>
      <c r="F54" s="517"/>
      <c r="G54" s="93"/>
    </row>
    <row r="55" spans="1:8" ht="33.75" customHeight="1" x14ac:dyDescent="0.25">
      <c r="A55" s="311" t="s">
        <v>75</v>
      </c>
      <c r="B55" s="148" t="s">
        <v>866</v>
      </c>
      <c r="C55" s="467" t="s">
        <v>520</v>
      </c>
      <c r="D55" s="38">
        <v>135826</v>
      </c>
      <c r="E55" s="38">
        <v>135826</v>
      </c>
      <c r="F55" s="517"/>
      <c r="G55" s="93"/>
    </row>
    <row r="56" spans="1:8" s="409" customFormat="1" ht="33.75" customHeight="1" x14ac:dyDescent="0.25">
      <c r="A56" s="311" t="s">
        <v>675</v>
      </c>
      <c r="B56" s="303" t="s">
        <v>590</v>
      </c>
      <c r="C56" s="1140" t="s">
        <v>520</v>
      </c>
      <c r="D56" s="37">
        <v>0</v>
      </c>
      <c r="E56" s="37">
        <v>0</v>
      </c>
      <c r="F56" s="517"/>
      <c r="G56" s="419"/>
      <c r="H56" s="410"/>
    </row>
    <row r="57" spans="1:8" s="409" customFormat="1" ht="33.75" customHeight="1" x14ac:dyDescent="0.25">
      <c r="A57" s="311" t="s">
        <v>676</v>
      </c>
      <c r="B57" s="148" t="s">
        <v>866</v>
      </c>
      <c r="C57" s="467" t="s">
        <v>520</v>
      </c>
      <c r="D57" s="37">
        <v>0</v>
      </c>
      <c r="E57" s="37">
        <v>0</v>
      </c>
      <c r="F57" s="517"/>
      <c r="G57" s="419"/>
      <c r="H57" s="410"/>
    </row>
    <row r="58" spans="1:8" ht="45.75" customHeight="1" x14ac:dyDescent="0.25">
      <c r="A58" s="311" t="s">
        <v>677</v>
      </c>
      <c r="B58" s="304" t="s">
        <v>506</v>
      </c>
      <c r="C58" s="250" t="s">
        <v>520</v>
      </c>
      <c r="D58" s="37">
        <v>738684.98</v>
      </c>
      <c r="E58" s="37">
        <v>738684.98</v>
      </c>
      <c r="F58" s="517"/>
      <c r="G58" s="93"/>
    </row>
    <row r="59" spans="1:8" ht="71.25" customHeight="1" x14ac:dyDescent="0.25">
      <c r="A59" s="311" t="s">
        <v>678</v>
      </c>
      <c r="B59" s="132" t="s">
        <v>804</v>
      </c>
      <c r="C59" s="250" t="s">
        <v>520</v>
      </c>
      <c r="D59" s="37">
        <v>309064.7</v>
      </c>
      <c r="E59" s="37">
        <v>309064.7</v>
      </c>
      <c r="F59" s="517"/>
      <c r="G59" s="93"/>
    </row>
    <row r="60" spans="1:8" ht="50.25" customHeight="1" x14ac:dyDescent="0.25">
      <c r="A60" s="311" t="s">
        <v>679</v>
      </c>
      <c r="B60" s="148" t="s">
        <v>1076</v>
      </c>
      <c r="C60" s="467" t="s">
        <v>520</v>
      </c>
      <c r="D60" s="37">
        <v>1483500</v>
      </c>
      <c r="E60" s="37">
        <v>1483500</v>
      </c>
      <c r="F60" s="517"/>
      <c r="G60" s="517"/>
      <c r="H60" s="517"/>
    </row>
    <row r="61" spans="1:8" ht="48" customHeight="1" x14ac:dyDescent="0.25">
      <c r="A61" s="311" t="s">
        <v>1073</v>
      </c>
      <c r="B61" s="302" t="s">
        <v>1201</v>
      </c>
      <c r="C61" s="467" t="s">
        <v>10</v>
      </c>
      <c r="D61" s="37">
        <v>3206623</v>
      </c>
      <c r="E61" s="37">
        <v>2876623</v>
      </c>
      <c r="F61" s="517"/>
      <c r="G61" s="93"/>
    </row>
    <row r="62" spans="1:8" ht="51.75" customHeight="1" x14ac:dyDescent="0.25">
      <c r="A62" s="311" t="s">
        <v>1074</v>
      </c>
      <c r="B62" s="302" t="s">
        <v>805</v>
      </c>
      <c r="C62" s="688" t="s">
        <v>520</v>
      </c>
      <c r="D62" s="527">
        <v>32390.13</v>
      </c>
      <c r="E62" s="527">
        <v>29056.799999999999</v>
      </c>
      <c r="F62" s="517"/>
      <c r="G62" s="93"/>
    </row>
    <row r="63" spans="1:8" s="409" customFormat="1" ht="66" customHeight="1" x14ac:dyDescent="0.25">
      <c r="A63" s="311" t="s">
        <v>1166</v>
      </c>
      <c r="B63" s="302" t="s">
        <v>806</v>
      </c>
      <c r="C63" s="521" t="s">
        <v>520</v>
      </c>
      <c r="D63" s="38">
        <v>0</v>
      </c>
      <c r="E63" s="38">
        <v>0</v>
      </c>
      <c r="F63" s="517"/>
      <c r="G63" s="419"/>
      <c r="H63" s="410"/>
    </row>
    <row r="64" spans="1:8" s="409" customFormat="1" ht="66" customHeight="1" x14ac:dyDescent="0.25">
      <c r="A64" s="2069" t="s">
        <v>1167</v>
      </c>
      <c r="B64" s="2067" t="s">
        <v>1075</v>
      </c>
      <c r="C64" s="467" t="s">
        <v>461</v>
      </c>
      <c r="D64" s="38">
        <v>35689564.390000001</v>
      </c>
      <c r="E64" s="38">
        <v>35689563.670000002</v>
      </c>
      <c r="F64" s="517"/>
      <c r="G64" s="517"/>
      <c r="H64" s="419"/>
    </row>
    <row r="65" spans="1:8" s="409" customFormat="1" ht="66" customHeight="1" x14ac:dyDescent="0.25">
      <c r="A65" s="2070"/>
      <c r="B65" s="1540"/>
      <c r="C65" s="467" t="s">
        <v>10</v>
      </c>
      <c r="D65" s="38">
        <v>6798012.2699999996</v>
      </c>
      <c r="E65" s="38">
        <v>6798012.1299999999</v>
      </c>
      <c r="F65" s="517"/>
      <c r="G65" s="419"/>
      <c r="H65" s="410"/>
    </row>
    <row r="66" spans="1:8" s="409" customFormat="1" ht="66" customHeight="1" thickBot="1" x14ac:dyDescent="0.3">
      <c r="A66" s="2070"/>
      <c r="B66" s="2068"/>
      <c r="C66" s="1386" t="s">
        <v>520</v>
      </c>
      <c r="D66" s="530">
        <v>429167.44</v>
      </c>
      <c r="E66" s="530">
        <v>429167.43</v>
      </c>
      <c r="F66" s="517"/>
      <c r="G66" s="419"/>
      <c r="H66" s="410"/>
    </row>
    <row r="67" spans="1:8" ht="60.75" customHeight="1" thickBot="1" x14ac:dyDescent="0.3">
      <c r="A67" s="649" t="s">
        <v>198</v>
      </c>
      <c r="B67" s="1433" t="s">
        <v>872</v>
      </c>
      <c r="C67" s="1434"/>
      <c r="D67" s="648">
        <f>D68+D69+D70+D71+D72+D73++D74+D75+D76+D81+D82+D83+D84+D85+D86+D77+D78+D79+D80+D87+D88</f>
        <v>541095543.57000005</v>
      </c>
      <c r="E67" s="1435">
        <f>SUM(E68:E88)</f>
        <v>531189743.43999994</v>
      </c>
      <c r="F67" s="516"/>
      <c r="G67" s="93"/>
    </row>
    <row r="68" spans="1:8" ht="35.25" customHeight="1" x14ac:dyDescent="0.25">
      <c r="A68" s="1113" t="s">
        <v>77</v>
      </c>
      <c r="B68" s="303" t="s">
        <v>809</v>
      </c>
      <c r="C68" s="287" t="s">
        <v>520</v>
      </c>
      <c r="D68" s="1286">
        <v>0</v>
      </c>
      <c r="E68" s="1286">
        <v>0</v>
      </c>
      <c r="F68" s="588"/>
      <c r="G68" s="93"/>
    </row>
    <row r="69" spans="1:8" ht="37.5" customHeight="1" x14ac:dyDescent="0.25">
      <c r="A69" s="1289" t="s">
        <v>78</v>
      </c>
      <c r="B69" s="304" t="s">
        <v>459</v>
      </c>
      <c r="C69" s="132" t="s">
        <v>520</v>
      </c>
      <c r="D69" s="147">
        <v>26352</v>
      </c>
      <c r="E69" s="147">
        <v>26352</v>
      </c>
      <c r="F69" s="588"/>
      <c r="G69" s="93"/>
    </row>
    <row r="70" spans="1:8" ht="45" customHeight="1" x14ac:dyDescent="0.25">
      <c r="A70" s="1289" t="s">
        <v>79</v>
      </c>
      <c r="B70" s="170" t="s">
        <v>781</v>
      </c>
      <c r="C70" s="132" t="s">
        <v>520</v>
      </c>
      <c r="D70" s="147">
        <v>72850</v>
      </c>
      <c r="E70" s="147">
        <v>72850</v>
      </c>
      <c r="F70" s="588"/>
      <c r="G70" s="93"/>
    </row>
    <row r="71" spans="1:8" ht="30" x14ac:dyDescent="0.25">
      <c r="A71" s="1289" t="s">
        <v>81</v>
      </c>
      <c r="B71" s="132" t="s">
        <v>80</v>
      </c>
      <c r="C71" s="132" t="s">
        <v>520</v>
      </c>
      <c r="D71" s="147">
        <v>3035468.4</v>
      </c>
      <c r="E71" s="147">
        <v>2995440.72</v>
      </c>
      <c r="F71" s="588"/>
      <c r="G71" s="93"/>
    </row>
    <row r="72" spans="1:8" ht="35.25" customHeight="1" x14ac:dyDescent="0.25">
      <c r="A72" s="1289" t="s">
        <v>82</v>
      </c>
      <c r="B72" s="173" t="s">
        <v>810</v>
      </c>
      <c r="C72" s="132" t="s">
        <v>520</v>
      </c>
      <c r="D72" s="147">
        <v>568107.28</v>
      </c>
      <c r="E72" s="147">
        <v>568107.28</v>
      </c>
      <c r="F72" s="588"/>
      <c r="G72" s="93"/>
    </row>
    <row r="73" spans="1:8" ht="35.25" customHeight="1" x14ac:dyDescent="0.25">
      <c r="A73" s="1289" t="s">
        <v>83</v>
      </c>
      <c r="B73" s="132" t="s">
        <v>460</v>
      </c>
      <c r="C73" s="132" t="s">
        <v>520</v>
      </c>
      <c r="D73" s="147">
        <v>3721177.5</v>
      </c>
      <c r="E73" s="147">
        <v>3710477</v>
      </c>
      <c r="F73" s="588"/>
      <c r="G73" s="588"/>
      <c r="H73" s="588"/>
    </row>
    <row r="74" spans="1:8" ht="30" x14ac:dyDescent="0.25">
      <c r="A74" s="1289" t="s">
        <v>84</v>
      </c>
      <c r="B74" s="132" t="s">
        <v>784</v>
      </c>
      <c r="C74" s="132" t="s">
        <v>520</v>
      </c>
      <c r="D74" s="1286">
        <v>160545.79999999999</v>
      </c>
      <c r="E74" s="1286">
        <v>160545.79999999999</v>
      </c>
      <c r="F74" s="588"/>
      <c r="G74" s="93"/>
    </row>
    <row r="75" spans="1:8" ht="30" x14ac:dyDescent="0.25">
      <c r="A75" s="1289" t="s">
        <v>85</v>
      </c>
      <c r="B75" s="132" t="s">
        <v>600</v>
      </c>
      <c r="C75" s="132" t="s">
        <v>520</v>
      </c>
      <c r="D75" s="38">
        <v>0</v>
      </c>
      <c r="E75" s="95">
        <v>0</v>
      </c>
      <c r="F75" s="517"/>
      <c r="G75" s="93"/>
    </row>
    <row r="76" spans="1:8" ht="75" x14ac:dyDescent="0.25">
      <c r="A76" s="1289" t="s">
        <v>86</v>
      </c>
      <c r="B76" s="132" t="s">
        <v>811</v>
      </c>
      <c r="C76" s="132" t="s">
        <v>520</v>
      </c>
      <c r="D76" s="147">
        <v>0</v>
      </c>
      <c r="E76" s="147">
        <v>0</v>
      </c>
      <c r="F76" s="588"/>
      <c r="G76" s="93"/>
    </row>
    <row r="77" spans="1:8" ht="45" x14ac:dyDescent="0.25">
      <c r="A77" s="1113" t="s">
        <v>87</v>
      </c>
      <c r="B77" s="1115" t="s">
        <v>792</v>
      </c>
      <c r="C77" s="132" t="s">
        <v>520</v>
      </c>
      <c r="D77" s="147">
        <v>0</v>
      </c>
      <c r="E77" s="147">
        <v>0</v>
      </c>
      <c r="F77" s="588"/>
      <c r="G77" s="93"/>
    </row>
    <row r="78" spans="1:8" ht="75" x14ac:dyDescent="0.25">
      <c r="A78" s="1289" t="s">
        <v>88</v>
      </c>
      <c r="B78" s="117" t="s">
        <v>593</v>
      </c>
      <c r="C78" s="117" t="s">
        <v>461</v>
      </c>
      <c r="D78" s="147">
        <v>23157417.460000001</v>
      </c>
      <c r="E78" s="147">
        <v>19098597.460000001</v>
      </c>
      <c r="F78" s="588"/>
      <c r="G78" s="93"/>
    </row>
    <row r="79" spans="1:8" ht="120" x14ac:dyDescent="0.25">
      <c r="A79" s="1289" t="s">
        <v>89</v>
      </c>
      <c r="B79" s="117" t="s">
        <v>812</v>
      </c>
      <c r="C79" s="117" t="s">
        <v>461</v>
      </c>
      <c r="D79" s="147">
        <v>0</v>
      </c>
      <c r="E79" s="147">
        <v>0</v>
      </c>
      <c r="F79" s="588"/>
      <c r="G79" s="93"/>
    </row>
    <row r="80" spans="1:8" ht="90" x14ac:dyDescent="0.25">
      <c r="A80" s="1289" t="s">
        <v>91</v>
      </c>
      <c r="B80" s="117" t="s">
        <v>813</v>
      </c>
      <c r="C80" s="117" t="s">
        <v>461</v>
      </c>
      <c r="D80" s="147">
        <v>4454582.54</v>
      </c>
      <c r="E80" s="147">
        <v>4454582.54</v>
      </c>
      <c r="F80" s="588"/>
      <c r="G80" s="93"/>
    </row>
    <row r="81" spans="1:7" ht="30" x14ac:dyDescent="0.25">
      <c r="A81" s="1289" t="s">
        <v>594</v>
      </c>
      <c r="B81" s="117" t="s">
        <v>466</v>
      </c>
      <c r="C81" s="117" t="s">
        <v>520</v>
      </c>
      <c r="D81" s="147">
        <v>674764.15</v>
      </c>
      <c r="E81" s="147">
        <v>674764.15</v>
      </c>
      <c r="F81" s="588"/>
      <c r="G81" s="93"/>
    </row>
    <row r="82" spans="1:7" ht="34.5" customHeight="1" x14ac:dyDescent="0.25">
      <c r="A82" s="1289" t="s">
        <v>595</v>
      </c>
      <c r="B82" s="1110" t="s">
        <v>1648</v>
      </c>
      <c r="C82" s="132" t="s">
        <v>520</v>
      </c>
      <c r="D82" s="147">
        <v>221055.76</v>
      </c>
      <c r="E82" s="147">
        <v>221055.76</v>
      </c>
      <c r="F82" s="588"/>
      <c r="G82" s="93"/>
    </row>
    <row r="83" spans="1:7" ht="30" x14ac:dyDescent="0.25">
      <c r="A83" s="1289" t="s">
        <v>815</v>
      </c>
      <c r="B83" s="117" t="s">
        <v>510</v>
      </c>
      <c r="C83" s="132" t="s">
        <v>520</v>
      </c>
      <c r="D83" s="147">
        <v>113678752.2</v>
      </c>
      <c r="E83" s="147">
        <v>108226342.8</v>
      </c>
      <c r="F83" s="588"/>
      <c r="G83" s="93"/>
    </row>
    <row r="84" spans="1:7" ht="90" x14ac:dyDescent="0.25">
      <c r="A84" s="1289" t="s">
        <v>816</v>
      </c>
      <c r="B84" s="117" t="s">
        <v>793</v>
      </c>
      <c r="C84" s="117" t="s">
        <v>520</v>
      </c>
      <c r="D84" s="147">
        <v>15961047.199999999</v>
      </c>
      <c r="E84" s="147">
        <v>15961047.199999999</v>
      </c>
      <c r="F84" s="588"/>
      <c r="G84" s="93"/>
    </row>
    <row r="85" spans="1:7" ht="30" x14ac:dyDescent="0.25">
      <c r="A85" s="1289" t="s">
        <v>817</v>
      </c>
      <c r="B85" s="1288" t="s">
        <v>467</v>
      </c>
      <c r="C85" s="117" t="s">
        <v>520</v>
      </c>
      <c r="D85" s="147">
        <v>29867632.670000002</v>
      </c>
      <c r="E85" s="147">
        <v>29523817.510000002</v>
      </c>
      <c r="F85" s="588"/>
      <c r="G85" s="93"/>
    </row>
    <row r="86" spans="1:7" ht="75" x14ac:dyDescent="0.25">
      <c r="A86" s="1289" t="s">
        <v>818</v>
      </c>
      <c r="B86" s="117" t="s">
        <v>794</v>
      </c>
      <c r="C86" s="117" t="s">
        <v>520</v>
      </c>
      <c r="D86" s="147">
        <v>6539781.6100000003</v>
      </c>
      <c r="E86" s="147">
        <v>6539781.6100000003</v>
      </c>
      <c r="F86" s="588"/>
      <c r="G86" s="93"/>
    </row>
    <row r="87" spans="1:7" ht="90" x14ac:dyDescent="0.25">
      <c r="A87" s="1289" t="s">
        <v>819</v>
      </c>
      <c r="B87" s="89" t="s">
        <v>90</v>
      </c>
      <c r="C87" s="117" t="s">
        <v>462</v>
      </c>
      <c r="D87" s="149">
        <v>273939926.91000003</v>
      </c>
      <c r="E87" s="149">
        <v>273939899.51999998</v>
      </c>
      <c r="F87" s="988"/>
      <c r="G87" s="93"/>
    </row>
    <row r="88" spans="1:7" ht="135" x14ac:dyDescent="0.25">
      <c r="A88" s="1431" t="s">
        <v>820</v>
      </c>
      <c r="B88" s="1390" t="s">
        <v>821</v>
      </c>
      <c r="C88" s="1390" t="s">
        <v>462</v>
      </c>
      <c r="D88" s="1432">
        <v>65016082.090000004</v>
      </c>
      <c r="E88" s="1432">
        <v>65016082.090000004</v>
      </c>
      <c r="F88" s="988"/>
      <c r="G88" s="93"/>
    </row>
    <row r="89" spans="1:7" ht="48.75" customHeight="1" thickBot="1" x14ac:dyDescent="0.3">
      <c r="A89" s="1448" t="s">
        <v>473</v>
      </c>
      <c r="B89" s="1441" t="s">
        <v>92</v>
      </c>
      <c r="C89" s="567"/>
      <c r="D89" s="648">
        <f>D90+D91+D92+D93+D94+D95</f>
        <v>26477314.890000001</v>
      </c>
      <c r="E89" s="1435">
        <f>E90+E91+E92+E93+E94+E95</f>
        <v>22837272.690000001</v>
      </c>
      <c r="F89" s="516"/>
      <c r="G89" s="93"/>
    </row>
    <row r="90" spans="1:7" ht="90" x14ac:dyDescent="0.25">
      <c r="A90" s="286" t="s">
        <v>93</v>
      </c>
      <c r="B90" s="1411" t="s">
        <v>94</v>
      </c>
      <c r="C90" s="1411" t="s">
        <v>462</v>
      </c>
      <c r="D90" s="1286">
        <v>7846326.4699999997</v>
      </c>
      <c r="E90" s="1286">
        <v>6741177.3200000003</v>
      </c>
      <c r="F90" s="588"/>
      <c r="G90" s="93"/>
    </row>
    <row r="91" spans="1:7" ht="96.75" customHeight="1" x14ac:dyDescent="0.25">
      <c r="A91" s="146" t="s">
        <v>95</v>
      </c>
      <c r="B91" s="117" t="s">
        <v>96</v>
      </c>
      <c r="C91" s="117" t="s">
        <v>462</v>
      </c>
      <c r="D91" s="147">
        <v>2389101.7599999998</v>
      </c>
      <c r="E91" s="147">
        <v>2389101.7599999998</v>
      </c>
      <c r="F91" s="588"/>
      <c r="G91" s="93"/>
    </row>
    <row r="92" spans="1:7" ht="45" customHeight="1" x14ac:dyDescent="0.25">
      <c r="A92" s="1683" t="s">
        <v>598</v>
      </c>
      <c r="B92" s="1672" t="s">
        <v>94</v>
      </c>
      <c r="C92" s="148" t="s">
        <v>461</v>
      </c>
      <c r="D92" s="149">
        <v>9120597.9900000002</v>
      </c>
      <c r="E92" s="149">
        <v>6991287.8300000001</v>
      </c>
      <c r="F92" s="988"/>
      <c r="G92" s="93"/>
    </row>
    <row r="93" spans="1:7" ht="58.5" customHeight="1" x14ac:dyDescent="0.25">
      <c r="A93" s="1684"/>
      <c r="B93" s="2074"/>
      <c r="C93" s="148" t="s">
        <v>462</v>
      </c>
      <c r="D93" s="149">
        <v>1737256.76</v>
      </c>
      <c r="E93" s="149">
        <v>1331673.8700000001</v>
      </c>
      <c r="F93" s="988"/>
      <c r="G93" s="93"/>
    </row>
    <row r="94" spans="1:7" ht="61.5" customHeight="1" x14ac:dyDescent="0.25">
      <c r="A94" s="1698" t="s">
        <v>599</v>
      </c>
      <c r="B94" s="1672" t="s">
        <v>96</v>
      </c>
      <c r="C94" s="148" t="s">
        <v>461</v>
      </c>
      <c r="D94" s="149">
        <v>4522586.8</v>
      </c>
      <c r="E94" s="149">
        <v>4522586.8</v>
      </c>
      <c r="F94" s="988"/>
      <c r="G94" s="93"/>
    </row>
    <row r="95" spans="1:7" ht="47.25" customHeight="1" x14ac:dyDescent="0.25">
      <c r="A95" s="1678"/>
      <c r="B95" s="1685"/>
      <c r="C95" s="148" t="s">
        <v>462</v>
      </c>
      <c r="D95" s="38">
        <v>861445.11</v>
      </c>
      <c r="E95" s="38">
        <v>861445.11</v>
      </c>
      <c r="F95" s="517"/>
      <c r="G95" s="93"/>
    </row>
    <row r="96" spans="1:7" ht="30" x14ac:dyDescent="0.25">
      <c r="A96" s="53" t="s">
        <v>97</v>
      </c>
      <c r="B96" s="49" t="s">
        <v>98</v>
      </c>
      <c r="C96" s="467" t="s">
        <v>520</v>
      </c>
      <c r="D96" s="38">
        <v>0</v>
      </c>
      <c r="E96" s="38">
        <f>E97</f>
        <v>0</v>
      </c>
      <c r="F96" s="517"/>
      <c r="G96" s="93"/>
    </row>
    <row r="97" spans="1:8" ht="45" x14ac:dyDescent="0.25">
      <c r="A97" s="472" t="s">
        <v>99</v>
      </c>
      <c r="B97" s="1412" t="s">
        <v>100</v>
      </c>
      <c r="C97" s="467" t="s">
        <v>520</v>
      </c>
      <c r="D97" s="38">
        <v>0</v>
      </c>
      <c r="E97" s="38">
        <v>0</v>
      </c>
      <c r="F97" s="517"/>
      <c r="G97" s="93"/>
    </row>
    <row r="98" spans="1:8" ht="40.5" customHeight="1" x14ac:dyDescent="0.25">
      <c r="A98" s="53" t="s">
        <v>101</v>
      </c>
      <c r="B98" s="1389" t="s">
        <v>867</v>
      </c>
      <c r="C98" s="1389" t="s">
        <v>520</v>
      </c>
      <c r="D98" s="694">
        <f>D99</f>
        <v>0</v>
      </c>
      <c r="E98" s="694">
        <f>E99</f>
        <v>0</v>
      </c>
      <c r="F98" s="516"/>
      <c r="G98" s="93"/>
    </row>
    <row r="99" spans="1:8" ht="36.75" customHeight="1" x14ac:dyDescent="0.25">
      <c r="A99" s="120" t="s">
        <v>824</v>
      </c>
      <c r="B99" s="467" t="s">
        <v>825</v>
      </c>
      <c r="C99" s="467" t="s">
        <v>520</v>
      </c>
      <c r="D99" s="38">
        <v>0</v>
      </c>
      <c r="E99" s="38">
        <v>0</v>
      </c>
      <c r="F99" s="517"/>
      <c r="G99" s="93"/>
    </row>
    <row r="100" spans="1:8" ht="63.75" customHeight="1" x14ac:dyDescent="0.25">
      <c r="A100" s="487" t="s">
        <v>102</v>
      </c>
      <c r="B100" s="49" t="s">
        <v>868</v>
      </c>
      <c r="C100" s="670" t="s">
        <v>462</v>
      </c>
      <c r="D100" s="38">
        <f>D101+D102</f>
        <v>0</v>
      </c>
      <c r="E100" s="38">
        <f>E101+E102</f>
        <v>0</v>
      </c>
      <c r="F100" s="517"/>
      <c r="G100" s="93"/>
    </row>
    <row r="101" spans="1:8" ht="60" x14ac:dyDescent="0.25">
      <c r="A101" s="120" t="s">
        <v>103</v>
      </c>
      <c r="B101" s="467" t="s">
        <v>655</v>
      </c>
      <c r="C101" s="467" t="s">
        <v>462</v>
      </c>
      <c r="D101" s="38">
        <v>0</v>
      </c>
      <c r="E101" s="38">
        <v>0</v>
      </c>
      <c r="F101" s="517"/>
      <c r="G101" s="93"/>
    </row>
    <row r="102" spans="1:8" ht="45" x14ac:dyDescent="0.25">
      <c r="A102" s="120" t="s">
        <v>104</v>
      </c>
      <c r="B102" s="117" t="s">
        <v>656</v>
      </c>
      <c r="C102" s="117" t="s">
        <v>520</v>
      </c>
      <c r="D102" s="38">
        <v>0</v>
      </c>
      <c r="E102" s="38">
        <v>0</v>
      </c>
      <c r="F102" s="517"/>
      <c r="G102" s="93"/>
    </row>
    <row r="103" spans="1:8" ht="68.25" customHeight="1" x14ac:dyDescent="0.25">
      <c r="A103" s="487" t="s">
        <v>830</v>
      </c>
      <c r="B103" s="49" t="s">
        <v>869</v>
      </c>
      <c r="C103" s="1389" t="s">
        <v>462</v>
      </c>
      <c r="D103" s="694">
        <f>D104+D105+D106</f>
        <v>0</v>
      </c>
      <c r="E103" s="694">
        <f>E104+E105+E106</f>
        <v>0</v>
      </c>
      <c r="F103" s="516"/>
      <c r="G103" s="93"/>
    </row>
    <row r="104" spans="1:8" ht="51" customHeight="1" x14ac:dyDescent="0.25">
      <c r="A104" s="2076" t="s">
        <v>223</v>
      </c>
      <c r="B104" s="1609" t="s">
        <v>1649</v>
      </c>
      <c r="C104" s="467" t="s">
        <v>520</v>
      </c>
      <c r="D104" s="38">
        <v>0</v>
      </c>
      <c r="E104" s="38">
        <v>0</v>
      </c>
      <c r="F104" s="517"/>
      <c r="G104" s="93"/>
    </row>
    <row r="105" spans="1:8" ht="44.25" customHeight="1" x14ac:dyDescent="0.25">
      <c r="A105" s="2077"/>
      <c r="B105" s="1666"/>
      <c r="C105" s="467" t="s">
        <v>461</v>
      </c>
      <c r="D105" s="38">
        <v>0</v>
      </c>
      <c r="E105" s="38">
        <v>0</v>
      </c>
      <c r="F105" s="517"/>
      <c r="G105" s="93"/>
    </row>
    <row r="106" spans="1:8" ht="45.75" customHeight="1" x14ac:dyDescent="0.25">
      <c r="A106" s="2078"/>
      <c r="B106" s="2075"/>
      <c r="C106" s="96" t="s">
        <v>462</v>
      </c>
      <c r="D106" s="38">
        <v>0</v>
      </c>
      <c r="E106" s="38">
        <v>0</v>
      </c>
      <c r="F106" s="517"/>
      <c r="G106" s="93"/>
    </row>
    <row r="107" spans="1:8" ht="61.5" customHeight="1" thickBot="1" x14ac:dyDescent="0.3">
      <c r="A107" s="484" t="s">
        <v>226</v>
      </c>
      <c r="B107" s="1389" t="s">
        <v>835</v>
      </c>
      <c r="C107" s="589" t="s">
        <v>462</v>
      </c>
      <c r="D107" s="694">
        <f>D108+D109</f>
        <v>3027400</v>
      </c>
      <c r="E107" s="694">
        <f>E108+E109</f>
        <v>2991453.41</v>
      </c>
      <c r="F107" s="516"/>
      <c r="G107" s="516"/>
      <c r="H107" s="516"/>
    </row>
    <row r="108" spans="1:8" ht="99.75" customHeight="1" x14ac:dyDescent="0.25">
      <c r="A108" s="309" t="s">
        <v>688</v>
      </c>
      <c r="B108" s="21" t="s">
        <v>67</v>
      </c>
      <c r="C108" s="21" t="s">
        <v>462</v>
      </c>
      <c r="D108" s="38">
        <v>3027400</v>
      </c>
      <c r="E108" s="38">
        <v>2991453.41</v>
      </c>
      <c r="F108" s="517"/>
      <c r="G108" s="93"/>
    </row>
    <row r="109" spans="1:8" ht="108.75" customHeight="1" x14ac:dyDescent="0.25">
      <c r="A109" s="309" t="s">
        <v>837</v>
      </c>
      <c r="B109" s="638" t="s">
        <v>838</v>
      </c>
      <c r="C109" s="638" t="s">
        <v>462</v>
      </c>
      <c r="D109" s="38">
        <v>0</v>
      </c>
      <c r="E109" s="38">
        <v>0</v>
      </c>
      <c r="F109" s="517"/>
      <c r="G109" s="93"/>
    </row>
    <row r="110" spans="1:8" s="409" customFormat="1" ht="83.25" customHeight="1" x14ac:dyDescent="0.25">
      <c r="A110" s="704" t="s">
        <v>690</v>
      </c>
      <c r="B110" s="1389" t="s">
        <v>1077</v>
      </c>
      <c r="C110" s="1389"/>
      <c r="D110" s="694">
        <f>D111+D112</f>
        <v>237995</v>
      </c>
      <c r="E110" s="694">
        <f>E111+E112</f>
        <v>237995</v>
      </c>
      <c r="F110" s="516"/>
      <c r="G110" s="419"/>
      <c r="H110" s="410"/>
    </row>
    <row r="111" spans="1:8" s="409" customFormat="1" ht="75" customHeight="1" x14ac:dyDescent="0.25">
      <c r="A111" s="529" t="s">
        <v>1078</v>
      </c>
      <c r="B111" s="467" t="s">
        <v>1079</v>
      </c>
      <c r="C111" s="467" t="s">
        <v>461</v>
      </c>
      <c r="D111" s="38">
        <v>118997.51</v>
      </c>
      <c r="E111" s="38">
        <v>118997.51</v>
      </c>
      <c r="F111" s="517"/>
      <c r="G111" s="419"/>
      <c r="H111" s="410"/>
    </row>
    <row r="112" spans="1:8" s="409" customFormat="1" ht="93.75" customHeight="1" thickBot="1" x14ac:dyDescent="0.3">
      <c r="A112" s="529" t="s">
        <v>1196</v>
      </c>
      <c r="B112" s="1108" t="s">
        <v>1200</v>
      </c>
      <c r="C112" s="1108" t="s">
        <v>461</v>
      </c>
      <c r="D112" s="530">
        <v>118997.49</v>
      </c>
      <c r="E112" s="530">
        <v>118997.49</v>
      </c>
      <c r="F112" s="517"/>
      <c r="G112" s="419"/>
      <c r="H112" s="410"/>
    </row>
    <row r="113" spans="1:8" ht="16.5" customHeight="1" x14ac:dyDescent="0.25">
      <c r="A113" s="2082" t="s">
        <v>106</v>
      </c>
      <c r="B113" s="2079" t="s">
        <v>861</v>
      </c>
      <c r="C113" s="1444" t="s">
        <v>519</v>
      </c>
      <c r="D113" s="591">
        <f>D114+D115</f>
        <v>48799847</v>
      </c>
      <c r="E113" s="1445">
        <f>E114+E115</f>
        <v>48736461.07</v>
      </c>
      <c r="F113" s="516"/>
      <c r="G113" s="93"/>
    </row>
    <row r="114" spans="1:8" ht="57.75" customHeight="1" x14ac:dyDescent="0.25">
      <c r="A114" s="2083"/>
      <c r="B114" s="2080"/>
      <c r="C114" s="589" t="s">
        <v>462</v>
      </c>
      <c r="D114" s="38">
        <f>D132+D133+D137+D138</f>
        <v>3847007.9499999997</v>
      </c>
      <c r="E114" s="95">
        <f>E132+E133+E137+E138</f>
        <v>3783622.02</v>
      </c>
      <c r="F114" s="517"/>
      <c r="G114" s="93"/>
    </row>
    <row r="115" spans="1:8" ht="57" customHeight="1" thickBot="1" x14ac:dyDescent="0.3">
      <c r="A115" s="2084"/>
      <c r="B115" s="2081"/>
      <c r="C115" s="1446" t="s">
        <v>520</v>
      </c>
      <c r="D115" s="571">
        <f>D117+D130+D131+D134+D139</f>
        <v>44952839.049999997</v>
      </c>
      <c r="E115" s="1447">
        <f>E117+E130+E131+E134+E139</f>
        <v>44952839.049999997</v>
      </c>
      <c r="F115" s="517"/>
      <c r="G115" s="93"/>
    </row>
    <row r="116" spans="1:8" ht="57" x14ac:dyDescent="0.25">
      <c r="A116" s="2091" t="s">
        <v>479</v>
      </c>
      <c r="B116" s="2090" t="s">
        <v>107</v>
      </c>
      <c r="C116" s="1414" t="s">
        <v>1654</v>
      </c>
      <c r="D116" s="587">
        <f>D127</f>
        <v>0</v>
      </c>
      <c r="E116" s="587">
        <f>E127</f>
        <v>0</v>
      </c>
      <c r="F116" s="516"/>
      <c r="G116" s="93"/>
    </row>
    <row r="117" spans="1:8" s="409" customFormat="1" ht="28.5" x14ac:dyDescent="0.25">
      <c r="A117" s="1727"/>
      <c r="B117" s="1968"/>
      <c r="C117" s="1389" t="s">
        <v>1655</v>
      </c>
      <c r="D117" s="694">
        <f>D118+D119+D120+D121+D122+D123+D124+D125+D126+D128</f>
        <v>42777574.219999999</v>
      </c>
      <c r="E117" s="694">
        <f>E118+E119+E120+E121+E122+E123+E124+E125+E126+E128</f>
        <v>42777574.219999999</v>
      </c>
      <c r="F117" s="516"/>
      <c r="G117" s="419"/>
      <c r="H117" s="410"/>
    </row>
    <row r="118" spans="1:8" ht="30" x14ac:dyDescent="0.25">
      <c r="A118" s="152" t="s">
        <v>108</v>
      </c>
      <c r="B118" s="117" t="s">
        <v>459</v>
      </c>
      <c r="C118" s="132" t="s">
        <v>520</v>
      </c>
      <c r="D118" s="147">
        <v>0</v>
      </c>
      <c r="E118" s="147">
        <v>0</v>
      </c>
      <c r="F118" s="588"/>
      <c r="G118" s="93"/>
    </row>
    <row r="119" spans="1:8" ht="30" x14ac:dyDescent="0.25">
      <c r="A119" s="152" t="s">
        <v>109</v>
      </c>
      <c r="B119" s="132" t="s">
        <v>647</v>
      </c>
      <c r="C119" s="132" t="s">
        <v>520</v>
      </c>
      <c r="D119" s="147">
        <v>0</v>
      </c>
      <c r="E119" s="147">
        <v>0</v>
      </c>
      <c r="F119" s="588"/>
      <c r="G119" s="93"/>
    </row>
    <row r="120" spans="1:8" ht="30" x14ac:dyDescent="0.25">
      <c r="A120" s="152" t="s">
        <v>111</v>
      </c>
      <c r="B120" s="132" t="s">
        <v>652</v>
      </c>
      <c r="C120" s="117" t="s">
        <v>520</v>
      </c>
      <c r="D120" s="147">
        <v>0</v>
      </c>
      <c r="E120" s="147">
        <v>0</v>
      </c>
      <c r="F120" s="588"/>
      <c r="G120" s="93"/>
    </row>
    <row r="121" spans="1:8" ht="30" x14ac:dyDescent="0.25">
      <c r="A121" s="152" t="s">
        <v>113</v>
      </c>
      <c r="B121" s="117" t="s">
        <v>110</v>
      </c>
      <c r="C121" s="132" t="s">
        <v>520</v>
      </c>
      <c r="D121" s="147">
        <v>8381100</v>
      </c>
      <c r="E121" s="147">
        <v>8381100</v>
      </c>
      <c r="F121" s="588"/>
      <c r="G121" s="93"/>
    </row>
    <row r="122" spans="1:8" ht="30" x14ac:dyDescent="0.25">
      <c r="A122" s="152" t="s">
        <v>115</v>
      </c>
      <c r="B122" s="132" t="s">
        <v>112</v>
      </c>
      <c r="C122" s="117" t="s">
        <v>520</v>
      </c>
      <c r="D122" s="147">
        <v>272460</v>
      </c>
      <c r="E122" s="147">
        <v>272460</v>
      </c>
      <c r="F122" s="588"/>
      <c r="G122" s="93"/>
    </row>
    <row r="123" spans="1:8" ht="93" customHeight="1" x14ac:dyDescent="0.25">
      <c r="A123" s="152" t="s">
        <v>117</v>
      </c>
      <c r="B123" s="117" t="s">
        <v>1650</v>
      </c>
      <c r="C123" s="117" t="s">
        <v>520</v>
      </c>
      <c r="D123" s="147">
        <v>22968976.59</v>
      </c>
      <c r="E123" s="147">
        <v>22968976.59</v>
      </c>
      <c r="F123" s="588"/>
      <c r="G123" s="93"/>
    </row>
    <row r="124" spans="1:8" s="409" customFormat="1" ht="93" customHeight="1" x14ac:dyDescent="0.25">
      <c r="A124" s="152" t="s">
        <v>118</v>
      </c>
      <c r="B124" s="117" t="s">
        <v>1651</v>
      </c>
      <c r="C124" s="117" t="s">
        <v>520</v>
      </c>
      <c r="D124" s="147">
        <v>10372132.75</v>
      </c>
      <c r="E124" s="147">
        <v>10372132.75</v>
      </c>
      <c r="F124" s="588"/>
      <c r="G124" s="419"/>
      <c r="H124" s="410"/>
    </row>
    <row r="125" spans="1:8" s="409" customFormat="1" ht="93" customHeight="1" x14ac:dyDescent="0.25">
      <c r="A125" s="152" t="s">
        <v>842</v>
      </c>
      <c r="B125" s="117" t="s">
        <v>1652</v>
      </c>
      <c r="C125" s="117" t="s">
        <v>520</v>
      </c>
      <c r="D125" s="147">
        <v>463547.65</v>
      </c>
      <c r="E125" s="147">
        <v>463547.65</v>
      </c>
      <c r="F125" s="588"/>
      <c r="G125" s="419"/>
      <c r="H125" s="410"/>
    </row>
    <row r="126" spans="1:8" s="409" customFormat="1" ht="93" customHeight="1" x14ac:dyDescent="0.25">
      <c r="A126" s="152" t="s">
        <v>843</v>
      </c>
      <c r="B126" s="117" t="s">
        <v>1653</v>
      </c>
      <c r="C126" s="117" t="s">
        <v>520</v>
      </c>
      <c r="D126" s="147">
        <v>319357.23</v>
      </c>
      <c r="E126" s="147">
        <v>319357.23</v>
      </c>
      <c r="F126" s="588"/>
      <c r="G126" s="419"/>
      <c r="H126" s="410"/>
    </row>
    <row r="127" spans="1:8" s="409" customFormat="1" ht="93" customHeight="1" x14ac:dyDescent="0.25">
      <c r="A127" s="152" t="s">
        <v>844</v>
      </c>
      <c r="B127" s="117" t="s">
        <v>848</v>
      </c>
      <c r="C127" s="117" t="s">
        <v>462</v>
      </c>
      <c r="D127" s="147">
        <v>0</v>
      </c>
      <c r="E127" s="147">
        <v>0</v>
      </c>
      <c r="F127" s="588"/>
      <c r="G127" s="419"/>
      <c r="H127" s="410"/>
    </row>
    <row r="128" spans="1:8" ht="60" x14ac:dyDescent="0.25">
      <c r="A128" s="152" t="s">
        <v>118</v>
      </c>
      <c r="B128" s="117" t="s">
        <v>850</v>
      </c>
      <c r="C128" s="117" t="s">
        <v>520</v>
      </c>
      <c r="D128" s="147">
        <v>0</v>
      </c>
      <c r="E128" s="147">
        <v>0</v>
      </c>
      <c r="F128" s="588"/>
      <c r="G128" s="93"/>
    </row>
    <row r="129" spans="1:8" ht="85.5" x14ac:dyDescent="0.25">
      <c r="A129" s="487" t="s">
        <v>480</v>
      </c>
      <c r="B129" s="49" t="s">
        <v>119</v>
      </c>
      <c r="C129" s="1389" t="s">
        <v>521</v>
      </c>
      <c r="D129" s="694">
        <f>D130+D131+D132+D133</f>
        <v>4390051.959999999</v>
      </c>
      <c r="E129" s="694">
        <f>E130+E131+E132+E133</f>
        <v>4326680.3100000005</v>
      </c>
      <c r="F129" s="516"/>
      <c r="G129" s="516"/>
      <c r="H129" s="516"/>
    </row>
    <row r="130" spans="1:8" ht="30" x14ac:dyDescent="0.25">
      <c r="A130" s="286" t="s">
        <v>120</v>
      </c>
      <c r="B130" s="1138" t="s">
        <v>121</v>
      </c>
      <c r="C130" s="1138" t="s">
        <v>520</v>
      </c>
      <c r="D130" s="1286">
        <v>378028.61</v>
      </c>
      <c r="E130" s="1286">
        <v>378028.61</v>
      </c>
      <c r="F130" s="588"/>
      <c r="G130" s="517"/>
      <c r="H130" s="518"/>
    </row>
    <row r="131" spans="1:8" ht="30" x14ac:dyDescent="0.25">
      <c r="A131" s="146" t="s">
        <v>122</v>
      </c>
      <c r="B131" s="117" t="s">
        <v>123</v>
      </c>
      <c r="C131" s="117" t="s">
        <v>520</v>
      </c>
      <c r="D131" s="147">
        <v>359315.4</v>
      </c>
      <c r="E131" s="147">
        <v>359315.4</v>
      </c>
      <c r="F131" s="588"/>
      <c r="G131" s="517"/>
      <c r="H131" s="518"/>
    </row>
    <row r="132" spans="1:8" ht="60" x14ac:dyDescent="0.25">
      <c r="A132" s="146" t="s">
        <v>124</v>
      </c>
      <c r="B132" s="117" t="s">
        <v>871</v>
      </c>
      <c r="C132" s="117" t="s">
        <v>462</v>
      </c>
      <c r="D132" s="147">
        <v>2543589.7999999998</v>
      </c>
      <c r="E132" s="147">
        <v>2480218.15</v>
      </c>
      <c r="F132" s="588"/>
      <c r="G132" s="517"/>
      <c r="H132" s="517"/>
    </row>
    <row r="133" spans="1:8" ht="60" x14ac:dyDescent="0.25">
      <c r="A133" s="300" t="s">
        <v>125</v>
      </c>
      <c r="B133" s="545" t="s">
        <v>870</v>
      </c>
      <c r="C133" s="545" t="s">
        <v>462</v>
      </c>
      <c r="D133" s="310">
        <v>1109118.1499999999</v>
      </c>
      <c r="E133" s="310">
        <v>1109118.1499999999</v>
      </c>
      <c r="F133" s="588"/>
      <c r="G133" s="517"/>
      <c r="H133" s="519"/>
    </row>
    <row r="134" spans="1:8" ht="71.25" x14ac:dyDescent="0.25">
      <c r="A134" s="487" t="s">
        <v>470</v>
      </c>
      <c r="B134" s="49" t="s">
        <v>127</v>
      </c>
      <c r="C134" s="670" t="s">
        <v>520</v>
      </c>
      <c r="D134" s="694">
        <f>D135</f>
        <v>100000</v>
      </c>
      <c r="E134" s="694">
        <f>E135</f>
        <v>100000</v>
      </c>
      <c r="F134" s="516"/>
      <c r="G134" s="93"/>
    </row>
    <row r="135" spans="1:8" ht="30" x14ac:dyDescent="0.25">
      <c r="A135" s="120" t="s">
        <v>128</v>
      </c>
      <c r="B135" s="467" t="s">
        <v>129</v>
      </c>
      <c r="C135" s="467" t="s">
        <v>520</v>
      </c>
      <c r="D135" s="38">
        <v>100000</v>
      </c>
      <c r="E135" s="38">
        <v>100000</v>
      </c>
      <c r="F135" s="517"/>
      <c r="G135" s="93"/>
    </row>
    <row r="136" spans="1:8" ht="57" x14ac:dyDescent="0.25">
      <c r="A136" s="487" t="s">
        <v>482</v>
      </c>
      <c r="B136" s="49" t="s">
        <v>835</v>
      </c>
      <c r="C136" s="670" t="s">
        <v>462</v>
      </c>
      <c r="D136" s="694">
        <f>D137+D138</f>
        <v>194300</v>
      </c>
      <c r="E136" s="694">
        <f>E137+E138</f>
        <v>194285.72</v>
      </c>
      <c r="F136" s="516"/>
      <c r="G136" s="392"/>
      <c r="H136" s="520"/>
    </row>
    <row r="137" spans="1:8" ht="90" x14ac:dyDescent="0.25">
      <c r="A137" s="553" t="s">
        <v>130</v>
      </c>
      <c r="B137" s="1140" t="s">
        <v>67</v>
      </c>
      <c r="C137" s="1140" t="s">
        <v>462</v>
      </c>
      <c r="D137" s="37">
        <v>194300</v>
      </c>
      <c r="E137" s="37">
        <v>194285.72</v>
      </c>
      <c r="F137" s="517"/>
      <c r="G137" s="517"/>
      <c r="H137" s="520"/>
    </row>
    <row r="138" spans="1:8" ht="90" x14ac:dyDescent="0.25">
      <c r="A138" s="1438" t="s">
        <v>131</v>
      </c>
      <c r="B138" s="1386" t="s">
        <v>105</v>
      </c>
      <c r="C138" s="1386" t="s">
        <v>462</v>
      </c>
      <c r="D138" s="530">
        <v>0</v>
      </c>
      <c r="E138" s="530">
        <v>0</v>
      </c>
      <c r="F138" s="517"/>
      <c r="G138" s="517"/>
      <c r="H138" s="509"/>
    </row>
    <row r="139" spans="1:8" ht="48.75" customHeight="1" thickBot="1" x14ac:dyDescent="0.3">
      <c r="A139" s="649" t="s">
        <v>664</v>
      </c>
      <c r="B139" s="1442" t="s">
        <v>852</v>
      </c>
      <c r="C139" s="1443" t="s">
        <v>520</v>
      </c>
      <c r="D139" s="648">
        <f>D140</f>
        <v>1337920.82</v>
      </c>
      <c r="E139" s="1435">
        <f>E140</f>
        <v>1337920.82</v>
      </c>
      <c r="F139" s="516"/>
      <c r="G139" s="93"/>
    </row>
    <row r="140" spans="1:8" s="409" customFormat="1" ht="48.75" customHeight="1" x14ac:dyDescent="0.25">
      <c r="A140" s="553" t="s">
        <v>853</v>
      </c>
      <c r="B140" s="1439" t="s">
        <v>1656</v>
      </c>
      <c r="C140" s="1412" t="s">
        <v>520</v>
      </c>
      <c r="D140" s="587">
        <f>D141</f>
        <v>1337920.82</v>
      </c>
      <c r="E140" s="587">
        <f>E141</f>
        <v>1337920.82</v>
      </c>
      <c r="F140" s="516"/>
      <c r="G140" s="419"/>
      <c r="H140" s="410"/>
    </row>
    <row r="141" spans="1:8" ht="56.25" customHeight="1" thickBot="1" x14ac:dyDescent="0.3">
      <c r="A141" s="1438" t="s">
        <v>1645</v>
      </c>
      <c r="B141" s="1383" t="s">
        <v>1202</v>
      </c>
      <c r="C141" s="1386" t="s">
        <v>520</v>
      </c>
      <c r="D141" s="530">
        <v>1337920.82</v>
      </c>
      <c r="E141" s="530">
        <v>1337920.82</v>
      </c>
      <c r="F141" s="517"/>
      <c r="G141" s="93"/>
    </row>
    <row r="142" spans="1:8" ht="56.25" customHeight="1" thickBot="1" x14ac:dyDescent="0.3">
      <c r="A142" s="649" t="s">
        <v>132</v>
      </c>
      <c r="B142" s="1441" t="s">
        <v>860</v>
      </c>
      <c r="C142" s="567" t="s">
        <v>520</v>
      </c>
      <c r="D142" s="648">
        <f>D143+D147</f>
        <v>34863384.439999998</v>
      </c>
      <c r="E142" s="1435">
        <f>E143+E147</f>
        <v>34174376.710000001</v>
      </c>
      <c r="F142" s="516"/>
      <c r="G142" s="93"/>
    </row>
    <row r="143" spans="1:8" ht="44.25" customHeight="1" x14ac:dyDescent="0.25">
      <c r="A143" s="1440" t="s">
        <v>234</v>
      </c>
      <c r="B143" s="685" t="s">
        <v>514</v>
      </c>
      <c r="C143" s="1414" t="s">
        <v>520</v>
      </c>
      <c r="D143" s="587">
        <f>D144+D145+D146</f>
        <v>33069629.440000001</v>
      </c>
      <c r="E143" s="587">
        <f>E144+E145+E146</f>
        <v>33010286.710000001</v>
      </c>
      <c r="F143" s="516"/>
      <c r="G143" s="93"/>
    </row>
    <row r="144" spans="1:8" ht="30" x14ac:dyDescent="0.25">
      <c r="A144" s="472" t="s">
        <v>515</v>
      </c>
      <c r="B144" s="467" t="s">
        <v>80</v>
      </c>
      <c r="C144" s="467" t="s">
        <v>520</v>
      </c>
      <c r="D144" s="38">
        <v>125660</v>
      </c>
      <c r="E144" s="38">
        <v>125660</v>
      </c>
      <c r="F144" s="517"/>
      <c r="G144" s="93"/>
    </row>
    <row r="145" spans="1:7" ht="30" x14ac:dyDescent="0.25">
      <c r="A145" s="472" t="s">
        <v>516</v>
      </c>
      <c r="B145" s="561" t="s">
        <v>517</v>
      </c>
      <c r="C145" s="467" t="s">
        <v>520</v>
      </c>
      <c r="D145" s="530">
        <v>32512969.440000001</v>
      </c>
      <c r="E145" s="530">
        <v>32470872.190000001</v>
      </c>
      <c r="F145" s="517"/>
      <c r="G145" s="93"/>
    </row>
    <row r="146" spans="1:7" ht="30" x14ac:dyDescent="0.25">
      <c r="A146" s="472" t="s">
        <v>518</v>
      </c>
      <c r="B146" s="561" t="s">
        <v>467</v>
      </c>
      <c r="C146" s="561" t="s">
        <v>520</v>
      </c>
      <c r="D146" s="530">
        <v>431000</v>
      </c>
      <c r="E146" s="530">
        <v>413754.52</v>
      </c>
      <c r="F146" s="517"/>
      <c r="G146" s="93"/>
    </row>
    <row r="147" spans="1:7" ht="67.5" customHeight="1" x14ac:dyDescent="0.25">
      <c r="A147" s="487" t="s">
        <v>491</v>
      </c>
      <c r="B147" s="563" t="s">
        <v>856</v>
      </c>
      <c r="C147" s="563" t="s">
        <v>520</v>
      </c>
      <c r="D147" s="560">
        <f>D148</f>
        <v>1793755</v>
      </c>
      <c r="E147" s="560">
        <f>E148</f>
        <v>1164090</v>
      </c>
      <c r="F147" s="516"/>
      <c r="G147" s="93"/>
    </row>
    <row r="148" spans="1:7" ht="67.5" customHeight="1" thickBot="1" x14ac:dyDescent="0.3">
      <c r="A148" s="120" t="s">
        <v>857</v>
      </c>
      <c r="B148" s="250" t="s">
        <v>858</v>
      </c>
      <c r="C148" s="248" t="s">
        <v>520</v>
      </c>
      <c r="D148" s="147">
        <v>1793755</v>
      </c>
      <c r="E148" s="147">
        <v>1164090</v>
      </c>
      <c r="F148" s="588"/>
      <c r="G148" s="93"/>
    </row>
    <row r="149" spans="1:7" s="340" customFormat="1" ht="30" customHeight="1" x14ac:dyDescent="0.25">
      <c r="A149" s="2113" t="s">
        <v>1460</v>
      </c>
      <c r="B149" s="2114"/>
      <c r="C149" s="2114"/>
      <c r="D149" s="2114"/>
      <c r="E149" s="2115"/>
      <c r="F149" s="1080"/>
    </row>
    <row r="150" spans="1:7" ht="105" x14ac:dyDescent="0.25">
      <c r="A150" s="1413" t="s">
        <v>427</v>
      </c>
      <c r="B150" s="1413" t="s">
        <v>936</v>
      </c>
      <c r="C150" s="217" t="s">
        <v>444</v>
      </c>
      <c r="D150" s="1385" t="s">
        <v>465</v>
      </c>
      <c r="E150" s="1413" t="s">
        <v>464</v>
      </c>
      <c r="F150" s="985"/>
    </row>
    <row r="151" spans="1:7" ht="30.75" customHeight="1" x14ac:dyDescent="0.25">
      <c r="A151" s="1398">
        <v>1</v>
      </c>
      <c r="B151" s="1398">
        <v>2</v>
      </c>
      <c r="C151" s="1408">
        <v>3</v>
      </c>
      <c r="D151" s="1454">
        <v>4</v>
      </c>
      <c r="E151" s="1406">
        <v>5</v>
      </c>
      <c r="F151" s="1078"/>
    </row>
    <row r="152" spans="1:7" ht="19.5" customHeight="1" x14ac:dyDescent="0.25">
      <c r="A152" s="2011" t="s">
        <v>162</v>
      </c>
      <c r="B152" s="1921"/>
      <c r="C152" s="408" t="s">
        <v>519</v>
      </c>
      <c r="D152" s="432">
        <f>D153+D154+D155</f>
        <v>93013.84</v>
      </c>
      <c r="E152" s="1270">
        <f>E153+E154+E155</f>
        <v>92438.91</v>
      </c>
      <c r="F152" s="987"/>
    </row>
    <row r="153" spans="1:7" ht="15.75" customHeight="1" x14ac:dyDescent="0.25">
      <c r="A153" s="1826"/>
      <c r="B153" s="1797"/>
      <c r="C153" s="98" t="s">
        <v>372</v>
      </c>
      <c r="D153" s="421">
        <f>D157+D175+D202</f>
        <v>0</v>
      </c>
      <c r="E153" s="1271">
        <f>E157+E175+E202</f>
        <v>0</v>
      </c>
      <c r="F153" s="1283"/>
    </row>
    <row r="154" spans="1:7" x14ac:dyDescent="0.25">
      <c r="A154" s="1826"/>
      <c r="B154" s="1797"/>
      <c r="C154" s="98" t="s">
        <v>373</v>
      </c>
      <c r="D154" s="421">
        <f>D158+D176+D203+D218+D221</f>
        <v>168</v>
      </c>
      <c r="E154" s="1271">
        <f>E158+E176+E203+E218+E221</f>
        <v>168</v>
      </c>
      <c r="F154" s="1283"/>
    </row>
    <row r="155" spans="1:7" ht="14.25" customHeight="1" x14ac:dyDescent="0.25">
      <c r="A155" s="1827"/>
      <c r="B155" s="1798"/>
      <c r="C155" s="98" t="s">
        <v>6</v>
      </c>
      <c r="D155" s="421">
        <f>D159+D177+D191+D195+D199+D204+D213+D214+D219+D222+D223</f>
        <v>92845.84</v>
      </c>
      <c r="E155" s="1271">
        <f>E159+E177+E191+E195+E199+E204+E213+E214+E219+E222+E223</f>
        <v>92270.91</v>
      </c>
      <c r="F155" s="1283"/>
    </row>
    <row r="156" spans="1:7" ht="12.75" customHeight="1" x14ac:dyDescent="0.25">
      <c r="A156" s="1897">
        <v>1</v>
      </c>
      <c r="B156" s="1733" t="s">
        <v>206</v>
      </c>
      <c r="C156" s="98" t="s">
        <v>519</v>
      </c>
      <c r="D156" s="433">
        <f>D157+D158+D159</f>
        <v>16619.900000000001</v>
      </c>
      <c r="E156" s="1272">
        <f>E157+E158+E159</f>
        <v>16603.650000000001</v>
      </c>
      <c r="F156" s="1283"/>
    </row>
    <row r="157" spans="1:7" ht="20.25" customHeight="1" x14ac:dyDescent="0.25">
      <c r="A157" s="1897"/>
      <c r="B157" s="1548"/>
      <c r="C157" s="98" t="s">
        <v>372</v>
      </c>
      <c r="D157" s="433">
        <f>D166+D171</f>
        <v>0</v>
      </c>
      <c r="E157" s="1272">
        <f>E166+E171</f>
        <v>0</v>
      </c>
      <c r="F157" s="1283"/>
    </row>
    <row r="158" spans="1:7" ht="15" customHeight="1" x14ac:dyDescent="0.25">
      <c r="A158" s="1897"/>
      <c r="B158" s="1548"/>
      <c r="C158" s="98" t="s">
        <v>373</v>
      </c>
      <c r="D158" s="433">
        <f>D162+D167+D172</f>
        <v>168</v>
      </c>
      <c r="E158" s="1272">
        <f>E162+E167+E172</f>
        <v>168</v>
      </c>
      <c r="F158" s="1283"/>
    </row>
    <row r="159" spans="1:7" s="409" customFormat="1" ht="14.25" customHeight="1" x14ac:dyDescent="0.25">
      <c r="A159" s="1897"/>
      <c r="B159" s="1548"/>
      <c r="C159" s="98" t="s">
        <v>6</v>
      </c>
      <c r="D159" s="421">
        <f>D160+D163+D164+D168+D169+D173</f>
        <v>16451.900000000001</v>
      </c>
      <c r="E159" s="1271">
        <f>E160+E163+E164+E168+E169+E173</f>
        <v>16435.650000000001</v>
      </c>
      <c r="F159" s="1283"/>
    </row>
    <row r="160" spans="1:7" s="409" customFormat="1" ht="29.25" customHeight="1" x14ac:dyDescent="0.25">
      <c r="A160" s="430" t="s">
        <v>185</v>
      </c>
      <c r="B160" s="413" t="s">
        <v>207</v>
      </c>
      <c r="C160" s="417" t="s">
        <v>6</v>
      </c>
      <c r="D160" s="1092">
        <v>16350.2</v>
      </c>
      <c r="E160" s="1273">
        <v>16333.95</v>
      </c>
      <c r="F160" s="1284"/>
    </row>
    <row r="161" spans="1:6" s="409" customFormat="1" ht="16.5" customHeight="1" x14ac:dyDescent="0.25">
      <c r="A161" s="1894" t="s">
        <v>188</v>
      </c>
      <c r="B161" s="2088" t="s">
        <v>685</v>
      </c>
      <c r="C161" s="417" t="s">
        <v>519</v>
      </c>
      <c r="D161" s="1092">
        <f>D162+D163</f>
        <v>169.7</v>
      </c>
      <c r="E161" s="1273">
        <f>E162+E163</f>
        <v>169.7</v>
      </c>
      <c r="F161" s="1284"/>
    </row>
    <row r="162" spans="1:6" s="409" customFormat="1" ht="15" customHeight="1" x14ac:dyDescent="0.25">
      <c r="A162" s="1542"/>
      <c r="B162" s="1542"/>
      <c r="C162" s="417" t="s">
        <v>373</v>
      </c>
      <c r="D162" s="1092">
        <v>168</v>
      </c>
      <c r="E162" s="1273">
        <v>168</v>
      </c>
      <c r="F162" s="1284"/>
    </row>
    <row r="163" spans="1:6" s="409" customFormat="1" ht="15.75" customHeight="1" x14ac:dyDescent="0.25">
      <c r="A163" s="1542"/>
      <c r="B163" s="1542"/>
      <c r="C163" s="417" t="s">
        <v>6</v>
      </c>
      <c r="D163" s="1092">
        <v>1.7</v>
      </c>
      <c r="E163" s="1273">
        <v>1.7</v>
      </c>
      <c r="F163" s="1284"/>
    </row>
    <row r="164" spans="1:6" s="409" customFormat="1" ht="60" customHeight="1" x14ac:dyDescent="0.25">
      <c r="A164" s="431" t="s">
        <v>190</v>
      </c>
      <c r="B164" s="411" t="s">
        <v>686</v>
      </c>
      <c r="C164" s="417" t="s">
        <v>423</v>
      </c>
      <c r="D164" s="1092">
        <v>100</v>
      </c>
      <c r="E164" s="1273">
        <v>100</v>
      </c>
      <c r="F164" s="1284"/>
    </row>
    <row r="165" spans="1:6" s="409" customFormat="1" ht="45" customHeight="1" x14ac:dyDescent="0.25">
      <c r="A165" s="2089" t="s">
        <v>192</v>
      </c>
      <c r="B165" s="2088" t="s">
        <v>210</v>
      </c>
      <c r="C165" s="59" t="s">
        <v>519</v>
      </c>
      <c r="D165" s="961">
        <f>D166+D167+D168</f>
        <v>0</v>
      </c>
      <c r="E165" s="1274">
        <f>E166+E167+E168</f>
        <v>0</v>
      </c>
      <c r="F165" s="1020"/>
    </row>
    <row r="166" spans="1:6" s="409" customFormat="1" ht="30" customHeight="1" x14ac:dyDescent="0.25">
      <c r="A166" s="1793"/>
      <c r="B166" s="1546"/>
      <c r="C166" s="59" t="s">
        <v>372</v>
      </c>
      <c r="D166" s="961">
        <v>0</v>
      </c>
      <c r="E166" s="1274">
        <v>0</v>
      </c>
      <c r="F166" s="1020"/>
    </row>
    <row r="167" spans="1:6" s="409" customFormat="1" ht="16.5" customHeight="1" x14ac:dyDescent="0.25">
      <c r="A167" s="1793"/>
      <c r="B167" s="1546"/>
      <c r="C167" s="59" t="s">
        <v>373</v>
      </c>
      <c r="D167" s="961">
        <v>0</v>
      </c>
      <c r="E167" s="1274">
        <v>0</v>
      </c>
      <c r="F167" s="1020"/>
    </row>
    <row r="168" spans="1:6" s="409" customFormat="1" ht="21" customHeight="1" x14ac:dyDescent="0.25">
      <c r="A168" s="1793"/>
      <c r="B168" s="1546"/>
      <c r="C168" s="59" t="s">
        <v>6</v>
      </c>
      <c r="D168" s="961">
        <v>0</v>
      </c>
      <c r="E168" s="1274">
        <v>0</v>
      </c>
      <c r="F168" s="1020"/>
    </row>
    <row r="169" spans="1:6" s="409" customFormat="1" ht="35.25" customHeight="1" x14ac:dyDescent="0.25">
      <c r="A169" s="430" t="s">
        <v>2</v>
      </c>
      <c r="B169" s="183" t="s">
        <v>600</v>
      </c>
      <c r="C169" s="415" t="s">
        <v>6</v>
      </c>
      <c r="D169" s="961">
        <v>0</v>
      </c>
      <c r="E169" s="1274">
        <v>0</v>
      </c>
      <c r="F169" s="1020"/>
    </row>
    <row r="170" spans="1:6" s="409" customFormat="1" ht="15.75" customHeight="1" x14ac:dyDescent="0.25">
      <c r="A170" s="1894" t="s">
        <v>158</v>
      </c>
      <c r="B170" s="2088" t="s">
        <v>988</v>
      </c>
      <c r="C170" s="415" t="s">
        <v>519</v>
      </c>
      <c r="D170" s="961">
        <f>D171+D172+D173</f>
        <v>0</v>
      </c>
      <c r="E170" s="1274">
        <f>E171+E172+E173</f>
        <v>0</v>
      </c>
      <c r="F170" s="1020"/>
    </row>
    <row r="171" spans="1:6" s="409" customFormat="1" ht="18" customHeight="1" x14ac:dyDescent="0.25">
      <c r="A171" s="1542"/>
      <c r="B171" s="1542"/>
      <c r="C171" s="415" t="s">
        <v>372</v>
      </c>
      <c r="D171" s="961">
        <v>0</v>
      </c>
      <c r="E171" s="1274">
        <v>0</v>
      </c>
      <c r="F171" s="1020"/>
    </row>
    <row r="172" spans="1:6" s="409" customFormat="1" ht="23.25" customHeight="1" x14ac:dyDescent="0.25">
      <c r="A172" s="1542"/>
      <c r="B172" s="1542"/>
      <c r="C172" s="415" t="s">
        <v>373</v>
      </c>
      <c r="D172" s="961">
        <v>0</v>
      </c>
      <c r="E172" s="1274">
        <v>0</v>
      </c>
      <c r="F172" s="1020"/>
    </row>
    <row r="173" spans="1:6" s="409" customFormat="1" ht="16.5" customHeight="1" x14ac:dyDescent="0.25">
      <c r="A173" s="1542"/>
      <c r="B173" s="1542"/>
      <c r="C173" s="415" t="s">
        <v>6</v>
      </c>
      <c r="D173" s="961">
        <v>0</v>
      </c>
      <c r="E173" s="1274">
        <v>0</v>
      </c>
      <c r="F173" s="1020"/>
    </row>
    <row r="174" spans="1:6" s="409" customFormat="1" ht="21.75" customHeight="1" x14ac:dyDescent="0.25">
      <c r="A174" s="2126">
        <v>2</v>
      </c>
      <c r="B174" s="2123" t="s">
        <v>211</v>
      </c>
      <c r="C174" s="422" t="s">
        <v>519</v>
      </c>
      <c r="D174" s="58">
        <f>D175+D176+D177</f>
        <v>44695.439999999995</v>
      </c>
      <c r="E174" s="1275">
        <f>E175+E176+E177</f>
        <v>44245.96</v>
      </c>
      <c r="F174" s="1047"/>
    </row>
    <row r="175" spans="1:6" ht="18" customHeight="1" x14ac:dyDescent="0.25">
      <c r="A175" s="2127"/>
      <c r="B175" s="2129"/>
      <c r="C175" s="422" t="s">
        <v>372</v>
      </c>
      <c r="D175" s="58">
        <v>0</v>
      </c>
      <c r="E175" s="1275">
        <v>0</v>
      </c>
      <c r="F175" s="1047"/>
    </row>
    <row r="176" spans="1:6" ht="18.75" customHeight="1" x14ac:dyDescent="0.25">
      <c r="A176" s="2127"/>
      <c r="B176" s="2129"/>
      <c r="C176" s="422" t="s">
        <v>373</v>
      </c>
      <c r="D176" s="58">
        <v>0</v>
      </c>
      <c r="E176" s="1275">
        <v>0</v>
      </c>
      <c r="F176" s="1047"/>
    </row>
    <row r="177" spans="1:6" ht="16.5" customHeight="1" x14ac:dyDescent="0.25">
      <c r="A177" s="2128"/>
      <c r="B177" s="2130"/>
      <c r="C177" s="422" t="s">
        <v>6</v>
      </c>
      <c r="D177" s="58">
        <f>D178+D179+D180+D185+D187+D186+D188+D189+D190</f>
        <v>44695.439999999995</v>
      </c>
      <c r="E177" s="1275">
        <f>E178+E179+E180+E185+E187+E186+E188+E189+E190</f>
        <v>44245.96</v>
      </c>
      <c r="F177" s="1047"/>
    </row>
    <row r="178" spans="1:6" ht="30" customHeight="1" x14ac:dyDescent="0.25">
      <c r="A178" s="55" t="s">
        <v>195</v>
      </c>
      <c r="B178" s="24" t="s">
        <v>212</v>
      </c>
      <c r="C178" s="59" t="s">
        <v>6</v>
      </c>
      <c r="D178" s="56">
        <v>33917.629999999997</v>
      </c>
      <c r="E178" s="1276">
        <v>33916.18</v>
      </c>
      <c r="F178" s="989"/>
    </row>
    <row r="179" spans="1:6" s="340" customFormat="1" ht="28.5" customHeight="1" x14ac:dyDescent="0.25">
      <c r="A179" s="414" t="s">
        <v>198</v>
      </c>
      <c r="B179" s="24" t="s">
        <v>213</v>
      </c>
      <c r="C179" s="59" t="s">
        <v>6</v>
      </c>
      <c r="D179" s="56">
        <v>3784.21</v>
      </c>
      <c r="E179" s="1276">
        <v>3784.2</v>
      </c>
      <c r="F179" s="989"/>
    </row>
    <row r="180" spans="1:6" ht="20.25" customHeight="1" x14ac:dyDescent="0.25">
      <c r="A180" s="414" t="s">
        <v>200</v>
      </c>
      <c r="B180" s="411" t="s">
        <v>467</v>
      </c>
      <c r="C180" s="415" t="s">
        <v>6</v>
      </c>
      <c r="D180" s="56">
        <v>6993.6</v>
      </c>
      <c r="E180" s="1276">
        <v>6545.58</v>
      </c>
      <c r="F180" s="989"/>
    </row>
    <row r="181" spans="1:6" ht="39" customHeight="1" x14ac:dyDescent="0.25">
      <c r="A181" s="412" t="s">
        <v>214</v>
      </c>
      <c r="B181" s="411" t="s">
        <v>215</v>
      </c>
      <c r="C181" s="415" t="s">
        <v>6</v>
      </c>
      <c r="D181" s="56">
        <v>0</v>
      </c>
      <c r="E181" s="1276">
        <v>0</v>
      </c>
      <c r="F181" s="989"/>
    </row>
    <row r="182" spans="1:6" ht="14.25" customHeight="1" x14ac:dyDescent="0.25">
      <c r="A182" s="2131" t="s">
        <v>217</v>
      </c>
      <c r="B182" s="2135" t="s">
        <v>210</v>
      </c>
      <c r="C182" s="314" t="s">
        <v>519</v>
      </c>
      <c r="D182" s="56">
        <f>D183+D184+D185</f>
        <v>0</v>
      </c>
      <c r="E182" s="1276">
        <f>E183+E184+E185</f>
        <v>0</v>
      </c>
      <c r="F182" s="989"/>
    </row>
    <row r="183" spans="1:6" s="409" customFormat="1" ht="18" customHeight="1" x14ac:dyDescent="0.25">
      <c r="A183" s="2132"/>
      <c r="B183" s="2135"/>
      <c r="C183" s="415" t="s">
        <v>372</v>
      </c>
      <c r="D183" s="56">
        <v>0</v>
      </c>
      <c r="E183" s="1276">
        <v>0</v>
      </c>
      <c r="F183" s="989"/>
    </row>
    <row r="184" spans="1:6" s="409" customFormat="1" ht="15" customHeight="1" x14ac:dyDescent="0.25">
      <c r="A184" s="2132"/>
      <c r="B184" s="2135"/>
      <c r="C184" s="415" t="s">
        <v>373</v>
      </c>
      <c r="D184" s="56">
        <v>0</v>
      </c>
      <c r="E184" s="1276">
        <v>0</v>
      </c>
      <c r="F184" s="989"/>
    </row>
    <row r="185" spans="1:6" s="409" customFormat="1" ht="20.25" customHeight="1" x14ac:dyDescent="0.25">
      <c r="A185" s="2133"/>
      <c r="B185" s="1928"/>
      <c r="C185" s="59" t="s">
        <v>6</v>
      </c>
      <c r="D185" s="56">
        <v>0</v>
      </c>
      <c r="E185" s="1276">
        <v>0</v>
      </c>
      <c r="F185" s="989"/>
    </row>
    <row r="186" spans="1:6" s="409" customFormat="1" ht="28.5" customHeight="1" x14ac:dyDescent="0.25">
      <c r="A186" s="55" t="s">
        <v>219</v>
      </c>
      <c r="B186" s="24" t="s">
        <v>220</v>
      </c>
      <c r="C186" s="415" t="s">
        <v>6</v>
      </c>
      <c r="D186" s="56">
        <v>0</v>
      </c>
      <c r="E186" s="1276">
        <v>0</v>
      </c>
      <c r="F186" s="989"/>
    </row>
    <row r="187" spans="1:6" s="409" customFormat="1" ht="40.5" customHeight="1" x14ac:dyDescent="0.25">
      <c r="A187" s="414" t="s">
        <v>222</v>
      </c>
      <c r="B187" s="24" t="s">
        <v>505</v>
      </c>
      <c r="C187" s="415" t="s">
        <v>6</v>
      </c>
      <c r="D187" s="56">
        <v>0</v>
      </c>
      <c r="E187" s="1276">
        <v>0</v>
      </c>
      <c r="F187" s="989"/>
    </row>
    <row r="188" spans="1:6" s="409" customFormat="1" ht="49.5" customHeight="1" x14ac:dyDescent="0.25">
      <c r="A188" s="55" t="s">
        <v>226</v>
      </c>
      <c r="B188" s="169" t="s">
        <v>687</v>
      </c>
      <c r="C188" s="415" t="s">
        <v>6</v>
      </c>
      <c r="D188" s="56">
        <v>0</v>
      </c>
      <c r="E188" s="1276">
        <v>0</v>
      </c>
      <c r="F188" s="989"/>
    </row>
    <row r="189" spans="1:6" s="409" customFormat="1" ht="43.5" customHeight="1" x14ac:dyDescent="0.25">
      <c r="A189" s="188" t="s">
        <v>688</v>
      </c>
      <c r="B189" s="169" t="s">
        <v>689</v>
      </c>
      <c r="C189" s="59" t="s">
        <v>6</v>
      </c>
      <c r="D189" s="56">
        <v>0</v>
      </c>
      <c r="E189" s="1276">
        <v>0</v>
      </c>
      <c r="F189" s="989"/>
    </row>
    <row r="190" spans="1:6" s="409" customFormat="1" ht="36.75" customHeight="1" x14ac:dyDescent="0.25">
      <c r="A190" s="188" t="s">
        <v>690</v>
      </c>
      <c r="B190" s="169" t="s">
        <v>600</v>
      </c>
      <c r="C190" s="59" t="s">
        <v>6</v>
      </c>
      <c r="D190" s="56">
        <v>0</v>
      </c>
      <c r="E190" s="1276">
        <v>0</v>
      </c>
      <c r="F190" s="989"/>
    </row>
    <row r="191" spans="1:6" s="409" customFormat="1" ht="43.5" customHeight="1" x14ac:dyDescent="0.25">
      <c r="A191" s="435" t="s">
        <v>229</v>
      </c>
      <c r="B191" s="420" t="s">
        <v>230</v>
      </c>
      <c r="C191" s="422" t="s">
        <v>6</v>
      </c>
      <c r="D191" s="58">
        <f>D192+D193+D194</f>
        <v>30964.5</v>
      </c>
      <c r="E191" s="1275">
        <f>E192+E193+E194</f>
        <v>30855.3</v>
      </c>
      <c r="F191" s="1047"/>
    </row>
    <row r="192" spans="1:6" s="409" customFormat="1" ht="34.5" customHeight="1" x14ac:dyDescent="0.25">
      <c r="A192" s="189" t="s">
        <v>203</v>
      </c>
      <c r="B192" s="100" t="s">
        <v>517</v>
      </c>
      <c r="C192" s="59" t="s">
        <v>6</v>
      </c>
      <c r="D192" s="56">
        <v>30553.7</v>
      </c>
      <c r="E192" s="1276">
        <v>30453.42</v>
      </c>
      <c r="F192" s="989"/>
    </row>
    <row r="193" spans="1:6" s="409" customFormat="1" ht="32.25" customHeight="1" x14ac:dyDescent="0.25">
      <c r="A193" s="189" t="s">
        <v>661</v>
      </c>
      <c r="B193" s="100" t="s">
        <v>467</v>
      </c>
      <c r="C193" s="59" t="s">
        <v>6</v>
      </c>
      <c r="D193" s="56">
        <v>410.8</v>
      </c>
      <c r="E193" s="1276">
        <v>401.88</v>
      </c>
      <c r="F193" s="989"/>
    </row>
    <row r="194" spans="1:6" s="409" customFormat="1" ht="33" customHeight="1" x14ac:dyDescent="0.25">
      <c r="A194" s="189" t="s">
        <v>662</v>
      </c>
      <c r="B194" s="169" t="s">
        <v>600</v>
      </c>
      <c r="C194" s="59" t="s">
        <v>6</v>
      </c>
      <c r="D194" s="56">
        <v>0</v>
      </c>
      <c r="E194" s="1276">
        <v>0</v>
      </c>
      <c r="F194" s="989"/>
    </row>
    <row r="195" spans="1:6" ht="18" customHeight="1" x14ac:dyDescent="0.25">
      <c r="A195" s="436" t="s">
        <v>232</v>
      </c>
      <c r="B195" s="437" t="s">
        <v>233</v>
      </c>
      <c r="C195" s="438" t="s">
        <v>6</v>
      </c>
      <c r="D195" s="600">
        <f>D196+D197+D198</f>
        <v>425</v>
      </c>
      <c r="E195" s="1277">
        <f>E196+E197+E198</f>
        <v>425</v>
      </c>
      <c r="F195" s="1285"/>
    </row>
    <row r="196" spans="1:6" ht="45" customHeight="1" x14ac:dyDescent="0.25">
      <c r="A196" s="188" t="s">
        <v>234</v>
      </c>
      <c r="B196" s="169" t="s">
        <v>235</v>
      </c>
      <c r="C196" s="59" t="s">
        <v>6</v>
      </c>
      <c r="D196" s="56">
        <v>0</v>
      </c>
      <c r="E196" s="1276">
        <v>0</v>
      </c>
      <c r="F196" s="989"/>
    </row>
    <row r="197" spans="1:6" ht="45" customHeight="1" x14ac:dyDescent="0.25">
      <c r="A197" s="188" t="s">
        <v>237</v>
      </c>
      <c r="B197" s="169" t="s">
        <v>238</v>
      </c>
      <c r="C197" s="59" t="s">
        <v>6</v>
      </c>
      <c r="D197" s="56">
        <v>124</v>
      </c>
      <c r="E197" s="1276">
        <v>124</v>
      </c>
      <c r="F197" s="989"/>
    </row>
    <row r="198" spans="1:6" ht="39.75" customHeight="1" x14ac:dyDescent="0.25">
      <c r="A198" s="188" t="s">
        <v>240</v>
      </c>
      <c r="B198" s="169" t="s">
        <v>241</v>
      </c>
      <c r="C198" s="59" t="s">
        <v>6</v>
      </c>
      <c r="D198" s="56">
        <v>301</v>
      </c>
      <c r="E198" s="1276">
        <v>301</v>
      </c>
      <c r="F198" s="989"/>
    </row>
    <row r="199" spans="1:6" s="409" customFormat="1" ht="15" customHeight="1" x14ac:dyDescent="0.25">
      <c r="A199" s="439" t="s">
        <v>243</v>
      </c>
      <c r="B199" s="339" t="s">
        <v>244</v>
      </c>
      <c r="C199" s="422" t="s">
        <v>6</v>
      </c>
      <c r="D199" s="58">
        <f>D200</f>
        <v>124</v>
      </c>
      <c r="E199" s="1275">
        <f>E200</f>
        <v>124</v>
      </c>
      <c r="F199" s="1047"/>
    </row>
    <row r="200" spans="1:6" s="409" customFormat="1" ht="45.75" customHeight="1" x14ac:dyDescent="0.25">
      <c r="A200" s="428" t="s">
        <v>390</v>
      </c>
      <c r="B200" s="429" t="s">
        <v>100</v>
      </c>
      <c r="C200" s="416" t="s">
        <v>6</v>
      </c>
      <c r="D200" s="1093">
        <v>124</v>
      </c>
      <c r="E200" s="1278">
        <v>124</v>
      </c>
      <c r="F200" s="989"/>
    </row>
    <row r="201" spans="1:6" s="409" customFormat="1" ht="21.75" customHeight="1" x14ac:dyDescent="0.25">
      <c r="A201" s="2054" t="s">
        <v>246</v>
      </c>
      <c r="B201" s="2123" t="s">
        <v>247</v>
      </c>
      <c r="C201" s="422" t="s">
        <v>519</v>
      </c>
      <c r="D201" s="58">
        <f>D202+D203+D204</f>
        <v>185</v>
      </c>
      <c r="E201" s="1275">
        <f>E202+E203+E204</f>
        <v>185</v>
      </c>
      <c r="F201" s="1047"/>
    </row>
    <row r="202" spans="1:6" s="409" customFormat="1" ht="18.75" customHeight="1" x14ac:dyDescent="0.25">
      <c r="A202" s="1548"/>
      <c r="B202" s="1869"/>
      <c r="C202" s="418" t="s">
        <v>372</v>
      </c>
      <c r="D202" s="465">
        <v>0</v>
      </c>
      <c r="E202" s="1279">
        <v>0</v>
      </c>
      <c r="F202" s="1047"/>
    </row>
    <row r="203" spans="1:6" ht="13.9" customHeight="1" x14ac:dyDescent="0.25">
      <c r="A203" s="1548"/>
      <c r="B203" s="1869"/>
      <c r="C203" s="418" t="s">
        <v>373</v>
      </c>
      <c r="D203" s="58">
        <f>D207+D210</f>
        <v>0</v>
      </c>
      <c r="E203" s="1275">
        <f>E207+E210</f>
        <v>0</v>
      </c>
      <c r="F203" s="1047"/>
    </row>
    <row r="204" spans="1:6" ht="22.5" customHeight="1" x14ac:dyDescent="0.25">
      <c r="A204" s="1549"/>
      <c r="B204" s="1870"/>
      <c r="C204" s="422" t="s">
        <v>6</v>
      </c>
      <c r="D204" s="58">
        <f>D208+D205+D211+D212</f>
        <v>185</v>
      </c>
      <c r="E204" s="1275">
        <f>E208+E205+E211+E212</f>
        <v>185</v>
      </c>
      <c r="F204" s="1047"/>
    </row>
    <row r="205" spans="1:6" ht="45" customHeight="1" x14ac:dyDescent="0.25">
      <c r="A205" s="428" t="s">
        <v>248</v>
      </c>
      <c r="B205" s="169" t="s">
        <v>249</v>
      </c>
      <c r="C205" s="415" t="s">
        <v>6</v>
      </c>
      <c r="D205" s="56">
        <v>185</v>
      </c>
      <c r="E205" s="1276">
        <v>185</v>
      </c>
      <c r="F205" s="989"/>
    </row>
    <row r="206" spans="1:6" ht="15.75" customHeight="1" x14ac:dyDescent="0.25">
      <c r="A206" s="1808" t="s">
        <v>251</v>
      </c>
      <c r="B206" s="2116" t="s">
        <v>252</v>
      </c>
      <c r="C206" s="59" t="s">
        <v>519</v>
      </c>
      <c r="D206" s="56">
        <f>D207+D208</f>
        <v>0</v>
      </c>
      <c r="E206" s="1276">
        <f>E207+E208</f>
        <v>0</v>
      </c>
      <c r="F206" s="989"/>
    </row>
    <row r="207" spans="1:6" s="340" customFormat="1" x14ac:dyDescent="0.25">
      <c r="A207" s="1548"/>
      <c r="B207" s="1548"/>
      <c r="C207" s="59" t="s">
        <v>373</v>
      </c>
      <c r="D207" s="56">
        <v>0</v>
      </c>
      <c r="E207" s="1276">
        <v>0</v>
      </c>
      <c r="F207" s="989"/>
    </row>
    <row r="208" spans="1:6" ht="18.75" customHeight="1" x14ac:dyDescent="0.25">
      <c r="A208" s="1549"/>
      <c r="B208" s="1548"/>
      <c r="C208" s="59" t="s">
        <v>6</v>
      </c>
      <c r="D208" s="56">
        <v>0</v>
      </c>
      <c r="E208" s="1276">
        <v>0</v>
      </c>
      <c r="F208" s="989"/>
    </row>
    <row r="209" spans="1:6" ht="12.75" customHeight="1" x14ac:dyDescent="0.25">
      <c r="A209" s="1808" t="s">
        <v>691</v>
      </c>
      <c r="B209" s="2116" t="s">
        <v>692</v>
      </c>
      <c r="C209" s="434" t="s">
        <v>519</v>
      </c>
      <c r="D209" s="56">
        <f>D210+D211</f>
        <v>0</v>
      </c>
      <c r="E209" s="1276">
        <f>E210+E211</f>
        <v>0</v>
      </c>
      <c r="F209" s="989"/>
    </row>
    <row r="210" spans="1:6" ht="11.25" customHeight="1" x14ac:dyDescent="0.25">
      <c r="A210" s="2071"/>
      <c r="B210" s="2121"/>
      <c r="C210" s="59" t="s">
        <v>373</v>
      </c>
      <c r="D210" s="56">
        <v>0</v>
      </c>
      <c r="E210" s="1276">
        <v>0</v>
      </c>
      <c r="F210" s="989"/>
    </row>
    <row r="211" spans="1:6" s="340" customFormat="1" ht="15" customHeight="1" thickBot="1" x14ac:dyDescent="0.3">
      <c r="A211" s="2072"/>
      <c r="B211" s="2122"/>
      <c r="C211" s="59" t="s">
        <v>6</v>
      </c>
      <c r="D211" s="56">
        <v>0</v>
      </c>
      <c r="E211" s="1276">
        <v>0</v>
      </c>
      <c r="F211" s="989"/>
    </row>
    <row r="212" spans="1:6" ht="45" customHeight="1" thickBot="1" x14ac:dyDescent="0.3">
      <c r="A212" s="441" t="s">
        <v>920</v>
      </c>
      <c r="B212" s="427" t="s">
        <v>989</v>
      </c>
      <c r="C212" s="415" t="s">
        <v>6</v>
      </c>
      <c r="D212" s="56">
        <v>0</v>
      </c>
      <c r="E212" s="1276">
        <v>0</v>
      </c>
      <c r="F212" s="989"/>
    </row>
    <row r="213" spans="1:6" ht="45" customHeight="1" x14ac:dyDescent="0.25">
      <c r="A213" s="442" t="s">
        <v>990</v>
      </c>
      <c r="B213" s="440" t="s">
        <v>227</v>
      </c>
      <c r="C213" s="426" t="s">
        <v>6</v>
      </c>
      <c r="D213" s="1094">
        <v>0</v>
      </c>
      <c r="E213" s="1280">
        <v>0</v>
      </c>
      <c r="F213" s="1047"/>
    </row>
    <row r="214" spans="1:6" ht="30" customHeight="1" x14ac:dyDescent="0.25">
      <c r="A214" s="443" t="s">
        <v>991</v>
      </c>
      <c r="B214" s="339" t="s">
        <v>889</v>
      </c>
      <c r="C214" s="426" t="s">
        <v>6</v>
      </c>
      <c r="D214" s="58">
        <f>D215</f>
        <v>0</v>
      </c>
      <c r="E214" s="1275">
        <f>E215</f>
        <v>0</v>
      </c>
      <c r="F214" s="1047"/>
    </row>
    <row r="215" spans="1:6" s="340" customFormat="1" x14ac:dyDescent="0.25">
      <c r="A215" s="444" t="s">
        <v>891</v>
      </c>
      <c r="B215" s="423" t="s">
        <v>890</v>
      </c>
      <c r="C215" s="415" t="s">
        <v>6</v>
      </c>
      <c r="D215" s="56">
        <v>0</v>
      </c>
      <c r="E215" s="1281">
        <v>0</v>
      </c>
      <c r="F215" s="989"/>
    </row>
    <row r="216" spans="1:6" ht="29.25" customHeight="1" x14ac:dyDescent="0.25">
      <c r="A216" s="443" t="s">
        <v>992</v>
      </c>
      <c r="B216" s="339" t="s">
        <v>993</v>
      </c>
      <c r="C216" s="422"/>
      <c r="D216" s="58">
        <f>D217+D220</f>
        <v>0</v>
      </c>
      <c r="E216" s="1275">
        <f>E217+E220</f>
        <v>0</v>
      </c>
      <c r="F216" s="1047"/>
    </row>
    <row r="217" spans="1:6" ht="19.5" customHeight="1" x14ac:dyDescent="0.25">
      <c r="A217" s="1994" t="s">
        <v>894</v>
      </c>
      <c r="B217" s="2073" t="s">
        <v>1461</v>
      </c>
      <c r="C217" s="422" t="s">
        <v>519</v>
      </c>
      <c r="D217" s="58">
        <f>D218+D219</f>
        <v>0</v>
      </c>
      <c r="E217" s="1275">
        <f>E218+E219</f>
        <v>0</v>
      </c>
      <c r="F217" s="1047"/>
    </row>
    <row r="218" spans="1:6" ht="19.5" customHeight="1" x14ac:dyDescent="0.25">
      <c r="A218" s="2134"/>
      <c r="B218" s="1538"/>
      <c r="C218" s="415" t="s">
        <v>373</v>
      </c>
      <c r="D218" s="56">
        <v>0</v>
      </c>
      <c r="E218" s="1281">
        <v>0</v>
      </c>
      <c r="F218" s="989"/>
    </row>
    <row r="219" spans="1:6" ht="27.75" customHeight="1" x14ac:dyDescent="0.25">
      <c r="A219" s="2134"/>
      <c r="B219" s="1538"/>
      <c r="C219" s="415" t="s">
        <v>6</v>
      </c>
      <c r="D219" s="56">
        <v>0</v>
      </c>
      <c r="E219" s="1281">
        <v>0</v>
      </c>
      <c r="F219" s="989"/>
    </row>
    <row r="220" spans="1:6" s="409" customFormat="1" ht="15.75" customHeight="1" x14ac:dyDescent="0.25">
      <c r="A220" s="2151" t="s">
        <v>895</v>
      </c>
      <c r="B220" s="2073" t="s">
        <v>1462</v>
      </c>
      <c r="C220" s="422" t="s">
        <v>519</v>
      </c>
      <c r="D220" s="465">
        <f>D221+D222</f>
        <v>0</v>
      </c>
      <c r="E220" s="1279">
        <f>E221+E222</f>
        <v>0</v>
      </c>
      <c r="F220" s="1047"/>
    </row>
    <row r="221" spans="1:6" s="409" customFormat="1" ht="19.5" customHeight="1" x14ac:dyDescent="0.25">
      <c r="A221" s="2152"/>
      <c r="B221" s="1538"/>
      <c r="C221" s="415" t="s">
        <v>373</v>
      </c>
      <c r="D221" s="182">
        <v>0</v>
      </c>
      <c r="E221" s="1281">
        <v>0</v>
      </c>
      <c r="F221" s="989"/>
    </row>
    <row r="222" spans="1:6" s="409" customFormat="1" ht="22.5" customHeight="1" x14ac:dyDescent="0.25">
      <c r="A222" s="2152"/>
      <c r="B222" s="2010"/>
      <c r="C222" s="416" t="s">
        <v>6</v>
      </c>
      <c r="D222" s="1095">
        <v>0</v>
      </c>
      <c r="E222" s="1282">
        <v>0</v>
      </c>
      <c r="F222" s="989"/>
    </row>
    <row r="223" spans="1:6" s="409" customFormat="1" ht="21.75" customHeight="1" x14ac:dyDescent="0.25">
      <c r="A223" s="443" t="s">
        <v>552</v>
      </c>
      <c r="B223" s="339" t="s">
        <v>994</v>
      </c>
      <c r="C223" s="426" t="s">
        <v>6</v>
      </c>
      <c r="D223" s="58">
        <f>D224</f>
        <v>0</v>
      </c>
      <c r="E223" s="1275">
        <f>E224</f>
        <v>0</v>
      </c>
      <c r="F223" s="1047"/>
    </row>
    <row r="224" spans="1:6" s="409" customFormat="1" ht="15.75" customHeight="1" x14ac:dyDescent="0.25">
      <c r="A224" s="444" t="s">
        <v>898</v>
      </c>
      <c r="B224" s="423" t="s">
        <v>994</v>
      </c>
      <c r="C224" s="415" t="s">
        <v>6</v>
      </c>
      <c r="D224" s="56">
        <v>0</v>
      </c>
      <c r="E224" s="1276">
        <v>0</v>
      </c>
      <c r="F224" s="989"/>
    </row>
    <row r="225" spans="1:8" s="340" customFormat="1" ht="42" customHeight="1" x14ac:dyDescent="0.25">
      <c r="A225" s="2144" t="s">
        <v>1463</v>
      </c>
      <c r="B225" s="2145"/>
      <c r="C225" s="2145"/>
      <c r="D225" s="2145"/>
      <c r="E225" s="2146"/>
      <c r="F225" s="1072"/>
      <c r="G225" s="93"/>
      <c r="H225" s="317"/>
    </row>
    <row r="226" spans="1:8" s="340" customFormat="1" ht="18" customHeight="1" x14ac:dyDescent="0.25">
      <c r="A226" s="660">
        <v>1</v>
      </c>
      <c r="B226" s="661">
        <v>2</v>
      </c>
      <c r="C226" s="661">
        <v>3</v>
      </c>
      <c r="D226" s="661">
        <v>4</v>
      </c>
      <c r="E226" s="661">
        <v>5</v>
      </c>
      <c r="F226" s="990"/>
      <c r="G226" s="93"/>
      <c r="H226" s="317"/>
    </row>
    <row r="227" spans="1:8" ht="14.25" customHeight="1" x14ac:dyDescent="0.25">
      <c r="A227" s="2140"/>
      <c r="B227" s="2142" t="s">
        <v>1052</v>
      </c>
      <c r="C227" s="662" t="s">
        <v>519</v>
      </c>
      <c r="D227" s="663">
        <f>D228+D229</f>
        <v>98135.200000000012</v>
      </c>
      <c r="E227" s="663">
        <f>E228+E229</f>
        <v>88199.582000000009</v>
      </c>
      <c r="F227" s="991"/>
      <c r="G227" s="386"/>
    </row>
    <row r="228" spans="1:8" ht="20.25" customHeight="1" x14ac:dyDescent="0.25">
      <c r="A228" s="2141"/>
      <c r="B228" s="2143"/>
      <c r="C228" s="43" t="s">
        <v>13</v>
      </c>
      <c r="D228" s="382">
        <f>D235+D231</f>
        <v>36313.377000000008</v>
      </c>
      <c r="E228" s="382">
        <f>E235+E231</f>
        <v>36313.377000000008</v>
      </c>
      <c r="F228" s="991"/>
      <c r="G228" s="386"/>
    </row>
    <row r="229" spans="1:8" ht="23.25" customHeight="1" x14ac:dyDescent="0.25">
      <c r="A229" s="2141"/>
      <c r="B229" s="2143"/>
      <c r="C229" s="43" t="s">
        <v>14</v>
      </c>
      <c r="D229" s="382">
        <f>D232+D233+D236</f>
        <v>61821.823000000011</v>
      </c>
      <c r="E229" s="382">
        <f>E232+E236+E233</f>
        <v>51886.205000000002</v>
      </c>
      <c r="F229" s="991"/>
      <c r="G229" s="386"/>
    </row>
    <row r="230" spans="1:8" ht="26.25" customHeight="1" x14ac:dyDescent="0.25">
      <c r="A230" s="380" t="s">
        <v>430</v>
      </c>
      <c r="B230" s="43" t="s">
        <v>15</v>
      </c>
      <c r="C230" s="43" t="s">
        <v>519</v>
      </c>
      <c r="D230" s="637">
        <f>D231+D232</f>
        <v>3331.3870000000002</v>
      </c>
      <c r="E230" s="637">
        <f>E231+E232</f>
        <v>3331.3870000000002</v>
      </c>
      <c r="F230" s="516"/>
      <c r="G230" s="177"/>
    </row>
    <row r="231" spans="1:8" ht="90" x14ac:dyDescent="0.25">
      <c r="A231" s="166" t="s">
        <v>185</v>
      </c>
      <c r="B231" s="467" t="s">
        <v>16</v>
      </c>
      <c r="C231" s="562" t="s">
        <v>13</v>
      </c>
      <c r="D231" s="38">
        <v>3.387</v>
      </c>
      <c r="E231" s="38">
        <v>3.387</v>
      </c>
      <c r="F231" s="517"/>
      <c r="G231" s="177"/>
    </row>
    <row r="232" spans="1:8" ht="60" x14ac:dyDescent="0.25">
      <c r="A232" s="166" t="s">
        <v>188</v>
      </c>
      <c r="B232" s="467" t="s">
        <v>17</v>
      </c>
      <c r="C232" s="562" t="s">
        <v>14</v>
      </c>
      <c r="D232" s="381">
        <v>3328</v>
      </c>
      <c r="E232" s="381">
        <v>3328</v>
      </c>
      <c r="F232" s="992"/>
      <c r="G232" s="177"/>
    </row>
    <row r="233" spans="1:8" ht="23.25" customHeight="1" x14ac:dyDescent="0.25">
      <c r="A233" s="380" t="s">
        <v>71</v>
      </c>
      <c r="B233" s="564" t="s">
        <v>965</v>
      </c>
      <c r="C233" s="43" t="s">
        <v>14</v>
      </c>
      <c r="D233" s="382">
        <v>10150.35</v>
      </c>
      <c r="E233" s="382">
        <v>10150.35</v>
      </c>
      <c r="F233" s="991"/>
      <c r="G233" s="177"/>
    </row>
    <row r="234" spans="1:8" ht="15.75" customHeight="1" x14ac:dyDescent="0.25">
      <c r="A234" s="1732" t="s">
        <v>106</v>
      </c>
      <c r="B234" s="1583" t="s">
        <v>18</v>
      </c>
      <c r="C234" s="43" t="s">
        <v>519</v>
      </c>
      <c r="D234" s="382">
        <f>D235+D236</f>
        <v>84653.463000000018</v>
      </c>
      <c r="E234" s="382">
        <f>E235+E236</f>
        <v>74717.845000000001</v>
      </c>
      <c r="F234" s="991"/>
      <c r="G234" s="177"/>
    </row>
    <row r="235" spans="1:8" ht="23.25" customHeight="1" x14ac:dyDescent="0.25">
      <c r="A235" s="2053"/>
      <c r="B235" s="2153"/>
      <c r="C235" s="43" t="s">
        <v>13</v>
      </c>
      <c r="D235" s="382">
        <f>D242+D282+D285</f>
        <v>36309.990000000005</v>
      </c>
      <c r="E235" s="382">
        <f>E242+E282+E285</f>
        <v>36309.990000000005</v>
      </c>
      <c r="F235" s="991"/>
      <c r="G235" s="177"/>
    </row>
    <row r="236" spans="1:8" ht="34.5" customHeight="1" x14ac:dyDescent="0.25">
      <c r="A236" s="1781"/>
      <c r="B236" s="2154"/>
      <c r="C236" s="43" t="s">
        <v>14</v>
      </c>
      <c r="D236" s="333">
        <f>D237+D243+D275+D277+D283+D286</f>
        <v>48343.473000000013</v>
      </c>
      <c r="E236" s="689">
        <f>E237+E243+E275+E277+E283+E286</f>
        <v>38407.855000000003</v>
      </c>
      <c r="F236" s="993"/>
      <c r="G236" s="177"/>
    </row>
    <row r="237" spans="1:8" s="340" customFormat="1" ht="56.25" customHeight="1" x14ac:dyDescent="0.25">
      <c r="A237" s="393" t="s">
        <v>203</v>
      </c>
      <c r="B237" s="43" t="s">
        <v>665</v>
      </c>
      <c r="C237" s="43" t="s">
        <v>14</v>
      </c>
      <c r="D237" s="333">
        <f>D238+D239+D240</f>
        <v>1500</v>
      </c>
      <c r="E237" s="689">
        <f>E238+E239+E240</f>
        <v>1500</v>
      </c>
      <c r="F237" s="993"/>
      <c r="G237" s="177"/>
      <c r="H237" s="317"/>
    </row>
    <row r="238" spans="1:8" x14ac:dyDescent="0.25">
      <c r="A238" s="47" t="s">
        <v>285</v>
      </c>
      <c r="B238" s="44" t="s">
        <v>19</v>
      </c>
      <c r="C238" s="44" t="s">
        <v>14</v>
      </c>
      <c r="D238" s="381">
        <v>500</v>
      </c>
      <c r="E238" s="381">
        <v>500</v>
      </c>
      <c r="F238" s="992"/>
      <c r="G238" s="177"/>
    </row>
    <row r="239" spans="1:8" x14ac:dyDescent="0.25">
      <c r="A239" s="47" t="s">
        <v>287</v>
      </c>
      <c r="B239" s="29" t="s">
        <v>20</v>
      </c>
      <c r="C239" s="44" t="s">
        <v>14</v>
      </c>
      <c r="D239" s="381">
        <v>546.37</v>
      </c>
      <c r="E239" s="381">
        <v>546.37</v>
      </c>
      <c r="F239" s="992"/>
      <c r="G239" s="177"/>
    </row>
    <row r="240" spans="1:8" x14ac:dyDescent="0.25">
      <c r="A240" s="47" t="s">
        <v>21</v>
      </c>
      <c r="B240" s="31" t="s">
        <v>22</v>
      </c>
      <c r="C240" s="44" t="s">
        <v>14</v>
      </c>
      <c r="D240" s="381">
        <v>453.63</v>
      </c>
      <c r="E240" s="381">
        <v>453.63</v>
      </c>
      <c r="F240" s="992"/>
      <c r="G240" s="177"/>
    </row>
    <row r="241" spans="1:8" ht="15" customHeight="1" x14ac:dyDescent="0.25">
      <c r="A241" s="2155" t="s">
        <v>480</v>
      </c>
      <c r="B241" s="1583" t="s">
        <v>175</v>
      </c>
      <c r="C241" s="394" t="s">
        <v>8</v>
      </c>
      <c r="D241" s="382">
        <f>D242+D243</f>
        <v>43996.911000000007</v>
      </c>
      <c r="E241" s="382">
        <f>E242+E243</f>
        <v>34163.993999999999</v>
      </c>
      <c r="F241" s="991"/>
      <c r="G241" s="177"/>
    </row>
    <row r="242" spans="1:8" ht="15.75" customHeight="1" x14ac:dyDescent="0.25">
      <c r="A242" s="2156"/>
      <c r="B242" s="1726"/>
      <c r="C242" s="43" t="s">
        <v>13</v>
      </c>
      <c r="D242" s="382">
        <v>0</v>
      </c>
      <c r="E242" s="382">
        <v>0</v>
      </c>
      <c r="F242" s="991"/>
      <c r="G242" s="177"/>
    </row>
    <row r="243" spans="1:8" x14ac:dyDescent="0.25">
      <c r="A243" s="2157"/>
      <c r="B243" s="1726"/>
      <c r="C243" s="43" t="s">
        <v>14</v>
      </c>
      <c r="D243" s="382">
        <f>D244+D249+D262</f>
        <v>43996.911000000007</v>
      </c>
      <c r="E243" s="382">
        <f>E244+E249+E262</f>
        <v>34163.993999999999</v>
      </c>
      <c r="F243" s="991"/>
      <c r="G243" s="177"/>
    </row>
    <row r="244" spans="1:8" ht="42.75" x14ac:dyDescent="0.25">
      <c r="A244" s="380" t="s">
        <v>289</v>
      </c>
      <c r="B244" s="362" t="s">
        <v>414</v>
      </c>
      <c r="C244" s="43" t="s">
        <v>14</v>
      </c>
      <c r="D244" s="382">
        <f>D245+D246</f>
        <v>3124.5550000000003</v>
      </c>
      <c r="E244" s="382">
        <f>E245+E246</f>
        <v>448.12799999999999</v>
      </c>
      <c r="F244" s="991"/>
      <c r="G244" s="177"/>
    </row>
    <row r="245" spans="1:8" s="409" customFormat="1" x14ac:dyDescent="0.25">
      <c r="A245" s="47" t="s">
        <v>24</v>
      </c>
      <c r="B245" s="168" t="s">
        <v>966</v>
      </c>
      <c r="C245" s="44" t="s">
        <v>14</v>
      </c>
      <c r="D245" s="381">
        <v>2676.4270000000001</v>
      </c>
      <c r="E245" s="381">
        <v>0</v>
      </c>
      <c r="F245" s="991"/>
      <c r="G245" s="177"/>
      <c r="H245" s="410"/>
    </row>
    <row r="246" spans="1:8" x14ac:dyDescent="0.25">
      <c r="A246" s="850" t="s">
        <v>1464</v>
      </c>
      <c r="B246" s="313" t="s">
        <v>1465</v>
      </c>
      <c r="C246" s="618" t="s">
        <v>14</v>
      </c>
      <c r="D246" s="1073">
        <v>448.12799999999999</v>
      </c>
      <c r="E246" s="939">
        <v>448.12799999999999</v>
      </c>
      <c r="F246" s="992"/>
      <c r="G246" s="177"/>
    </row>
    <row r="247" spans="1:8" s="409" customFormat="1" ht="15" customHeight="1" x14ac:dyDescent="0.25">
      <c r="A247" s="1732" t="s">
        <v>290</v>
      </c>
      <c r="B247" s="2085" t="s">
        <v>418</v>
      </c>
      <c r="C247" s="171" t="s">
        <v>8</v>
      </c>
      <c r="D247" s="384">
        <f>D248+D249</f>
        <v>18157.356000000003</v>
      </c>
      <c r="E247" s="384">
        <f>E248+E249</f>
        <v>11000.866</v>
      </c>
      <c r="F247" s="994"/>
      <c r="G247" s="387"/>
      <c r="H247" s="410"/>
    </row>
    <row r="248" spans="1:8" s="409" customFormat="1" x14ac:dyDescent="0.25">
      <c r="A248" s="2086"/>
      <c r="B248" s="1726"/>
      <c r="C248" s="172" t="s">
        <v>13</v>
      </c>
      <c r="D248" s="384">
        <v>0</v>
      </c>
      <c r="E248" s="384">
        <v>0</v>
      </c>
      <c r="F248" s="994"/>
      <c r="G248" s="387"/>
      <c r="H248" s="410"/>
    </row>
    <row r="249" spans="1:8" s="409" customFormat="1" x14ac:dyDescent="0.25">
      <c r="A249" s="2087"/>
      <c r="B249" s="1726"/>
      <c r="C249" s="172" t="s">
        <v>14</v>
      </c>
      <c r="D249" s="384">
        <f>D250+D251+D252+D253+D254+D255+D256+D257+D258+D259+D260+D261</f>
        <v>18157.356000000003</v>
      </c>
      <c r="E249" s="384">
        <f>E250+E251+E252+E253+E254+E255+E256+E257+E258+E259+E260+E261</f>
        <v>11000.866</v>
      </c>
      <c r="F249" s="994"/>
      <c r="G249" s="387"/>
      <c r="H249" s="410"/>
    </row>
    <row r="250" spans="1:8" ht="45" x14ac:dyDescent="0.25">
      <c r="A250" s="400" t="s">
        <v>967</v>
      </c>
      <c r="B250" s="170" t="s">
        <v>974</v>
      </c>
      <c r="C250" s="512" t="s">
        <v>14</v>
      </c>
      <c r="D250" s="383">
        <v>599.98800000000006</v>
      </c>
      <c r="E250" s="383">
        <v>599.98800000000006</v>
      </c>
      <c r="F250" s="995"/>
      <c r="G250" s="387"/>
    </row>
    <row r="251" spans="1:8" ht="60" x14ac:dyDescent="0.25">
      <c r="A251" s="400" t="s">
        <v>968</v>
      </c>
      <c r="B251" s="174" t="s">
        <v>975</v>
      </c>
      <c r="C251" s="512" t="s">
        <v>14</v>
      </c>
      <c r="D251" s="383">
        <v>1286.3209999999999</v>
      </c>
      <c r="E251" s="383">
        <v>1286.3209999999999</v>
      </c>
      <c r="F251" s="995"/>
      <c r="G251" s="387"/>
    </row>
    <row r="252" spans="1:8" ht="30" x14ac:dyDescent="0.25">
      <c r="A252" s="514" t="s">
        <v>969</v>
      </c>
      <c r="B252" s="513" t="s">
        <v>976</v>
      </c>
      <c r="C252" s="512" t="s">
        <v>14</v>
      </c>
      <c r="D252" s="383">
        <v>2679.84</v>
      </c>
      <c r="E252" s="383">
        <v>2679.84</v>
      </c>
      <c r="F252" s="995"/>
      <c r="G252" s="387"/>
    </row>
    <row r="253" spans="1:8" ht="49.5" customHeight="1" x14ac:dyDescent="0.25">
      <c r="A253" s="514" t="s">
        <v>970</v>
      </c>
      <c r="B253" s="174" t="s">
        <v>977</v>
      </c>
      <c r="C253" s="170" t="s">
        <v>14</v>
      </c>
      <c r="D253" s="383">
        <v>1874.4259999999999</v>
      </c>
      <c r="E253" s="383">
        <v>1874.4259999999999</v>
      </c>
      <c r="F253" s="995"/>
      <c r="G253" s="387"/>
    </row>
    <row r="254" spans="1:8" ht="30" x14ac:dyDescent="0.25">
      <c r="A254" s="514" t="s">
        <v>971</v>
      </c>
      <c r="B254" s="173" t="s">
        <v>1179</v>
      </c>
      <c r="C254" s="170" t="s">
        <v>14</v>
      </c>
      <c r="D254" s="383">
        <v>2494.0010000000002</v>
      </c>
      <c r="E254" s="383">
        <v>2494.0010000000002</v>
      </c>
      <c r="F254" s="995"/>
      <c r="G254" s="387"/>
    </row>
    <row r="255" spans="1:8" ht="30" x14ac:dyDescent="0.25">
      <c r="A255" s="514" t="s">
        <v>972</v>
      </c>
      <c r="B255" s="162" t="s">
        <v>1466</v>
      </c>
      <c r="C255" s="170" t="s">
        <v>14</v>
      </c>
      <c r="D255" s="383">
        <v>565.28</v>
      </c>
      <c r="E255" s="383">
        <v>565.28</v>
      </c>
      <c r="F255" s="995"/>
      <c r="G255" s="387"/>
    </row>
    <row r="256" spans="1:8" ht="30" x14ac:dyDescent="0.25">
      <c r="A256" s="514" t="s">
        <v>973</v>
      </c>
      <c r="B256" s="162" t="s">
        <v>1467</v>
      </c>
      <c r="C256" s="512" t="s">
        <v>14</v>
      </c>
      <c r="D256" s="383">
        <v>75.81</v>
      </c>
      <c r="E256" s="383">
        <v>75.81</v>
      </c>
      <c r="F256" s="995"/>
      <c r="G256" s="387"/>
    </row>
    <row r="257" spans="1:8" s="409" customFormat="1" ht="45" x14ac:dyDescent="0.25">
      <c r="A257" s="514" t="s">
        <v>1177</v>
      </c>
      <c r="B257" s="173" t="s">
        <v>1053</v>
      </c>
      <c r="C257" s="512" t="s">
        <v>14</v>
      </c>
      <c r="D257" s="383">
        <v>7156.49</v>
      </c>
      <c r="E257" s="383">
        <v>0</v>
      </c>
      <c r="F257" s="995"/>
      <c r="G257" s="387"/>
      <c r="H257" s="410"/>
    </row>
    <row r="258" spans="1:8" s="409" customFormat="1" ht="45" x14ac:dyDescent="0.25">
      <c r="A258" s="514" t="s">
        <v>1178</v>
      </c>
      <c r="B258" s="363" t="s">
        <v>1468</v>
      </c>
      <c r="C258" s="512" t="s">
        <v>14</v>
      </c>
      <c r="D258" s="383">
        <v>445.71</v>
      </c>
      <c r="E258" s="383">
        <v>445.71</v>
      </c>
      <c r="F258" s="995"/>
      <c r="G258" s="387"/>
      <c r="H258" s="410"/>
    </row>
    <row r="259" spans="1:8" s="409" customFormat="1" ht="30" x14ac:dyDescent="0.25">
      <c r="A259" s="514" t="s">
        <v>1203</v>
      </c>
      <c r="B259" s="363" t="s">
        <v>1469</v>
      </c>
      <c r="C259" s="512" t="s">
        <v>14</v>
      </c>
      <c r="D259" s="383">
        <v>800</v>
      </c>
      <c r="E259" s="383">
        <v>800</v>
      </c>
      <c r="F259" s="995"/>
      <c r="G259" s="387"/>
      <c r="H259" s="410"/>
    </row>
    <row r="260" spans="1:8" s="409" customFormat="1" x14ac:dyDescent="0.25">
      <c r="A260" s="514" t="s">
        <v>1470</v>
      </c>
      <c r="B260" s="363" t="s">
        <v>1472</v>
      </c>
      <c r="C260" s="512" t="s">
        <v>14</v>
      </c>
      <c r="D260" s="383">
        <v>179.34</v>
      </c>
      <c r="E260" s="383">
        <v>179.34</v>
      </c>
      <c r="F260" s="995"/>
      <c r="G260" s="387"/>
      <c r="H260" s="410"/>
    </row>
    <row r="261" spans="1:8" s="409" customFormat="1" ht="30" x14ac:dyDescent="0.25">
      <c r="A261" s="514" t="s">
        <v>1471</v>
      </c>
      <c r="B261" s="363" t="s">
        <v>1473</v>
      </c>
      <c r="C261" s="512" t="s">
        <v>14</v>
      </c>
      <c r="D261" s="383">
        <v>0.15</v>
      </c>
      <c r="E261" s="383">
        <v>0.15</v>
      </c>
      <c r="F261" s="995"/>
      <c r="G261" s="387"/>
      <c r="H261" s="410"/>
    </row>
    <row r="262" spans="1:8" ht="28.5" x14ac:dyDescent="0.25">
      <c r="A262" s="175" t="s">
        <v>291</v>
      </c>
      <c r="B262" s="178" t="s">
        <v>667</v>
      </c>
      <c r="C262" s="401"/>
      <c r="D262" s="384">
        <f>D263+D266+D268+D269+D270+D271+D272+D273+D274</f>
        <v>22715</v>
      </c>
      <c r="E262" s="384">
        <f>E263+E266+E268+E269+E270+E271+E272+E273+E274</f>
        <v>22715</v>
      </c>
      <c r="F262" s="994"/>
      <c r="G262" s="388"/>
    </row>
    <row r="263" spans="1:8" ht="16.5" x14ac:dyDescent="0.25">
      <c r="A263" s="402" t="s">
        <v>1054</v>
      </c>
      <c r="B263" s="226" t="s">
        <v>23</v>
      </c>
      <c r="C263" s="401"/>
      <c r="D263" s="383">
        <f>D264+D265</f>
        <v>11715</v>
      </c>
      <c r="E263" s="383">
        <f>E264+E265</f>
        <v>11715</v>
      </c>
      <c r="F263" s="995"/>
      <c r="G263" s="389"/>
    </row>
    <row r="264" spans="1:8" ht="16.5" x14ac:dyDescent="0.25">
      <c r="A264" s="402" t="s">
        <v>1061</v>
      </c>
      <c r="B264" s="168" t="s">
        <v>25</v>
      </c>
      <c r="C264" s="169" t="s">
        <v>666</v>
      </c>
      <c r="D264" s="383">
        <v>10429.040000000001</v>
      </c>
      <c r="E264" s="383">
        <v>10429.040000000001</v>
      </c>
      <c r="F264" s="995"/>
      <c r="G264" s="389"/>
    </row>
    <row r="265" spans="1:8" ht="16.5" x14ac:dyDescent="0.25">
      <c r="A265" s="402" t="s">
        <v>1062</v>
      </c>
      <c r="B265" s="168" t="s">
        <v>978</v>
      </c>
      <c r="C265" s="169" t="s">
        <v>666</v>
      </c>
      <c r="D265" s="383">
        <v>1285.96</v>
      </c>
      <c r="E265" s="383">
        <v>1285.96</v>
      </c>
      <c r="F265" s="995"/>
      <c r="G265" s="389"/>
    </row>
    <row r="266" spans="1:8" ht="16.5" x14ac:dyDescent="0.25">
      <c r="A266" s="402" t="s">
        <v>1055</v>
      </c>
      <c r="B266" s="168" t="s">
        <v>409</v>
      </c>
      <c r="C266" s="169" t="s">
        <v>666</v>
      </c>
      <c r="D266" s="383">
        <f>D267</f>
        <v>5000</v>
      </c>
      <c r="E266" s="383">
        <f>E267</f>
        <v>5000</v>
      </c>
      <c r="F266" s="995"/>
      <c r="G266" s="389"/>
    </row>
    <row r="267" spans="1:8" ht="30" x14ac:dyDescent="0.25">
      <c r="A267" s="402" t="s">
        <v>1063</v>
      </c>
      <c r="B267" s="173" t="s">
        <v>410</v>
      </c>
      <c r="C267" s="169" t="s">
        <v>666</v>
      </c>
      <c r="D267" s="383">
        <v>5000</v>
      </c>
      <c r="E267" s="383">
        <v>5000</v>
      </c>
      <c r="F267" s="995"/>
      <c r="G267" s="389"/>
    </row>
    <row r="268" spans="1:8" ht="16.5" x14ac:dyDescent="0.25">
      <c r="A268" s="402" t="s">
        <v>1056</v>
      </c>
      <c r="B268" s="168" t="s">
        <v>411</v>
      </c>
      <c r="C268" s="169" t="s">
        <v>666</v>
      </c>
      <c r="D268" s="383">
        <v>2000</v>
      </c>
      <c r="E268" s="383">
        <v>2000</v>
      </c>
      <c r="F268" s="995"/>
      <c r="G268" s="389"/>
    </row>
    <row r="269" spans="1:8" ht="99.75" customHeight="1" x14ac:dyDescent="0.25">
      <c r="A269" s="402" t="s">
        <v>1057</v>
      </c>
      <c r="B269" s="220" t="s">
        <v>979</v>
      </c>
      <c r="C269" s="169" t="s">
        <v>666</v>
      </c>
      <c r="D269" s="383">
        <v>500</v>
      </c>
      <c r="E269" s="383">
        <v>500</v>
      </c>
      <c r="F269" s="995"/>
      <c r="G269" s="389"/>
    </row>
    <row r="270" spans="1:8" ht="30" x14ac:dyDescent="0.25">
      <c r="A270" s="402" t="s">
        <v>1058</v>
      </c>
      <c r="B270" s="1085" t="s">
        <v>412</v>
      </c>
      <c r="C270" s="169" t="s">
        <v>666</v>
      </c>
      <c r="D270" s="383">
        <v>2500</v>
      </c>
      <c r="E270" s="383">
        <v>2500</v>
      </c>
      <c r="F270" s="995"/>
      <c r="G270" s="389"/>
    </row>
    <row r="271" spans="1:8" ht="30" x14ac:dyDescent="0.25">
      <c r="A271" s="402" t="s">
        <v>1059</v>
      </c>
      <c r="B271" s="1085" t="s">
        <v>413</v>
      </c>
      <c r="C271" s="169" t="s">
        <v>666</v>
      </c>
      <c r="D271" s="383">
        <v>500</v>
      </c>
      <c r="E271" s="383">
        <v>500</v>
      </c>
      <c r="F271" s="995"/>
      <c r="G271" s="389"/>
    </row>
    <row r="272" spans="1:8" ht="16.5" x14ac:dyDescent="0.25">
      <c r="A272" s="402" t="s">
        <v>1060</v>
      </c>
      <c r="B272" s="1085" t="s">
        <v>415</v>
      </c>
      <c r="C272" s="169" t="s">
        <v>666</v>
      </c>
      <c r="D272" s="383">
        <v>100</v>
      </c>
      <c r="E272" s="383">
        <v>100</v>
      </c>
      <c r="F272" s="995"/>
      <c r="G272" s="389"/>
    </row>
    <row r="273" spans="1:8" ht="16.5" x14ac:dyDescent="0.25">
      <c r="A273" s="402" t="s">
        <v>1064</v>
      </c>
      <c r="B273" s="1085" t="s">
        <v>416</v>
      </c>
      <c r="C273" s="169" t="s">
        <v>666</v>
      </c>
      <c r="D273" s="383">
        <v>100</v>
      </c>
      <c r="E273" s="383">
        <v>100</v>
      </c>
      <c r="F273" s="995"/>
      <c r="G273" s="389"/>
    </row>
    <row r="274" spans="1:8" x14ac:dyDescent="0.25">
      <c r="A274" s="402" t="s">
        <v>1065</v>
      </c>
      <c r="B274" s="1085" t="s">
        <v>417</v>
      </c>
      <c r="C274" s="337" t="s">
        <v>666</v>
      </c>
      <c r="D274" s="383">
        <v>300</v>
      </c>
      <c r="E274" s="383">
        <v>300</v>
      </c>
      <c r="F274" s="995"/>
      <c r="G274" s="177"/>
    </row>
    <row r="275" spans="1:8" ht="42.75" x14ac:dyDescent="0.25">
      <c r="A275" s="403" t="s">
        <v>662</v>
      </c>
      <c r="B275" s="176" t="s">
        <v>419</v>
      </c>
      <c r="C275" s="339" t="s">
        <v>14</v>
      </c>
      <c r="D275" s="384">
        <f>D276</f>
        <v>966.34100000000001</v>
      </c>
      <c r="E275" s="384">
        <f>E276</f>
        <v>965.89</v>
      </c>
      <c r="F275" s="994"/>
      <c r="G275" s="177"/>
    </row>
    <row r="276" spans="1:8" s="340" customFormat="1" x14ac:dyDescent="0.25">
      <c r="A276" s="167" t="s">
        <v>420</v>
      </c>
      <c r="B276" s="363" t="s">
        <v>980</v>
      </c>
      <c r="C276" s="337" t="s">
        <v>666</v>
      </c>
      <c r="D276" s="383">
        <v>966.34100000000001</v>
      </c>
      <c r="E276" s="385">
        <v>965.89</v>
      </c>
      <c r="F276" s="995"/>
      <c r="G276" s="177"/>
      <c r="H276" s="317"/>
    </row>
    <row r="277" spans="1:8" ht="42.75" x14ac:dyDescent="0.25">
      <c r="A277" s="405" t="s">
        <v>482</v>
      </c>
      <c r="B277" s="176" t="s">
        <v>981</v>
      </c>
      <c r="C277" s="404" t="s">
        <v>982</v>
      </c>
      <c r="D277" s="384">
        <f>D278+D279+D280</f>
        <v>1647</v>
      </c>
      <c r="E277" s="384">
        <f>E278+E279+E280</f>
        <v>1544.75</v>
      </c>
      <c r="F277" s="994"/>
      <c r="G277" s="390"/>
    </row>
    <row r="278" spans="1:8" s="409" customFormat="1" ht="30" x14ac:dyDescent="0.25">
      <c r="A278" s="134" t="s">
        <v>130</v>
      </c>
      <c r="B278" s="363" t="s">
        <v>1180</v>
      </c>
      <c r="C278" s="632" t="s">
        <v>14</v>
      </c>
      <c r="D278" s="383">
        <v>679</v>
      </c>
      <c r="E278" s="383">
        <v>679</v>
      </c>
      <c r="F278" s="995"/>
      <c r="G278" s="390"/>
      <c r="H278" s="410"/>
    </row>
    <row r="279" spans="1:8" s="409" customFormat="1" x14ac:dyDescent="0.25">
      <c r="A279" s="134" t="s">
        <v>131</v>
      </c>
      <c r="B279" s="363" t="s">
        <v>1182</v>
      </c>
      <c r="C279" s="632" t="s">
        <v>14</v>
      </c>
      <c r="D279" s="384">
        <v>450</v>
      </c>
      <c r="E279" s="384">
        <v>347.75</v>
      </c>
      <c r="F279" s="994"/>
      <c r="G279" s="390"/>
      <c r="H279" s="410"/>
    </row>
    <row r="280" spans="1:8" s="409" customFormat="1" ht="30" x14ac:dyDescent="0.25">
      <c r="A280" s="134" t="s">
        <v>1181</v>
      </c>
      <c r="B280" s="363" t="s">
        <v>1183</v>
      </c>
      <c r="C280" s="632" t="s">
        <v>14</v>
      </c>
      <c r="D280" s="384">
        <v>518</v>
      </c>
      <c r="E280" s="384">
        <v>518</v>
      </c>
      <c r="F280" s="994"/>
      <c r="G280" s="390"/>
      <c r="H280" s="410"/>
    </row>
    <row r="281" spans="1:8" s="409" customFormat="1" x14ac:dyDescent="0.25">
      <c r="A281" s="2054" t="s">
        <v>664</v>
      </c>
      <c r="B281" s="2052" t="s">
        <v>1184</v>
      </c>
      <c r="C281" s="404" t="s">
        <v>8</v>
      </c>
      <c r="D281" s="384">
        <f>D282+D283</f>
        <v>26442.201000000001</v>
      </c>
      <c r="E281" s="384">
        <f>E282+E283</f>
        <v>26442.201000000001</v>
      </c>
      <c r="F281" s="994"/>
      <c r="G281" s="390"/>
      <c r="H281" s="410"/>
    </row>
    <row r="282" spans="1:8" s="409" customFormat="1" x14ac:dyDescent="0.25">
      <c r="A282" s="1548"/>
      <c r="B282" s="1978"/>
      <c r="C282" s="404" t="s">
        <v>13</v>
      </c>
      <c r="D282" s="383">
        <v>26309.99</v>
      </c>
      <c r="E282" s="383">
        <v>26309.99</v>
      </c>
      <c r="F282" s="995"/>
      <c r="G282" s="390"/>
      <c r="H282" s="410"/>
    </row>
    <row r="283" spans="1:8" s="409" customFormat="1" x14ac:dyDescent="0.25">
      <c r="A283" s="2055"/>
      <c r="B283" s="1968"/>
      <c r="C283" s="404" t="s">
        <v>14</v>
      </c>
      <c r="D283" s="383">
        <v>132.21100000000001</v>
      </c>
      <c r="E283" s="383">
        <v>132.21100000000001</v>
      </c>
      <c r="F283" s="995"/>
      <c r="G283" s="390"/>
      <c r="H283" s="410"/>
    </row>
    <row r="284" spans="1:8" s="409" customFormat="1" x14ac:dyDescent="0.25">
      <c r="A284" s="2054" t="s">
        <v>1156</v>
      </c>
      <c r="B284" s="2052" t="s">
        <v>1185</v>
      </c>
      <c r="C284" s="404" t="s">
        <v>8</v>
      </c>
      <c r="D284" s="384">
        <f>D285+D286</f>
        <v>10101.01</v>
      </c>
      <c r="E284" s="384">
        <f>E285+E286</f>
        <v>10101.01</v>
      </c>
      <c r="F284" s="994"/>
      <c r="G284" s="390"/>
      <c r="H284" s="410"/>
    </row>
    <row r="285" spans="1:8" s="409" customFormat="1" x14ac:dyDescent="0.25">
      <c r="A285" s="1548"/>
      <c r="B285" s="1978"/>
      <c r="C285" s="404" t="s">
        <v>13</v>
      </c>
      <c r="D285" s="384">
        <f>D288+D291+D294</f>
        <v>10000</v>
      </c>
      <c r="E285" s="384">
        <f>E288+E291+E294</f>
        <v>10000</v>
      </c>
      <c r="F285" s="994"/>
      <c r="G285" s="390"/>
      <c r="H285" s="410"/>
    </row>
    <row r="286" spans="1:8" s="409" customFormat="1" x14ac:dyDescent="0.25">
      <c r="A286" s="2055"/>
      <c r="B286" s="1968"/>
      <c r="C286" s="404" t="s">
        <v>14</v>
      </c>
      <c r="D286" s="384">
        <f>D289+D292+D295</f>
        <v>101.01</v>
      </c>
      <c r="E286" s="384">
        <f>E289+E292+E295</f>
        <v>101.01</v>
      </c>
      <c r="F286" s="994"/>
      <c r="G286" s="390"/>
      <c r="H286" s="410"/>
    </row>
    <row r="287" spans="1:8" s="409" customFormat="1" x14ac:dyDescent="0.25">
      <c r="A287" s="2054" t="s">
        <v>1186</v>
      </c>
      <c r="B287" s="1977" t="s">
        <v>1189</v>
      </c>
      <c r="C287" s="632" t="s">
        <v>8</v>
      </c>
      <c r="D287" s="383">
        <f>D288+D289</f>
        <v>5272.7920000000004</v>
      </c>
      <c r="E287" s="383">
        <f>E288+E289</f>
        <v>5272.7920000000004</v>
      </c>
      <c r="F287" s="995"/>
      <c r="G287" s="390"/>
      <c r="H287" s="410"/>
    </row>
    <row r="288" spans="1:8" s="409" customFormat="1" x14ac:dyDescent="0.25">
      <c r="A288" s="1548"/>
      <c r="B288" s="1709"/>
      <c r="C288" s="632" t="s">
        <v>13</v>
      </c>
      <c r="D288" s="383">
        <v>5220.0640000000003</v>
      </c>
      <c r="E288" s="383">
        <v>5220.0640000000003</v>
      </c>
      <c r="F288" s="995"/>
      <c r="G288" s="390"/>
      <c r="H288" s="410"/>
    </row>
    <row r="289" spans="1:11" s="409" customFormat="1" x14ac:dyDescent="0.25">
      <c r="A289" s="2055"/>
      <c r="B289" s="1591"/>
      <c r="C289" s="632" t="s">
        <v>14</v>
      </c>
      <c r="D289" s="383">
        <v>52.728000000000002</v>
      </c>
      <c r="E289" s="383">
        <v>52.728000000000002</v>
      </c>
      <c r="F289" s="995"/>
      <c r="G289" s="390"/>
      <c r="H289" s="410"/>
    </row>
    <row r="290" spans="1:11" s="409" customFormat="1" x14ac:dyDescent="0.25">
      <c r="A290" s="2054" t="s">
        <v>1187</v>
      </c>
      <c r="B290" s="1977" t="s">
        <v>1190</v>
      </c>
      <c r="C290" s="632" t="s">
        <v>8</v>
      </c>
      <c r="D290" s="383">
        <f>D291+D292</f>
        <v>4214.2740000000003</v>
      </c>
      <c r="E290" s="383">
        <f>E291+E292</f>
        <v>4214.2740000000003</v>
      </c>
      <c r="F290" s="995"/>
      <c r="G290" s="390"/>
      <c r="H290" s="410"/>
    </row>
    <row r="291" spans="1:11" s="409" customFormat="1" x14ac:dyDescent="0.25">
      <c r="A291" s="1548"/>
      <c r="B291" s="1709"/>
      <c r="C291" s="632" t="s">
        <v>13</v>
      </c>
      <c r="D291" s="383">
        <v>4172.1310000000003</v>
      </c>
      <c r="E291" s="383">
        <v>4172.1310000000003</v>
      </c>
      <c r="F291" s="995"/>
      <c r="G291" s="390"/>
      <c r="H291" s="410"/>
    </row>
    <row r="292" spans="1:11" s="409" customFormat="1" x14ac:dyDescent="0.25">
      <c r="A292" s="2055"/>
      <c r="B292" s="1591"/>
      <c r="C292" s="632" t="s">
        <v>14</v>
      </c>
      <c r="D292" s="383">
        <v>42.143000000000001</v>
      </c>
      <c r="E292" s="383">
        <v>42.143000000000001</v>
      </c>
      <c r="F292" s="995"/>
      <c r="G292" s="390"/>
      <c r="H292" s="410"/>
    </row>
    <row r="293" spans="1:11" s="409" customFormat="1" x14ac:dyDescent="0.25">
      <c r="A293" s="2054" t="s">
        <v>1188</v>
      </c>
      <c r="B293" s="1977" t="s">
        <v>1191</v>
      </c>
      <c r="C293" s="632" t="s">
        <v>8</v>
      </c>
      <c r="D293" s="383">
        <f>D294+D295</f>
        <v>613.94399999999996</v>
      </c>
      <c r="E293" s="383">
        <f>E294+E295</f>
        <v>613.94399999999996</v>
      </c>
      <c r="F293" s="995"/>
      <c r="G293" s="390"/>
      <c r="H293" s="410"/>
    </row>
    <row r="294" spans="1:11" s="409" customFormat="1" x14ac:dyDescent="0.25">
      <c r="A294" s="1548"/>
      <c r="B294" s="1709"/>
      <c r="C294" s="632" t="s">
        <v>13</v>
      </c>
      <c r="D294" s="383">
        <v>607.80499999999995</v>
      </c>
      <c r="E294" s="383">
        <v>607.80499999999995</v>
      </c>
      <c r="F294" s="995"/>
      <c r="G294" s="390"/>
      <c r="H294" s="410"/>
    </row>
    <row r="295" spans="1:11" ht="15" customHeight="1" x14ac:dyDescent="0.25">
      <c r="A295" s="2055"/>
      <c r="B295" s="1591"/>
      <c r="C295" s="632" t="s">
        <v>14</v>
      </c>
      <c r="D295" s="383">
        <v>6.1390000000000002</v>
      </c>
      <c r="E295" s="383">
        <v>6.1390000000000002</v>
      </c>
      <c r="F295" s="995"/>
      <c r="G295" s="391"/>
    </row>
    <row r="296" spans="1:11" ht="63" customHeight="1" x14ac:dyDescent="0.25">
      <c r="A296" s="1748" t="s">
        <v>1483</v>
      </c>
      <c r="B296" s="1865"/>
      <c r="C296" s="1865"/>
      <c r="D296" s="1865"/>
      <c r="E296" s="1865"/>
      <c r="F296" s="1112"/>
      <c r="G296" s="2056"/>
      <c r="H296" s="2057"/>
      <c r="I296" s="2057"/>
      <c r="J296" s="2057"/>
      <c r="K296" s="2057"/>
    </row>
    <row r="297" spans="1:11" s="340" customFormat="1" ht="84" customHeight="1" x14ac:dyDescent="0.25">
      <c r="A297" s="1528" t="s">
        <v>427</v>
      </c>
      <c r="B297" s="1528" t="s">
        <v>936</v>
      </c>
      <c r="C297" s="1528" t="s">
        <v>444</v>
      </c>
      <c r="D297" s="1521" t="s">
        <v>465</v>
      </c>
      <c r="E297" s="1531" t="s">
        <v>464</v>
      </c>
      <c r="F297" s="985"/>
      <c r="G297" s="2058"/>
      <c r="H297" s="2060"/>
      <c r="I297" s="2060"/>
      <c r="J297" s="2064"/>
      <c r="K297" s="2060"/>
    </row>
    <row r="298" spans="1:11" s="340" customFormat="1" x14ac:dyDescent="0.25">
      <c r="A298" s="1525">
        <v>1</v>
      </c>
      <c r="B298" s="1525">
        <v>2</v>
      </c>
      <c r="C298" s="1525">
        <v>3</v>
      </c>
      <c r="D298" s="1525">
        <v>4</v>
      </c>
      <c r="E298" s="1530">
        <v>5</v>
      </c>
      <c r="F298" s="985"/>
      <c r="G298" s="2059"/>
      <c r="H298" s="2058"/>
      <c r="I298" s="2058"/>
      <c r="J298" s="2064"/>
      <c r="K298" s="2060"/>
    </row>
    <row r="299" spans="1:11" ht="23.25" customHeight="1" x14ac:dyDescent="0.25">
      <c r="A299" s="2011" t="s">
        <v>995</v>
      </c>
      <c r="B299" s="2012"/>
      <c r="C299" s="494" t="s">
        <v>519</v>
      </c>
      <c r="D299" s="633">
        <f>D300+D301+D302+D303</f>
        <v>335276.15000000002</v>
      </c>
      <c r="E299" s="742">
        <f>E300+E301+E302+E303</f>
        <v>272915.83</v>
      </c>
      <c r="F299" s="997"/>
      <c r="G299" s="1407"/>
      <c r="H299" s="1409"/>
      <c r="I299" s="1148"/>
      <c r="J299" s="997"/>
      <c r="K299" s="997"/>
    </row>
    <row r="300" spans="1:11" ht="22.5" customHeight="1" x14ac:dyDescent="0.25">
      <c r="A300" s="2013"/>
      <c r="B300" s="2012"/>
      <c r="C300" s="565" t="s">
        <v>372</v>
      </c>
      <c r="D300" s="636">
        <v>0</v>
      </c>
      <c r="E300" s="742">
        <v>0</v>
      </c>
      <c r="F300" s="997"/>
      <c r="G300" s="1409"/>
      <c r="H300" s="1409"/>
      <c r="I300" s="1148"/>
      <c r="J300" s="997"/>
      <c r="K300" s="997"/>
    </row>
    <row r="301" spans="1:11" ht="21.75" customHeight="1" x14ac:dyDescent="0.25">
      <c r="A301" s="2013"/>
      <c r="B301" s="2012"/>
      <c r="C301" s="565" t="s">
        <v>373</v>
      </c>
      <c r="D301" s="636">
        <f>D319+D352</f>
        <v>18406.850000000002</v>
      </c>
      <c r="E301" s="742">
        <f>E319+E352</f>
        <v>17889.240000000002</v>
      </c>
      <c r="F301" s="997"/>
      <c r="G301" s="997"/>
      <c r="H301" s="1409"/>
      <c r="I301" s="1148"/>
      <c r="J301" s="997"/>
      <c r="K301" s="997"/>
    </row>
    <row r="302" spans="1:11" ht="24" customHeight="1" x14ac:dyDescent="0.25">
      <c r="A302" s="2013"/>
      <c r="B302" s="2012"/>
      <c r="C302" s="565" t="s">
        <v>374</v>
      </c>
      <c r="D302" s="636">
        <f>D304+D309+D332+D353+D363+D325</f>
        <v>10894.3</v>
      </c>
      <c r="E302" s="742">
        <f>E304+E309+E332+E353+E363+E325</f>
        <v>10751.589999999998</v>
      </c>
      <c r="F302" s="997"/>
      <c r="G302" s="1409"/>
      <c r="H302" s="1409"/>
      <c r="I302" s="1148"/>
      <c r="J302" s="997"/>
      <c r="K302" s="997"/>
    </row>
    <row r="303" spans="1:11" ht="45" customHeight="1" x14ac:dyDescent="0.25">
      <c r="A303" s="2014"/>
      <c r="B303" s="2015"/>
      <c r="C303" s="493" t="s">
        <v>375</v>
      </c>
      <c r="D303" s="636">
        <f>D337+D343+D331</f>
        <v>305975</v>
      </c>
      <c r="E303" s="742">
        <f>E337+E343+E331</f>
        <v>244275</v>
      </c>
      <c r="F303" s="998"/>
      <c r="G303" s="1409"/>
      <c r="H303" s="1409"/>
      <c r="I303" s="1263"/>
      <c r="J303" s="998"/>
      <c r="K303" s="998"/>
    </row>
    <row r="304" spans="1:11" x14ac:dyDescent="0.25">
      <c r="A304" s="2158" t="s">
        <v>430</v>
      </c>
      <c r="B304" s="2062" t="s">
        <v>1104</v>
      </c>
      <c r="C304" s="1969" t="s">
        <v>374</v>
      </c>
      <c r="D304" s="2016">
        <f>D307+D308</f>
        <v>50</v>
      </c>
      <c r="E304" s="2063">
        <f>E307+E308</f>
        <v>50</v>
      </c>
      <c r="F304" s="998"/>
      <c r="G304" s="1409"/>
      <c r="H304" s="1409"/>
      <c r="I304" s="1263"/>
      <c r="J304" s="998"/>
      <c r="K304" s="998"/>
    </row>
    <row r="305" spans="1:11" ht="15.75" x14ac:dyDescent="0.25">
      <c r="A305" s="2159"/>
      <c r="B305" s="1606"/>
      <c r="C305" s="1969"/>
      <c r="D305" s="2017"/>
      <c r="E305" s="2063"/>
      <c r="F305" s="999"/>
      <c r="G305" s="2036"/>
      <c r="H305" s="2056"/>
      <c r="I305" s="1167"/>
      <c r="J305" s="999"/>
      <c r="K305" s="999"/>
    </row>
    <row r="306" spans="1:11" ht="28.5" customHeight="1" x14ac:dyDescent="0.25">
      <c r="A306" s="2160"/>
      <c r="B306" s="1606"/>
      <c r="C306" s="1969"/>
      <c r="D306" s="2018"/>
      <c r="E306" s="2063"/>
      <c r="F306" s="1000"/>
      <c r="G306" s="2036"/>
      <c r="H306" s="2065"/>
      <c r="I306" s="1167"/>
      <c r="J306" s="1000"/>
      <c r="K306" s="1000"/>
    </row>
    <row r="307" spans="1:11" ht="28.5" customHeight="1" x14ac:dyDescent="0.25">
      <c r="A307" s="86" t="s">
        <v>185</v>
      </c>
      <c r="B307" s="478" t="s">
        <v>1032</v>
      </c>
      <c r="C307" s="492" t="s">
        <v>374</v>
      </c>
      <c r="D307" s="470">
        <v>0</v>
      </c>
      <c r="E307" s="742">
        <v>0</v>
      </c>
      <c r="F307" s="1000"/>
      <c r="G307" s="2036"/>
      <c r="H307" s="2065"/>
      <c r="I307" s="1167"/>
      <c r="J307" s="1000"/>
      <c r="K307" s="1000"/>
    </row>
    <row r="308" spans="1:11" ht="45" x14ac:dyDescent="0.25">
      <c r="A308" s="86" t="s">
        <v>188</v>
      </c>
      <c r="B308" s="630" t="s">
        <v>1192</v>
      </c>
      <c r="C308" s="492" t="s">
        <v>374</v>
      </c>
      <c r="D308" s="629">
        <v>50</v>
      </c>
      <c r="E308" s="742">
        <v>50</v>
      </c>
      <c r="F308" s="1001"/>
      <c r="G308" s="2065"/>
      <c r="H308" s="2065"/>
      <c r="I308" s="1168"/>
      <c r="J308" s="1001"/>
      <c r="K308" s="1001"/>
    </row>
    <row r="309" spans="1:11" ht="57" x14ac:dyDescent="0.25">
      <c r="A309" s="81" t="s">
        <v>71</v>
      </c>
      <c r="B309" s="474" t="s">
        <v>1103</v>
      </c>
      <c r="C309" s="330" t="s">
        <v>374</v>
      </c>
      <c r="D309" s="470">
        <f>D310+D312+D314+D315</f>
        <v>597.03</v>
      </c>
      <c r="E309" s="742">
        <f>E310+E312+E314+E315</f>
        <v>455.3</v>
      </c>
      <c r="F309" s="1001"/>
      <c r="G309" s="2066"/>
      <c r="H309" s="2050"/>
      <c r="I309" s="1168"/>
      <c r="J309" s="1001"/>
      <c r="K309" s="1001"/>
    </row>
    <row r="310" spans="1:11" ht="88.5" customHeight="1" x14ac:dyDescent="0.25">
      <c r="A310" s="664" t="s">
        <v>195</v>
      </c>
      <c r="B310" s="82" t="s">
        <v>377</v>
      </c>
      <c r="C310" s="565" t="s">
        <v>374</v>
      </c>
      <c r="D310" s="636">
        <f>D311</f>
        <v>555.03</v>
      </c>
      <c r="E310" s="742">
        <f>E311</f>
        <v>425.3</v>
      </c>
      <c r="F310" s="1002"/>
      <c r="G310" s="1264"/>
      <c r="H310" s="1178"/>
      <c r="I310" s="1168"/>
      <c r="J310" s="1002"/>
      <c r="K310" s="1002"/>
    </row>
    <row r="311" spans="1:11" ht="81" customHeight="1" x14ac:dyDescent="0.25">
      <c r="A311" s="83" t="s">
        <v>74</v>
      </c>
      <c r="B311" s="84" t="s">
        <v>379</v>
      </c>
      <c r="C311" s="45" t="s">
        <v>374</v>
      </c>
      <c r="D311" s="640">
        <v>555.03</v>
      </c>
      <c r="E311" s="640">
        <v>425.3</v>
      </c>
      <c r="F311" s="1002"/>
      <c r="G311" s="1264"/>
      <c r="H311" s="1178"/>
      <c r="I311" s="1168"/>
      <c r="J311" s="1002"/>
      <c r="K311" s="1002"/>
    </row>
    <row r="312" spans="1:11" ht="49.5" customHeight="1" x14ac:dyDescent="0.25">
      <c r="A312" s="1074" t="s">
        <v>198</v>
      </c>
      <c r="B312" s="82" t="s">
        <v>380</v>
      </c>
      <c r="C312" s="565" t="s">
        <v>374</v>
      </c>
      <c r="D312" s="636">
        <f>D313</f>
        <v>42</v>
      </c>
      <c r="E312" s="742">
        <f>E313</f>
        <v>30</v>
      </c>
      <c r="F312" s="1003"/>
      <c r="G312" s="1264"/>
      <c r="H312" s="1178"/>
      <c r="I312" s="1178"/>
      <c r="J312" s="1003"/>
      <c r="K312" s="1003"/>
    </row>
    <row r="313" spans="1:11" ht="29.25" customHeight="1" x14ac:dyDescent="0.25">
      <c r="A313" s="1075" t="s">
        <v>77</v>
      </c>
      <c r="B313" s="473" t="s">
        <v>382</v>
      </c>
      <c r="C313" s="45" t="s">
        <v>374</v>
      </c>
      <c r="D313" s="480">
        <v>42</v>
      </c>
      <c r="E313" s="480">
        <v>30</v>
      </c>
      <c r="F313" s="1004"/>
      <c r="G313" s="2049"/>
      <c r="H313" s="2034"/>
      <c r="I313" s="1167"/>
      <c r="J313" s="1004"/>
      <c r="K313" s="1004"/>
    </row>
    <row r="314" spans="1:11" ht="24" customHeight="1" x14ac:dyDescent="0.25">
      <c r="A314" s="1076" t="s">
        <v>200</v>
      </c>
      <c r="B314" s="82" t="s">
        <v>1033</v>
      </c>
      <c r="C314" s="330" t="s">
        <v>374</v>
      </c>
      <c r="D314" s="479">
        <v>0</v>
      </c>
      <c r="E314" s="479">
        <v>0</v>
      </c>
      <c r="F314" s="1005"/>
      <c r="G314" s="2049"/>
      <c r="H314" s="2035"/>
      <c r="I314" s="2051"/>
      <c r="J314" s="2061"/>
      <c r="K314" s="2061"/>
    </row>
    <row r="315" spans="1:11" ht="29.25" customHeight="1" x14ac:dyDescent="0.25">
      <c r="A315" s="1076" t="s">
        <v>214</v>
      </c>
      <c r="B315" s="82" t="s">
        <v>1034</v>
      </c>
      <c r="C315" s="330" t="s">
        <v>374</v>
      </c>
      <c r="D315" s="479">
        <f>D316</f>
        <v>0</v>
      </c>
      <c r="E315" s="479">
        <f>E316</f>
        <v>0</v>
      </c>
      <c r="F315" s="1006"/>
      <c r="G315" s="2050"/>
      <c r="H315" s="2035"/>
      <c r="I315" s="2051"/>
      <c r="J315" s="2061"/>
      <c r="K315" s="2061"/>
    </row>
    <row r="316" spans="1:11" ht="30" customHeight="1" x14ac:dyDescent="0.25">
      <c r="A316" s="1076" t="s">
        <v>99</v>
      </c>
      <c r="B316" s="473" t="s">
        <v>1034</v>
      </c>
      <c r="C316" s="45" t="s">
        <v>374</v>
      </c>
      <c r="D316" s="480">
        <v>0</v>
      </c>
      <c r="E316" s="480">
        <v>0</v>
      </c>
      <c r="F316" s="1002"/>
      <c r="G316" s="1264"/>
      <c r="H316" s="1265"/>
      <c r="I316" s="1168"/>
      <c r="J316" s="1002"/>
      <c r="K316" s="1002"/>
    </row>
    <row r="317" spans="1:11" ht="18" customHeight="1" x14ac:dyDescent="0.25">
      <c r="A317" s="2150" t="s">
        <v>106</v>
      </c>
      <c r="B317" s="2062" t="s">
        <v>383</v>
      </c>
      <c r="C317" s="330" t="s">
        <v>519</v>
      </c>
      <c r="D317" s="479">
        <f>D318+D319+D320+D321</f>
        <v>0</v>
      </c>
      <c r="E317" s="479">
        <f>E318+E319+E320+E321</f>
        <v>0</v>
      </c>
      <c r="F317" s="1002"/>
      <c r="G317" s="1264"/>
      <c r="H317" s="1266"/>
      <c r="I317" s="1168"/>
      <c r="J317" s="1002"/>
      <c r="K317" s="1002"/>
    </row>
    <row r="318" spans="1:11" s="340" customFormat="1" ht="20.25" customHeight="1" x14ac:dyDescent="0.25">
      <c r="A318" s="1540"/>
      <c r="B318" s="1914"/>
      <c r="C318" s="330" t="s">
        <v>372</v>
      </c>
      <c r="D318" s="479">
        <f>D323</f>
        <v>0</v>
      </c>
      <c r="E318" s="479">
        <f>E323</f>
        <v>0</v>
      </c>
      <c r="F318" s="1002"/>
      <c r="G318" s="1264"/>
      <c r="H318" s="1266"/>
      <c r="I318" s="1168"/>
      <c r="J318" s="1002"/>
      <c r="K318" s="1002"/>
    </row>
    <row r="319" spans="1:11" x14ac:dyDescent="0.25">
      <c r="A319" s="1540"/>
      <c r="B319" s="1914"/>
      <c r="C319" s="330" t="s">
        <v>373</v>
      </c>
      <c r="D319" s="479">
        <f t="shared" ref="D319:E321" si="0">D329</f>
        <v>0</v>
      </c>
      <c r="E319" s="479">
        <f t="shared" si="0"/>
        <v>0</v>
      </c>
      <c r="F319" s="1004"/>
      <c r="G319" s="2036"/>
      <c r="H319" s="2034"/>
      <c r="I319" s="1066"/>
      <c r="J319" s="1004"/>
      <c r="K319" s="1004"/>
    </row>
    <row r="320" spans="1:11" ht="18.75" customHeight="1" x14ac:dyDescent="0.25">
      <c r="A320" s="1540"/>
      <c r="B320" s="1914"/>
      <c r="C320" s="330" t="s">
        <v>374</v>
      </c>
      <c r="D320" s="479">
        <f t="shared" si="0"/>
        <v>0</v>
      </c>
      <c r="E320" s="479">
        <f t="shared" si="0"/>
        <v>0</v>
      </c>
      <c r="F320" s="1004"/>
      <c r="G320" s="2036"/>
      <c r="H320" s="2035"/>
      <c r="I320" s="1167"/>
      <c r="J320" s="1004"/>
      <c r="K320" s="1004"/>
    </row>
    <row r="321" spans="1:11" ht="36.75" customHeight="1" x14ac:dyDescent="0.25">
      <c r="A321" s="1540"/>
      <c r="B321" s="1914"/>
      <c r="C321" s="493" t="s">
        <v>375</v>
      </c>
      <c r="D321" s="479">
        <f t="shared" si="0"/>
        <v>0</v>
      </c>
      <c r="E321" s="479">
        <f t="shared" si="0"/>
        <v>0</v>
      </c>
      <c r="F321" s="1007"/>
      <c r="G321" s="1267"/>
      <c r="H321" s="1268"/>
      <c r="I321" s="1269"/>
      <c r="J321" s="1007"/>
      <c r="K321" s="1007"/>
    </row>
    <row r="322" spans="1:11" s="340" customFormat="1" x14ac:dyDescent="0.25">
      <c r="A322" s="2042" t="s">
        <v>203</v>
      </c>
      <c r="B322" s="2041" t="s">
        <v>922</v>
      </c>
      <c r="C322" s="565" t="s">
        <v>519</v>
      </c>
      <c r="D322" s="479">
        <f>D323+D324+D325+D326</f>
        <v>0</v>
      </c>
      <c r="E322" s="479">
        <f>E323+E324+E325+E326</f>
        <v>0</v>
      </c>
      <c r="F322" s="489"/>
      <c r="G322" s="392"/>
      <c r="H322" s="509"/>
      <c r="I322" s="489"/>
      <c r="J322" s="489"/>
      <c r="K322" s="489"/>
    </row>
    <row r="323" spans="1:11" ht="17.25" customHeight="1" x14ac:dyDescent="0.25">
      <c r="A323" s="1606"/>
      <c r="B323" s="1606"/>
      <c r="C323" s="45" t="s">
        <v>372</v>
      </c>
      <c r="D323" s="480">
        <f t="shared" ref="D323:E326" si="1">D328</f>
        <v>0</v>
      </c>
      <c r="E323" s="480">
        <f t="shared" si="1"/>
        <v>0</v>
      </c>
      <c r="F323" s="489"/>
      <c r="G323" s="392"/>
      <c r="H323" s="509"/>
      <c r="I323" s="489"/>
      <c r="J323" s="489"/>
      <c r="K323" s="489"/>
    </row>
    <row r="324" spans="1:11" ht="13.5" customHeight="1" x14ac:dyDescent="0.25">
      <c r="A324" s="1606"/>
      <c r="B324" s="1606"/>
      <c r="C324" s="45" t="s">
        <v>373</v>
      </c>
      <c r="D324" s="480">
        <f t="shared" si="1"/>
        <v>0</v>
      </c>
      <c r="E324" s="480">
        <f t="shared" si="1"/>
        <v>0</v>
      </c>
      <c r="F324" s="489"/>
      <c r="G324" s="392"/>
      <c r="H324" s="509"/>
      <c r="I324" s="489"/>
      <c r="J324" s="489"/>
      <c r="K324" s="489"/>
    </row>
    <row r="325" spans="1:11" ht="15.75" customHeight="1" x14ac:dyDescent="0.25">
      <c r="A325" s="1606"/>
      <c r="B325" s="1606"/>
      <c r="C325" s="45" t="s">
        <v>374</v>
      </c>
      <c r="D325" s="480">
        <f t="shared" si="1"/>
        <v>0</v>
      </c>
      <c r="E325" s="480">
        <f t="shared" si="1"/>
        <v>0</v>
      </c>
      <c r="F325" s="489"/>
      <c r="G325" s="392"/>
      <c r="H325" s="509"/>
      <c r="I325" s="489"/>
      <c r="J325" s="489"/>
      <c r="K325" s="489"/>
    </row>
    <row r="326" spans="1:11" ht="30" x14ac:dyDescent="0.25">
      <c r="A326" s="1606"/>
      <c r="B326" s="1606"/>
      <c r="C326" s="45" t="s">
        <v>375</v>
      </c>
      <c r="D326" s="480">
        <f t="shared" si="1"/>
        <v>0</v>
      </c>
      <c r="E326" s="480">
        <f t="shared" si="1"/>
        <v>0</v>
      </c>
      <c r="F326" s="489"/>
      <c r="G326" s="392"/>
      <c r="H326" s="509"/>
      <c r="I326" s="489"/>
      <c r="J326" s="489"/>
      <c r="K326" s="489"/>
    </row>
    <row r="327" spans="1:11" x14ac:dyDescent="0.25">
      <c r="A327" s="2042" t="s">
        <v>108</v>
      </c>
      <c r="B327" s="2041" t="s">
        <v>1035</v>
      </c>
      <c r="C327" s="565" t="s">
        <v>519</v>
      </c>
      <c r="D327" s="479">
        <f>D328+D329+D330+D331</f>
        <v>0</v>
      </c>
      <c r="E327" s="479">
        <f>E328+E329+E330+E331</f>
        <v>0</v>
      </c>
      <c r="F327" s="489"/>
      <c r="G327" s="392"/>
      <c r="H327" s="509"/>
      <c r="I327" s="489"/>
      <c r="J327" s="489"/>
      <c r="K327" s="489"/>
    </row>
    <row r="328" spans="1:11" ht="20.25" customHeight="1" x14ac:dyDescent="0.25">
      <c r="A328" s="1606"/>
      <c r="B328" s="1606"/>
      <c r="C328" s="45" t="s">
        <v>372</v>
      </c>
      <c r="D328" s="480">
        <v>0</v>
      </c>
      <c r="E328" s="480">
        <v>0</v>
      </c>
      <c r="F328" s="489"/>
      <c r="G328" s="392"/>
      <c r="H328" s="509"/>
      <c r="I328" s="489"/>
      <c r="J328" s="489"/>
      <c r="K328" s="489"/>
    </row>
    <row r="329" spans="1:11" ht="12" customHeight="1" x14ac:dyDescent="0.25">
      <c r="A329" s="1606"/>
      <c r="B329" s="1606"/>
      <c r="C329" s="45" t="s">
        <v>373</v>
      </c>
      <c r="D329" s="480">
        <v>0</v>
      </c>
      <c r="E329" s="480">
        <v>0</v>
      </c>
      <c r="F329" s="489"/>
      <c r="G329" s="392"/>
      <c r="H329" s="509"/>
      <c r="I329" s="489"/>
      <c r="J329" s="489"/>
      <c r="K329" s="489"/>
    </row>
    <row r="330" spans="1:11" ht="13.5" customHeight="1" x14ac:dyDescent="0.25">
      <c r="A330" s="1606"/>
      <c r="B330" s="1606"/>
      <c r="C330" s="45" t="s">
        <v>374</v>
      </c>
      <c r="D330" s="480">
        <v>0</v>
      </c>
      <c r="E330" s="480">
        <v>0</v>
      </c>
      <c r="F330" s="489"/>
      <c r="G330" s="392"/>
      <c r="H330" s="509"/>
      <c r="I330" s="489"/>
      <c r="J330" s="489"/>
      <c r="K330" s="489"/>
    </row>
    <row r="331" spans="1:11" ht="30" x14ac:dyDescent="0.25">
      <c r="A331" s="1606"/>
      <c r="B331" s="1606"/>
      <c r="C331" s="45" t="s">
        <v>375</v>
      </c>
      <c r="D331" s="480">
        <v>0</v>
      </c>
      <c r="E331" s="480">
        <v>0</v>
      </c>
      <c r="F331" s="489"/>
      <c r="G331" s="392"/>
      <c r="H331" s="509"/>
      <c r="I331" s="489"/>
      <c r="J331" s="489"/>
      <c r="K331" s="489"/>
    </row>
    <row r="332" spans="1:11" ht="57" x14ac:dyDescent="0.25">
      <c r="A332" s="665" t="s">
        <v>132</v>
      </c>
      <c r="B332" s="635" t="s">
        <v>384</v>
      </c>
      <c r="C332" s="1130" t="s">
        <v>374</v>
      </c>
      <c r="D332" s="742">
        <f>D333</f>
        <v>9484.5499999999993</v>
      </c>
      <c r="E332" s="742">
        <f>E333</f>
        <v>9483.9</v>
      </c>
      <c r="F332" s="489"/>
      <c r="G332" s="392"/>
      <c r="H332" s="509"/>
      <c r="I332" s="489"/>
      <c r="J332" s="489"/>
      <c r="K332" s="489"/>
    </row>
    <row r="333" spans="1:11" ht="54.75" customHeight="1" x14ac:dyDescent="0.25">
      <c r="A333" s="53" t="s">
        <v>234</v>
      </c>
      <c r="B333" s="471" t="s">
        <v>387</v>
      </c>
      <c r="C333" s="45" t="s">
        <v>374</v>
      </c>
      <c r="D333" s="640">
        <f>D334</f>
        <v>9484.5499999999993</v>
      </c>
      <c r="E333" s="640">
        <f>E334</f>
        <v>9483.9</v>
      </c>
      <c r="F333" s="489"/>
      <c r="G333" s="392"/>
      <c r="H333" s="509"/>
      <c r="I333" s="489"/>
      <c r="J333" s="489"/>
      <c r="K333" s="489"/>
    </row>
    <row r="334" spans="1:11" ht="48.75" customHeight="1" x14ac:dyDescent="0.25">
      <c r="A334" s="472" t="s">
        <v>515</v>
      </c>
      <c r="B334" s="467" t="s">
        <v>1036</v>
      </c>
      <c r="C334" s="45" t="s">
        <v>374</v>
      </c>
      <c r="D334" s="640">
        <v>9484.5499999999993</v>
      </c>
      <c r="E334" s="640">
        <v>9483.9</v>
      </c>
      <c r="F334" s="489"/>
      <c r="G334" s="392"/>
      <c r="H334" s="509"/>
      <c r="I334" s="489"/>
      <c r="J334" s="489"/>
      <c r="K334" s="489"/>
    </row>
    <row r="335" spans="1:11" s="409" customFormat="1" ht="45.75" customHeight="1" x14ac:dyDescent="0.25">
      <c r="A335" s="601" t="s">
        <v>243</v>
      </c>
      <c r="B335" s="602" t="s">
        <v>1475</v>
      </c>
      <c r="C335" s="1130" t="s">
        <v>375</v>
      </c>
      <c r="D335" s="742">
        <f>D336</f>
        <v>305975</v>
      </c>
      <c r="E335" s="742">
        <f>E336</f>
        <v>244275</v>
      </c>
      <c r="F335" s="489"/>
      <c r="G335" s="392"/>
      <c r="H335" s="509"/>
      <c r="I335" s="489"/>
      <c r="J335" s="489"/>
      <c r="K335" s="489"/>
    </row>
    <row r="336" spans="1:11" s="409" customFormat="1" ht="32.25" customHeight="1" x14ac:dyDescent="0.25">
      <c r="A336" s="568" t="s">
        <v>657</v>
      </c>
      <c r="B336" s="696" t="s">
        <v>1037</v>
      </c>
      <c r="C336" s="121"/>
      <c r="D336" s="742">
        <f>D337+D343</f>
        <v>305975</v>
      </c>
      <c r="E336" s="742">
        <f>E337+E343</f>
        <v>244275</v>
      </c>
      <c r="G336" s="419"/>
      <c r="H336" s="410"/>
    </row>
    <row r="337" spans="1:8" ht="33.75" customHeight="1" x14ac:dyDescent="0.25">
      <c r="A337" s="472" t="s">
        <v>185</v>
      </c>
      <c r="B337" s="696" t="s">
        <v>391</v>
      </c>
      <c r="C337" s="1130" t="s">
        <v>375</v>
      </c>
      <c r="D337" s="742">
        <f>D338+D339+D340+D341+D342</f>
        <v>238300</v>
      </c>
      <c r="E337" s="742">
        <f>E338+E339+E340+E341+E342</f>
        <v>176600</v>
      </c>
      <c r="G337" s="93"/>
    </row>
    <row r="338" spans="1:8" ht="34.5" customHeight="1" x14ac:dyDescent="0.25">
      <c r="A338" s="472" t="s">
        <v>445</v>
      </c>
      <c r="B338" s="695" t="s">
        <v>392</v>
      </c>
      <c r="C338" s="45" t="s">
        <v>375</v>
      </c>
      <c r="D338" s="640">
        <v>150600</v>
      </c>
      <c r="E338" s="640">
        <v>71242</v>
      </c>
      <c r="G338" s="93"/>
    </row>
    <row r="339" spans="1:8" ht="24.75" customHeight="1" x14ac:dyDescent="0.25">
      <c r="A339" s="472" t="s">
        <v>446</v>
      </c>
      <c r="B339" s="695" t="s">
        <v>393</v>
      </c>
      <c r="C339" s="45" t="s">
        <v>375</v>
      </c>
      <c r="D339" s="640">
        <v>2000</v>
      </c>
      <c r="E339" s="640">
        <v>0</v>
      </c>
      <c r="G339" s="93"/>
    </row>
    <row r="340" spans="1:8" ht="24" customHeight="1" x14ac:dyDescent="0.25">
      <c r="A340" s="472" t="s">
        <v>447</v>
      </c>
      <c r="B340" s="695" t="s">
        <v>394</v>
      </c>
      <c r="C340" s="45" t="s">
        <v>375</v>
      </c>
      <c r="D340" s="640">
        <v>4200</v>
      </c>
      <c r="E340" s="640">
        <v>4200</v>
      </c>
      <c r="G340" s="93"/>
    </row>
    <row r="341" spans="1:8" ht="30" x14ac:dyDescent="0.25">
      <c r="A341" s="86" t="s">
        <v>695</v>
      </c>
      <c r="B341" s="695" t="s">
        <v>395</v>
      </c>
      <c r="C341" s="45" t="s">
        <v>375</v>
      </c>
      <c r="D341" s="640">
        <v>75000</v>
      </c>
      <c r="E341" s="582">
        <v>97158</v>
      </c>
      <c r="G341" s="93"/>
    </row>
    <row r="342" spans="1:8" ht="39" customHeight="1" x14ac:dyDescent="0.25">
      <c r="A342" s="86" t="s">
        <v>696</v>
      </c>
      <c r="B342" s="695" t="s">
        <v>396</v>
      </c>
      <c r="C342" s="45" t="s">
        <v>375</v>
      </c>
      <c r="D342" s="640">
        <v>6500</v>
      </c>
      <c r="E342" s="582">
        <v>4000</v>
      </c>
      <c r="G342" s="93"/>
    </row>
    <row r="343" spans="1:8" s="409" customFormat="1" ht="27" customHeight="1" x14ac:dyDescent="0.25">
      <c r="A343" s="583" t="s">
        <v>188</v>
      </c>
      <c r="B343" s="691" t="s">
        <v>398</v>
      </c>
      <c r="C343" s="121" t="s">
        <v>375</v>
      </c>
      <c r="D343" s="669">
        <f>D344+D345+D346+D347+D348+D349</f>
        <v>67675</v>
      </c>
      <c r="E343" s="669">
        <f>E344+E345+E346+E347+E348+E349</f>
        <v>67675</v>
      </c>
      <c r="G343" s="419"/>
      <c r="H343" s="410"/>
    </row>
    <row r="344" spans="1:8" s="409" customFormat="1" ht="27" customHeight="1" x14ac:dyDescent="0.25">
      <c r="A344" s="86" t="s">
        <v>434</v>
      </c>
      <c r="B344" s="692" t="s">
        <v>399</v>
      </c>
      <c r="C344" s="690" t="s">
        <v>375</v>
      </c>
      <c r="D344" s="640">
        <v>30000</v>
      </c>
      <c r="E344" s="582">
        <v>30000</v>
      </c>
      <c r="G344" s="419"/>
      <c r="H344" s="410"/>
    </row>
    <row r="345" spans="1:8" s="409" customFormat="1" ht="31.5" customHeight="1" x14ac:dyDescent="0.25">
      <c r="A345" s="86" t="s">
        <v>435</v>
      </c>
      <c r="B345" s="692" t="s">
        <v>400</v>
      </c>
      <c r="C345" s="690" t="s">
        <v>375</v>
      </c>
      <c r="D345" s="640">
        <v>0</v>
      </c>
      <c r="E345" s="582">
        <v>0</v>
      </c>
      <c r="G345" s="419"/>
      <c r="H345" s="410"/>
    </row>
    <row r="346" spans="1:8" s="409" customFormat="1" ht="42.75" customHeight="1" x14ac:dyDescent="0.25">
      <c r="A346" s="86" t="s">
        <v>436</v>
      </c>
      <c r="B346" s="692" t="s">
        <v>401</v>
      </c>
      <c r="C346" s="690" t="s">
        <v>375</v>
      </c>
      <c r="D346" s="640">
        <v>15000</v>
      </c>
      <c r="E346" s="582">
        <v>15000</v>
      </c>
      <c r="G346" s="419"/>
      <c r="H346" s="410"/>
    </row>
    <row r="347" spans="1:8" s="409" customFormat="1" ht="30" customHeight="1" x14ac:dyDescent="0.25">
      <c r="A347" s="86" t="s">
        <v>437</v>
      </c>
      <c r="B347" s="692" t="s">
        <v>402</v>
      </c>
      <c r="C347" s="690" t="s">
        <v>375</v>
      </c>
      <c r="D347" s="640">
        <v>9050</v>
      </c>
      <c r="E347" s="640">
        <v>9050</v>
      </c>
      <c r="G347" s="419"/>
      <c r="H347" s="410"/>
    </row>
    <row r="348" spans="1:8" ht="27" customHeight="1" x14ac:dyDescent="0.25">
      <c r="A348" s="86" t="s">
        <v>438</v>
      </c>
      <c r="B348" s="692" t="s">
        <v>394</v>
      </c>
      <c r="C348" s="690" t="s">
        <v>375</v>
      </c>
      <c r="D348" s="640">
        <v>125</v>
      </c>
      <c r="E348" s="582">
        <v>125</v>
      </c>
      <c r="G348" s="93"/>
    </row>
    <row r="349" spans="1:8" ht="33" customHeight="1" x14ac:dyDescent="0.25">
      <c r="A349" s="86" t="s">
        <v>439</v>
      </c>
      <c r="B349" s="692" t="s">
        <v>403</v>
      </c>
      <c r="C349" s="690" t="s">
        <v>375</v>
      </c>
      <c r="D349" s="640">
        <v>13500</v>
      </c>
      <c r="E349" s="582">
        <v>13500</v>
      </c>
      <c r="G349" s="93"/>
    </row>
    <row r="350" spans="1:8" ht="15" customHeight="1" x14ac:dyDescent="0.25">
      <c r="A350" s="2046" t="s">
        <v>71</v>
      </c>
      <c r="B350" s="2043" t="s">
        <v>1474</v>
      </c>
      <c r="C350" s="121" t="s">
        <v>519</v>
      </c>
      <c r="D350" s="581">
        <f>D351+D352+D353</f>
        <v>18793.570000000003</v>
      </c>
      <c r="E350" s="742">
        <f>E351+E352+E353</f>
        <v>18275.63</v>
      </c>
      <c r="G350" s="93"/>
    </row>
    <row r="351" spans="1:8" x14ac:dyDescent="0.25">
      <c r="A351" s="2047"/>
      <c r="B351" s="2044"/>
      <c r="C351" s="121" t="s">
        <v>372</v>
      </c>
      <c r="D351" s="203">
        <v>0</v>
      </c>
      <c r="E351" s="203">
        <v>0</v>
      </c>
      <c r="G351" s="93"/>
    </row>
    <row r="352" spans="1:8" ht="28.5" x14ac:dyDescent="0.25">
      <c r="A352" s="2047"/>
      <c r="B352" s="2044"/>
      <c r="C352" s="121" t="s">
        <v>389</v>
      </c>
      <c r="D352" s="202">
        <f>D360+D361+D362</f>
        <v>18406.850000000002</v>
      </c>
      <c r="E352" s="202">
        <f>E360+E361+E362</f>
        <v>17889.240000000002</v>
      </c>
      <c r="G352" s="93"/>
    </row>
    <row r="353" spans="1:8" ht="24.75" customHeight="1" x14ac:dyDescent="0.25">
      <c r="A353" s="2048"/>
      <c r="B353" s="2045"/>
      <c r="C353" s="584" t="s">
        <v>374</v>
      </c>
      <c r="D353" s="481">
        <f>D355</f>
        <v>386.72</v>
      </c>
      <c r="E353" s="481">
        <f>E355</f>
        <v>386.39000000000004</v>
      </c>
      <c r="G353" s="93"/>
    </row>
    <row r="354" spans="1:8" s="409" customFormat="1" ht="37.5" customHeight="1" x14ac:dyDescent="0.25">
      <c r="A354" s="483" t="s">
        <v>195</v>
      </c>
      <c r="B354" s="586" t="s">
        <v>1038</v>
      </c>
      <c r="C354" s="121"/>
      <c r="D354" s="202"/>
      <c r="E354" s="201"/>
      <c r="G354" s="419"/>
      <c r="H354" s="410"/>
    </row>
    <row r="355" spans="1:8" ht="15" customHeight="1" x14ac:dyDescent="0.25">
      <c r="A355" s="472" t="s">
        <v>74</v>
      </c>
      <c r="B355" s="467" t="s">
        <v>1039</v>
      </c>
      <c r="C355" s="45" t="s">
        <v>374</v>
      </c>
      <c r="D355" s="199">
        <f>D356+D357+D358+D359</f>
        <v>386.72</v>
      </c>
      <c r="E355" s="199">
        <f>E356+E357+E358+E359</f>
        <v>386.39000000000004</v>
      </c>
      <c r="G355" s="93"/>
    </row>
    <row r="356" spans="1:8" ht="45" x14ac:dyDescent="0.25">
      <c r="A356" s="472" t="s">
        <v>924</v>
      </c>
      <c r="B356" s="467" t="s">
        <v>405</v>
      </c>
      <c r="C356" s="45" t="s">
        <v>374</v>
      </c>
      <c r="D356" s="199">
        <v>90</v>
      </c>
      <c r="E356" s="199">
        <v>89.67</v>
      </c>
      <c r="G356" s="93"/>
    </row>
    <row r="357" spans="1:8" ht="45" x14ac:dyDescent="0.25">
      <c r="A357" s="472" t="s">
        <v>925</v>
      </c>
      <c r="B357" s="482" t="s">
        <v>1040</v>
      </c>
      <c r="C357" s="45" t="s">
        <v>374</v>
      </c>
      <c r="D357" s="197">
        <v>290</v>
      </c>
      <c r="E357" s="197">
        <v>290</v>
      </c>
      <c r="G357" s="93"/>
    </row>
    <row r="358" spans="1:8" ht="45" x14ac:dyDescent="0.25">
      <c r="A358" s="472" t="s">
        <v>926</v>
      </c>
      <c r="B358" s="467" t="s">
        <v>406</v>
      </c>
      <c r="C358" s="45" t="s">
        <v>374</v>
      </c>
      <c r="D358" s="197">
        <v>0</v>
      </c>
      <c r="E358" s="198">
        <v>0</v>
      </c>
      <c r="G358" s="93"/>
    </row>
    <row r="359" spans="1:8" ht="30" x14ac:dyDescent="0.25">
      <c r="A359" s="472" t="s">
        <v>1105</v>
      </c>
      <c r="B359" s="467" t="s">
        <v>1106</v>
      </c>
      <c r="C359" s="45" t="s">
        <v>374</v>
      </c>
      <c r="D359" s="197">
        <v>6.72</v>
      </c>
      <c r="E359" s="197">
        <v>6.72</v>
      </c>
      <c r="G359" s="93"/>
    </row>
    <row r="360" spans="1:8" s="409" customFormat="1" ht="45" x14ac:dyDescent="0.25">
      <c r="A360" s="472" t="s">
        <v>75</v>
      </c>
      <c r="B360" s="467" t="s">
        <v>342</v>
      </c>
      <c r="C360" s="45" t="s">
        <v>373</v>
      </c>
      <c r="D360" s="197">
        <v>12243.24</v>
      </c>
      <c r="E360" s="197">
        <v>12098.81</v>
      </c>
      <c r="G360" s="419"/>
      <c r="H360" s="410"/>
    </row>
    <row r="361" spans="1:8" s="409" customFormat="1" x14ac:dyDescent="0.25">
      <c r="A361" s="472" t="s">
        <v>675</v>
      </c>
      <c r="B361" s="467" t="s">
        <v>345</v>
      </c>
      <c r="C361" s="45" t="s">
        <v>373</v>
      </c>
      <c r="D361" s="197">
        <v>4078.3</v>
      </c>
      <c r="E361" s="197">
        <v>3705.12</v>
      </c>
      <c r="G361" s="419"/>
      <c r="H361" s="410"/>
    </row>
    <row r="362" spans="1:8" ht="45" x14ac:dyDescent="0.25">
      <c r="A362" s="472" t="s">
        <v>676</v>
      </c>
      <c r="B362" s="467" t="s">
        <v>1041</v>
      </c>
      <c r="C362" s="45" t="s">
        <v>373</v>
      </c>
      <c r="D362" s="200">
        <v>2085.31</v>
      </c>
      <c r="E362" s="200">
        <v>2085.31</v>
      </c>
      <c r="G362" s="93"/>
    </row>
    <row r="363" spans="1:8" ht="57" customHeight="1" x14ac:dyDescent="0.25">
      <c r="A363" s="484" t="s">
        <v>229</v>
      </c>
      <c r="B363" s="471" t="s">
        <v>697</v>
      </c>
      <c r="C363" s="330" t="s">
        <v>374</v>
      </c>
      <c r="D363" s="485">
        <f>D364+D366</f>
        <v>376</v>
      </c>
      <c r="E363" s="485">
        <f>E364+E366</f>
        <v>376</v>
      </c>
      <c r="G363" s="93"/>
    </row>
    <row r="364" spans="1:8" ht="37.5" customHeight="1" x14ac:dyDescent="0.25">
      <c r="A364" s="484" t="s">
        <v>1043</v>
      </c>
      <c r="B364" s="471" t="s">
        <v>1042</v>
      </c>
      <c r="C364" s="330" t="s">
        <v>374</v>
      </c>
      <c r="D364" s="485">
        <f>D365</f>
        <v>186</v>
      </c>
      <c r="E364" s="485">
        <f>E365</f>
        <v>186</v>
      </c>
      <c r="G364" s="93"/>
    </row>
    <row r="365" spans="1:8" ht="51" customHeight="1" x14ac:dyDescent="0.25">
      <c r="A365" s="472" t="s">
        <v>108</v>
      </c>
      <c r="B365" s="87" t="s">
        <v>349</v>
      </c>
      <c r="C365" s="45" t="s">
        <v>374</v>
      </c>
      <c r="D365" s="475">
        <v>186</v>
      </c>
      <c r="E365" s="476">
        <v>186</v>
      </c>
      <c r="G365" s="93"/>
    </row>
    <row r="366" spans="1:8" ht="51.75" customHeight="1" x14ac:dyDescent="0.25">
      <c r="A366" s="53" t="s">
        <v>661</v>
      </c>
      <c r="B366" s="486" t="s">
        <v>1044</v>
      </c>
      <c r="C366" s="45" t="s">
        <v>374</v>
      </c>
      <c r="D366" s="485">
        <f>D367</f>
        <v>190</v>
      </c>
      <c r="E366" s="485">
        <f>E367</f>
        <v>190</v>
      </c>
      <c r="G366" s="93"/>
    </row>
    <row r="367" spans="1:8" ht="36" customHeight="1" x14ac:dyDescent="0.25">
      <c r="A367" s="472" t="s">
        <v>120</v>
      </c>
      <c r="B367" s="87" t="s">
        <v>350</v>
      </c>
      <c r="C367" s="45" t="s">
        <v>374</v>
      </c>
      <c r="D367" s="475">
        <v>190</v>
      </c>
      <c r="E367" s="476">
        <v>190</v>
      </c>
      <c r="G367" s="93"/>
    </row>
    <row r="368" spans="1:8" ht="42" customHeight="1" x14ac:dyDescent="0.25">
      <c r="A368" s="1748" t="s">
        <v>1493</v>
      </c>
      <c r="B368" s="1665"/>
      <c r="C368" s="1665"/>
      <c r="D368" s="1665"/>
      <c r="E368" s="1665"/>
      <c r="F368" s="1077"/>
      <c r="G368" s="93"/>
    </row>
    <row r="369" spans="1:8" ht="76.5" customHeight="1" x14ac:dyDescent="0.25">
      <c r="A369" s="1413" t="s">
        <v>427</v>
      </c>
      <c r="B369" s="1413" t="s">
        <v>936</v>
      </c>
      <c r="C369" s="217" t="s">
        <v>444</v>
      </c>
      <c r="D369" s="1385" t="s">
        <v>465</v>
      </c>
      <c r="E369" s="1413" t="s">
        <v>464</v>
      </c>
      <c r="F369" s="985"/>
      <c r="G369" s="93"/>
    </row>
    <row r="370" spans="1:8" ht="15" customHeight="1" x14ac:dyDescent="0.25">
      <c r="A370" s="1398">
        <v>1</v>
      </c>
      <c r="B370" s="1398">
        <v>2</v>
      </c>
      <c r="C370" s="1408">
        <v>3</v>
      </c>
      <c r="D370" s="1454">
        <v>4</v>
      </c>
      <c r="E370" s="1455">
        <v>5</v>
      </c>
      <c r="F370" s="1078"/>
      <c r="G370" s="93"/>
    </row>
    <row r="371" spans="1:8" s="409" customFormat="1" ht="15" customHeight="1" x14ac:dyDescent="0.25">
      <c r="A371" s="2136" t="s">
        <v>995</v>
      </c>
      <c r="B371" s="1571"/>
      <c r="C371" s="1456" t="s">
        <v>519</v>
      </c>
      <c r="D371" s="1457">
        <f>D374+D373+D372</f>
        <v>22456.65</v>
      </c>
      <c r="E371" s="1457">
        <f>E374+E373+E372</f>
        <v>22456.65</v>
      </c>
      <c r="F371" s="1079"/>
      <c r="G371" s="419"/>
      <c r="H371" s="410"/>
    </row>
    <row r="372" spans="1:8" x14ac:dyDescent="0.25">
      <c r="A372" s="1571"/>
      <c r="B372" s="1571"/>
      <c r="C372" s="1398" t="s">
        <v>372</v>
      </c>
      <c r="D372" s="62">
        <f>D376+D464+D509+D545+D561+D589</f>
        <v>0</v>
      </c>
      <c r="E372" s="62">
        <f>E376+E464+E509+E545+E561+E589</f>
        <v>0</v>
      </c>
      <c r="F372" s="1008"/>
      <c r="G372" s="93"/>
    </row>
    <row r="373" spans="1:8" x14ac:dyDescent="0.25">
      <c r="A373" s="1571"/>
      <c r="B373" s="1571"/>
      <c r="C373" s="1398" t="s">
        <v>373</v>
      </c>
      <c r="D373" s="62">
        <f>D377+D465+D510+D546+D562+D590</f>
        <v>6687.1</v>
      </c>
      <c r="E373" s="62">
        <f>E377+E465+E510+E546+E562+E590</f>
        <v>6687.1</v>
      </c>
      <c r="F373" s="1008"/>
      <c r="G373" s="93"/>
    </row>
    <row r="374" spans="1:8" x14ac:dyDescent="0.25">
      <c r="A374" s="1571"/>
      <c r="B374" s="1571"/>
      <c r="C374" s="1398" t="s">
        <v>6</v>
      </c>
      <c r="D374" s="62">
        <f>D378+D466+D511+D547+D563+D591+D571</f>
        <v>15769.55</v>
      </c>
      <c r="E374" s="62">
        <f>E378+E466+E511+E547+E563+E591+E571</f>
        <v>15769.55</v>
      </c>
      <c r="F374" s="1008"/>
      <c r="G374" s="93"/>
    </row>
    <row r="375" spans="1:8" ht="26.25" customHeight="1" x14ac:dyDescent="0.25">
      <c r="A375" s="2124">
        <v>1</v>
      </c>
      <c r="B375" s="1772" t="s">
        <v>254</v>
      </c>
      <c r="C375" s="85" t="s">
        <v>519</v>
      </c>
      <c r="D375" s="62">
        <f>D376+D377+D378</f>
        <v>7977.72</v>
      </c>
      <c r="E375" s="62">
        <f>E376+E377+E378</f>
        <v>7977.72</v>
      </c>
      <c r="F375" s="1008"/>
      <c r="G375" s="93"/>
    </row>
    <row r="376" spans="1:8" ht="15" customHeight="1" x14ac:dyDescent="0.25">
      <c r="A376" s="2124"/>
      <c r="B376" s="1538"/>
      <c r="C376" s="85" t="s">
        <v>421</v>
      </c>
      <c r="D376" s="62">
        <f>D380+D412+D444+D448+D452+D456+D424+D428+D460</f>
        <v>0</v>
      </c>
      <c r="E376" s="62">
        <f>E380+E412+E444+E448+E452+E456+E424+E428+E460</f>
        <v>0</v>
      </c>
      <c r="F376" s="1008"/>
      <c r="G376" s="93"/>
    </row>
    <row r="377" spans="1:8" x14ac:dyDescent="0.25">
      <c r="A377" s="2124"/>
      <c r="B377" s="1538"/>
      <c r="C377" s="85" t="s">
        <v>422</v>
      </c>
      <c r="D377" s="62">
        <f>D381+D413+D425+D429+D445+D449+D453+D457+D461</f>
        <v>6687.1</v>
      </c>
      <c r="E377" s="62">
        <f>E381+E413+E425+E429+E445+E449+E453+E457+E461</f>
        <v>6687.1</v>
      </c>
      <c r="F377" s="1008"/>
      <c r="G377" s="93"/>
    </row>
    <row r="378" spans="1:8" ht="13.5" customHeight="1" x14ac:dyDescent="0.25">
      <c r="A378" s="2125"/>
      <c r="B378" s="1538"/>
      <c r="C378" s="85" t="s">
        <v>423</v>
      </c>
      <c r="D378" s="62">
        <f>D382+D414+D426+D430+D446+D450+D454+D458+D462</f>
        <v>1290.6199999999999</v>
      </c>
      <c r="E378" s="62">
        <f>E382+E414+E426+E430+E446+E450+E454+E458+E462</f>
        <v>1290.6199999999999</v>
      </c>
      <c r="F378" s="1008"/>
      <c r="G378" s="93"/>
    </row>
    <row r="379" spans="1:8" ht="13.9" customHeight="1" x14ac:dyDescent="0.25">
      <c r="A379" s="2004" t="s">
        <v>185</v>
      </c>
      <c r="B379" s="1990" t="s">
        <v>505</v>
      </c>
      <c r="C379" s="418" t="s">
        <v>519</v>
      </c>
      <c r="D379" s="448">
        <f>D380+D381+D382</f>
        <v>0</v>
      </c>
      <c r="E379" s="448">
        <f>E380+E381+E382</f>
        <v>0</v>
      </c>
      <c r="F379" s="1009"/>
      <c r="G379" s="93"/>
    </row>
    <row r="380" spans="1:8" ht="15" customHeight="1" x14ac:dyDescent="0.25">
      <c r="A380" s="2005"/>
      <c r="B380" s="1791"/>
      <c r="C380" s="70" t="s">
        <v>421</v>
      </c>
      <c r="D380" s="185">
        <f t="shared" ref="D380:E382" si="2">D384+D388+D392+D396+D400+D404+D408</f>
        <v>0</v>
      </c>
      <c r="E380" s="185">
        <f t="shared" si="2"/>
        <v>0</v>
      </c>
      <c r="F380" s="1010"/>
      <c r="G380" s="93"/>
    </row>
    <row r="381" spans="1:8" x14ac:dyDescent="0.25">
      <c r="A381" s="2005"/>
      <c r="B381" s="1791"/>
      <c r="C381" s="70" t="s">
        <v>422</v>
      </c>
      <c r="D381" s="185">
        <f t="shared" si="2"/>
        <v>0</v>
      </c>
      <c r="E381" s="185">
        <f t="shared" si="2"/>
        <v>0</v>
      </c>
      <c r="F381" s="1010"/>
      <c r="G381" s="93"/>
    </row>
    <row r="382" spans="1:8" x14ac:dyDescent="0.25">
      <c r="A382" s="2006"/>
      <c r="B382" s="1620"/>
      <c r="C382" s="70" t="s">
        <v>423</v>
      </c>
      <c r="D382" s="185">
        <f t="shared" si="2"/>
        <v>0</v>
      </c>
      <c r="E382" s="185">
        <f t="shared" si="2"/>
        <v>0</v>
      </c>
      <c r="F382" s="1010"/>
      <c r="G382" s="93"/>
    </row>
    <row r="383" spans="1:8" x14ac:dyDescent="0.25">
      <c r="A383" s="2004" t="s">
        <v>445</v>
      </c>
      <c r="B383" s="1866" t="s">
        <v>996</v>
      </c>
      <c r="C383" s="418" t="s">
        <v>519</v>
      </c>
      <c r="D383" s="448">
        <f>D384+D385+D386</f>
        <v>0</v>
      </c>
      <c r="E383" s="69">
        <f>E384+E385+E386</f>
        <v>0</v>
      </c>
      <c r="F383" s="1011"/>
      <c r="G383" s="93"/>
    </row>
    <row r="384" spans="1:8" ht="15" customHeight="1" x14ac:dyDescent="0.25">
      <c r="A384" s="2005"/>
      <c r="B384" s="1726"/>
      <c r="C384" s="70" t="s">
        <v>421</v>
      </c>
      <c r="D384" s="185">
        <v>0</v>
      </c>
      <c r="E384" s="67">
        <v>0</v>
      </c>
      <c r="F384" s="1012"/>
      <c r="G384" s="93"/>
    </row>
    <row r="385" spans="1:7" x14ac:dyDescent="0.25">
      <c r="A385" s="2005"/>
      <c r="B385" s="1726"/>
      <c r="C385" s="70" t="s">
        <v>422</v>
      </c>
      <c r="D385" s="185">
        <v>0</v>
      </c>
      <c r="E385" s="67">
        <v>0</v>
      </c>
      <c r="F385" s="1012"/>
      <c r="G385" s="93"/>
    </row>
    <row r="386" spans="1:7" x14ac:dyDescent="0.25">
      <c r="A386" s="2006"/>
      <c r="B386" s="1727"/>
      <c r="C386" s="70" t="s">
        <v>423</v>
      </c>
      <c r="D386" s="185">
        <v>0</v>
      </c>
      <c r="E386" s="67">
        <v>0</v>
      </c>
      <c r="F386" s="1012"/>
      <c r="G386" s="93"/>
    </row>
    <row r="387" spans="1:7" ht="13.9" customHeight="1" x14ac:dyDescent="0.25">
      <c r="A387" s="2004" t="s">
        <v>446</v>
      </c>
      <c r="B387" s="2137" t="s">
        <v>997</v>
      </c>
      <c r="C387" s="418" t="s">
        <v>519</v>
      </c>
      <c r="D387" s="448">
        <f>D388+D389+D390</f>
        <v>0</v>
      </c>
      <c r="E387" s="69">
        <f>E388+E389+E390</f>
        <v>0</v>
      </c>
      <c r="F387" s="1011"/>
      <c r="G387" s="93"/>
    </row>
    <row r="388" spans="1:7" ht="15" customHeight="1" x14ac:dyDescent="0.25">
      <c r="A388" s="2005"/>
      <c r="B388" s="2138"/>
      <c r="C388" s="70" t="s">
        <v>421</v>
      </c>
      <c r="D388" s="185">
        <v>0</v>
      </c>
      <c r="E388" s="67">
        <v>0</v>
      </c>
      <c r="F388" s="1012"/>
      <c r="G388" s="93"/>
    </row>
    <row r="389" spans="1:7" x14ac:dyDescent="0.25">
      <c r="A389" s="2005"/>
      <c r="B389" s="2138"/>
      <c r="C389" s="70" t="s">
        <v>422</v>
      </c>
      <c r="D389" s="185">
        <v>0</v>
      </c>
      <c r="E389" s="67">
        <v>0</v>
      </c>
      <c r="F389" s="1012"/>
      <c r="G389" s="93"/>
    </row>
    <row r="390" spans="1:7" x14ac:dyDescent="0.25">
      <c r="A390" s="2006"/>
      <c r="B390" s="2139"/>
      <c r="C390" s="70" t="s">
        <v>423</v>
      </c>
      <c r="D390" s="185">
        <v>0</v>
      </c>
      <c r="E390" s="67">
        <v>0</v>
      </c>
      <c r="F390" s="1012"/>
      <c r="G390" s="93"/>
    </row>
    <row r="391" spans="1:7" ht="13.9" customHeight="1" x14ac:dyDescent="0.25">
      <c r="A391" s="2004" t="s">
        <v>447</v>
      </c>
      <c r="B391" s="1990" t="s">
        <v>998</v>
      </c>
      <c r="C391" s="418" t="s">
        <v>519</v>
      </c>
      <c r="D391" s="448">
        <f>D392+D393+D394</f>
        <v>0</v>
      </c>
      <c r="E391" s="69">
        <f>E392+E393+E394</f>
        <v>0</v>
      </c>
      <c r="F391" s="1011"/>
      <c r="G391" s="93"/>
    </row>
    <row r="392" spans="1:7" x14ac:dyDescent="0.25">
      <c r="A392" s="2005"/>
      <c r="B392" s="1791"/>
      <c r="C392" s="70" t="s">
        <v>421</v>
      </c>
      <c r="D392" s="185">
        <v>0</v>
      </c>
      <c r="E392" s="67">
        <v>0</v>
      </c>
      <c r="F392" s="1012"/>
      <c r="G392" s="93"/>
    </row>
    <row r="393" spans="1:7" x14ac:dyDescent="0.25">
      <c r="A393" s="2005"/>
      <c r="B393" s="1791"/>
      <c r="C393" s="70" t="s">
        <v>422</v>
      </c>
      <c r="D393" s="185">
        <v>0</v>
      </c>
      <c r="E393" s="67">
        <v>0</v>
      </c>
      <c r="F393" s="1012"/>
      <c r="G393" s="93"/>
    </row>
    <row r="394" spans="1:7" x14ac:dyDescent="0.25">
      <c r="A394" s="2006"/>
      <c r="B394" s="1620"/>
      <c r="C394" s="70" t="s">
        <v>423</v>
      </c>
      <c r="D394" s="185">
        <v>0</v>
      </c>
      <c r="E394" s="67">
        <v>0</v>
      </c>
      <c r="F394" s="1012"/>
      <c r="G394" s="93"/>
    </row>
    <row r="395" spans="1:7" ht="13.9" customHeight="1" x14ac:dyDescent="0.25">
      <c r="A395" s="2004" t="s">
        <v>695</v>
      </c>
      <c r="B395" s="1990" t="s">
        <v>999</v>
      </c>
      <c r="C395" s="418" t="s">
        <v>519</v>
      </c>
      <c r="D395" s="448">
        <f>D396+D397+D398</f>
        <v>0</v>
      </c>
      <c r="E395" s="448">
        <f>E396+E397+E398</f>
        <v>0</v>
      </c>
      <c r="F395" s="1009"/>
      <c r="G395" s="93"/>
    </row>
    <row r="396" spans="1:7" ht="15" customHeight="1" x14ac:dyDescent="0.25">
      <c r="A396" s="2005"/>
      <c r="B396" s="1791"/>
      <c r="C396" s="70" t="s">
        <v>421</v>
      </c>
      <c r="D396" s="185">
        <v>0</v>
      </c>
      <c r="E396" s="67">
        <v>0</v>
      </c>
      <c r="F396" s="1012"/>
      <c r="G396" s="93"/>
    </row>
    <row r="397" spans="1:7" x14ac:dyDescent="0.25">
      <c r="A397" s="2005"/>
      <c r="B397" s="1791"/>
      <c r="C397" s="70" t="s">
        <v>422</v>
      </c>
      <c r="D397" s="185">
        <v>0</v>
      </c>
      <c r="E397" s="67">
        <v>0</v>
      </c>
      <c r="F397" s="1012"/>
      <c r="G397" s="93"/>
    </row>
    <row r="398" spans="1:7" x14ac:dyDescent="0.25">
      <c r="A398" s="2006"/>
      <c r="B398" s="1620"/>
      <c r="C398" s="70" t="s">
        <v>423</v>
      </c>
      <c r="D398" s="185">
        <v>0</v>
      </c>
      <c r="E398" s="67">
        <v>0</v>
      </c>
      <c r="F398" s="1012"/>
      <c r="G398" s="93"/>
    </row>
    <row r="399" spans="1:7" x14ac:dyDescent="0.25">
      <c r="A399" s="2004" t="s">
        <v>696</v>
      </c>
      <c r="B399" s="1990" t="s">
        <v>1000</v>
      </c>
      <c r="C399" s="418" t="s">
        <v>519</v>
      </c>
      <c r="D399" s="448">
        <f>D400+D401+D402</f>
        <v>0</v>
      </c>
      <c r="E399" s="448">
        <f>E400+E401+E402</f>
        <v>0</v>
      </c>
      <c r="F399" s="1009"/>
      <c r="G399" s="93"/>
    </row>
    <row r="400" spans="1:7" x14ac:dyDescent="0.25">
      <c r="A400" s="2005"/>
      <c r="B400" s="1791"/>
      <c r="C400" s="70" t="s">
        <v>421</v>
      </c>
      <c r="D400" s="185">
        <v>0</v>
      </c>
      <c r="E400" s="67">
        <v>0</v>
      </c>
      <c r="F400" s="1012"/>
      <c r="G400" s="93"/>
    </row>
    <row r="401" spans="1:8" ht="29.25" customHeight="1" x14ac:dyDescent="0.25">
      <c r="A401" s="2005"/>
      <c r="B401" s="1791"/>
      <c r="C401" s="70" t="s">
        <v>422</v>
      </c>
      <c r="D401" s="185">
        <v>0</v>
      </c>
      <c r="E401" s="67">
        <v>0</v>
      </c>
      <c r="F401" s="1012"/>
      <c r="G401" s="93"/>
    </row>
    <row r="402" spans="1:8" ht="31.5" customHeight="1" x14ac:dyDescent="0.25">
      <c r="A402" s="2006"/>
      <c r="B402" s="1620"/>
      <c r="C402" s="70" t="s">
        <v>423</v>
      </c>
      <c r="D402" s="185">
        <v>0</v>
      </c>
      <c r="E402" s="67">
        <v>0</v>
      </c>
      <c r="F402" s="1012"/>
      <c r="G402" s="93"/>
    </row>
    <row r="403" spans="1:8" ht="13.9" customHeight="1" x14ac:dyDescent="0.25">
      <c r="A403" s="2004" t="s">
        <v>950</v>
      </c>
      <c r="B403" s="1990" t="s">
        <v>1001</v>
      </c>
      <c r="C403" s="418" t="s">
        <v>519</v>
      </c>
      <c r="D403" s="68">
        <f>D404+D405+D406</f>
        <v>0</v>
      </c>
      <c r="E403" s="69">
        <f>E404+E405+E406</f>
        <v>0</v>
      </c>
      <c r="F403" s="1011"/>
      <c r="G403" s="93"/>
    </row>
    <row r="404" spans="1:8" ht="15" customHeight="1" x14ac:dyDescent="0.25">
      <c r="A404" s="2005"/>
      <c r="B404" s="1791"/>
      <c r="C404" s="70" t="s">
        <v>421</v>
      </c>
      <c r="D404" s="66">
        <v>0</v>
      </c>
      <c r="E404" s="67">
        <v>0</v>
      </c>
      <c r="F404" s="1012"/>
      <c r="G404" s="93"/>
    </row>
    <row r="405" spans="1:8" x14ac:dyDescent="0.25">
      <c r="A405" s="2005"/>
      <c r="B405" s="1791"/>
      <c r="C405" s="70" t="s">
        <v>422</v>
      </c>
      <c r="D405" s="66">
        <v>0</v>
      </c>
      <c r="E405" s="67">
        <v>0</v>
      </c>
      <c r="F405" s="1012"/>
      <c r="G405" s="93"/>
    </row>
    <row r="406" spans="1:8" x14ac:dyDescent="0.25">
      <c r="A406" s="2006"/>
      <c r="B406" s="1620"/>
      <c r="C406" s="70" t="s">
        <v>423</v>
      </c>
      <c r="D406" s="66">
        <v>0</v>
      </c>
      <c r="E406" s="67">
        <v>0</v>
      </c>
      <c r="F406" s="1012"/>
      <c r="G406" s="93"/>
    </row>
    <row r="407" spans="1:8" ht="13.9" customHeight="1" x14ac:dyDescent="0.25">
      <c r="A407" s="2004" t="s">
        <v>1002</v>
      </c>
      <c r="B407" s="2003" t="s">
        <v>902</v>
      </c>
      <c r="C407" s="418" t="s">
        <v>519</v>
      </c>
      <c r="D407" s="68">
        <f>D408+D409+D410</f>
        <v>0</v>
      </c>
      <c r="E407" s="69">
        <f>E408+E409+E410</f>
        <v>0</v>
      </c>
      <c r="F407" s="1011"/>
      <c r="G407" s="93"/>
    </row>
    <row r="408" spans="1:8" ht="15" customHeight="1" x14ac:dyDescent="0.25">
      <c r="A408" s="2005"/>
      <c r="B408" s="1791"/>
      <c r="C408" s="70" t="s">
        <v>421</v>
      </c>
      <c r="D408" s="66">
        <v>0</v>
      </c>
      <c r="E408" s="67">
        <v>0</v>
      </c>
      <c r="F408" s="1012"/>
      <c r="G408" s="93"/>
    </row>
    <row r="409" spans="1:8" x14ac:dyDescent="0.25">
      <c r="A409" s="2005"/>
      <c r="B409" s="1791"/>
      <c r="C409" s="70" t="s">
        <v>422</v>
      </c>
      <c r="D409" s="66">
        <v>0</v>
      </c>
      <c r="E409" s="67">
        <v>0</v>
      </c>
      <c r="F409" s="1012"/>
      <c r="G409" s="93"/>
    </row>
    <row r="410" spans="1:8" ht="23.25" customHeight="1" x14ac:dyDescent="0.25">
      <c r="A410" s="2006"/>
      <c r="B410" s="1620"/>
      <c r="C410" s="70" t="s">
        <v>423</v>
      </c>
      <c r="D410" s="66">
        <v>0</v>
      </c>
      <c r="E410" s="67">
        <v>0</v>
      </c>
      <c r="F410" s="1012"/>
      <c r="G410" s="93"/>
    </row>
    <row r="411" spans="1:8" ht="13.9" customHeight="1" x14ac:dyDescent="0.25">
      <c r="A411" s="2147" t="s">
        <v>188</v>
      </c>
      <c r="B411" s="2007" t="s">
        <v>1003</v>
      </c>
      <c r="C411" s="85" t="s">
        <v>519</v>
      </c>
      <c r="D411" s="68">
        <f>D412+D413+D414</f>
        <v>0</v>
      </c>
      <c r="E411" s="69">
        <v>0</v>
      </c>
      <c r="F411" s="1011"/>
      <c r="G411" s="93"/>
    </row>
    <row r="412" spans="1:8" ht="15" customHeight="1" x14ac:dyDescent="0.25">
      <c r="A412" s="2148"/>
      <c r="B412" s="2008"/>
      <c r="C412" s="85" t="s">
        <v>421</v>
      </c>
      <c r="D412" s="68">
        <f>D416+D420</f>
        <v>0</v>
      </c>
      <c r="E412" s="68">
        <f>E416+E420</f>
        <v>0</v>
      </c>
      <c r="F412" s="1011"/>
      <c r="G412" s="93"/>
    </row>
    <row r="413" spans="1:8" x14ac:dyDescent="0.25">
      <c r="A413" s="2148"/>
      <c r="B413" s="2008"/>
      <c r="C413" s="85" t="s">
        <v>422</v>
      </c>
      <c r="D413" s="68">
        <f>D421+D417</f>
        <v>0</v>
      </c>
      <c r="E413" s="68">
        <f>E421+E417</f>
        <v>0</v>
      </c>
      <c r="F413" s="1011"/>
      <c r="G413" s="93"/>
    </row>
    <row r="414" spans="1:8" x14ac:dyDescent="0.25">
      <c r="A414" s="2149"/>
      <c r="B414" s="2009"/>
      <c r="C414" s="85" t="s">
        <v>423</v>
      </c>
      <c r="D414" s="68">
        <f>D422+D418</f>
        <v>0</v>
      </c>
      <c r="E414" s="68">
        <f>E422+E418</f>
        <v>0</v>
      </c>
      <c r="F414" s="1011"/>
      <c r="G414" s="93"/>
    </row>
    <row r="415" spans="1:8" s="409" customFormat="1" x14ac:dyDescent="0.25">
      <c r="A415" s="1991" t="s">
        <v>434</v>
      </c>
      <c r="B415" s="1952" t="s">
        <v>1003</v>
      </c>
      <c r="C415" s="418" t="s">
        <v>519</v>
      </c>
      <c r="D415" s="68">
        <f>D416+D417+D418</f>
        <v>0</v>
      </c>
      <c r="E415" s="68">
        <f>E416+E417+E418</f>
        <v>0</v>
      </c>
      <c r="F415" s="1011"/>
      <c r="G415" s="419"/>
      <c r="H415" s="410"/>
    </row>
    <row r="416" spans="1:8" s="409" customFormat="1" x14ac:dyDescent="0.25">
      <c r="A416" s="1992"/>
      <c r="B416" s="1944"/>
      <c r="C416" s="399" t="s">
        <v>421</v>
      </c>
      <c r="D416" s="66">
        <v>0</v>
      </c>
      <c r="E416" s="66">
        <v>0</v>
      </c>
      <c r="F416" s="1012"/>
      <c r="G416" s="419"/>
      <c r="H416" s="410"/>
    </row>
    <row r="417" spans="1:8" s="409" customFormat="1" x14ac:dyDescent="0.25">
      <c r="A417" s="1992"/>
      <c r="B417" s="1944"/>
      <c r="C417" s="399" t="s">
        <v>422</v>
      </c>
      <c r="D417" s="66">
        <v>0</v>
      </c>
      <c r="E417" s="66">
        <v>0</v>
      </c>
      <c r="F417" s="1012"/>
      <c r="G417" s="419"/>
      <c r="H417" s="410"/>
    </row>
    <row r="418" spans="1:8" s="409" customFormat="1" x14ac:dyDescent="0.25">
      <c r="A418" s="1993"/>
      <c r="B418" s="1945"/>
      <c r="C418" s="399" t="s">
        <v>423</v>
      </c>
      <c r="D418" s="66">
        <v>0</v>
      </c>
      <c r="E418" s="66">
        <v>0</v>
      </c>
      <c r="F418" s="1012"/>
      <c r="G418" s="419"/>
      <c r="H418" s="410"/>
    </row>
    <row r="419" spans="1:8" ht="13.9" customHeight="1" x14ac:dyDescent="0.25">
      <c r="A419" s="1991" t="s">
        <v>435</v>
      </c>
      <c r="B419" s="2003" t="s">
        <v>1004</v>
      </c>
      <c r="C419" s="70" t="s">
        <v>519</v>
      </c>
      <c r="D419" s="185">
        <f>D420+D421+D422</f>
        <v>0</v>
      </c>
      <c r="E419" s="186">
        <f>E420+E421+E422</f>
        <v>0</v>
      </c>
      <c r="F419" s="1013"/>
      <c r="G419" s="93"/>
    </row>
    <row r="420" spans="1:8" ht="15" customHeight="1" x14ac:dyDescent="0.25">
      <c r="A420" s="1992"/>
      <c r="B420" s="1800"/>
      <c r="C420" s="70" t="s">
        <v>421</v>
      </c>
      <c r="D420" s="185">
        <f>D424+D428</f>
        <v>0</v>
      </c>
      <c r="E420" s="186">
        <f>E424+E428</f>
        <v>0</v>
      </c>
      <c r="F420" s="1013"/>
      <c r="G420" s="93"/>
    </row>
    <row r="421" spans="1:8" x14ac:dyDescent="0.25">
      <c r="A421" s="1992"/>
      <c r="B421" s="1800"/>
      <c r="C421" s="70" t="s">
        <v>422</v>
      </c>
      <c r="D421" s="185">
        <v>0</v>
      </c>
      <c r="E421" s="185">
        <v>0</v>
      </c>
      <c r="F421" s="1010"/>
      <c r="G421" s="93"/>
    </row>
    <row r="422" spans="1:8" x14ac:dyDescent="0.25">
      <c r="A422" s="1993"/>
      <c r="B422" s="1801"/>
      <c r="C422" s="70" t="s">
        <v>423</v>
      </c>
      <c r="D422" s="185">
        <v>0</v>
      </c>
      <c r="E422" s="185">
        <v>0</v>
      </c>
      <c r="F422" s="1010"/>
      <c r="G422" s="93"/>
    </row>
    <row r="423" spans="1:8" ht="13.9" customHeight="1" x14ac:dyDescent="0.25">
      <c r="A423" s="1991" t="s">
        <v>190</v>
      </c>
      <c r="B423" s="1990" t="s">
        <v>292</v>
      </c>
      <c r="C423" s="418" t="s">
        <v>519</v>
      </c>
      <c r="D423" s="448">
        <f>D424+D425+D426</f>
        <v>0</v>
      </c>
      <c r="E423" s="449">
        <f>E424+E425+E426</f>
        <v>0</v>
      </c>
      <c r="F423" s="1014"/>
      <c r="G423" s="93"/>
    </row>
    <row r="424" spans="1:8" ht="15" customHeight="1" x14ac:dyDescent="0.25">
      <c r="A424" s="1992"/>
      <c r="B424" s="1791"/>
      <c r="C424" s="70" t="s">
        <v>421</v>
      </c>
      <c r="D424" s="185">
        <v>0</v>
      </c>
      <c r="E424" s="186">
        <v>0</v>
      </c>
      <c r="F424" s="1013"/>
      <c r="G424" s="93"/>
    </row>
    <row r="425" spans="1:8" x14ac:dyDescent="0.25">
      <c r="A425" s="1992"/>
      <c r="B425" s="1791"/>
      <c r="C425" s="70" t="s">
        <v>422</v>
      </c>
      <c r="D425" s="185">
        <v>0</v>
      </c>
      <c r="E425" s="186">
        <v>0</v>
      </c>
      <c r="F425" s="1013"/>
      <c r="G425" s="93"/>
    </row>
    <row r="426" spans="1:8" x14ac:dyDescent="0.25">
      <c r="A426" s="1993"/>
      <c r="B426" s="1620"/>
      <c r="C426" s="70" t="s">
        <v>423</v>
      </c>
      <c r="D426" s="185">
        <v>0</v>
      </c>
      <c r="E426" s="185">
        <v>0</v>
      </c>
      <c r="F426" s="1010"/>
      <c r="G426" s="93"/>
    </row>
    <row r="427" spans="1:8" x14ac:dyDescent="0.25">
      <c r="A427" s="1991" t="s">
        <v>192</v>
      </c>
      <c r="B427" s="1990" t="s">
        <v>1005</v>
      </c>
      <c r="C427" s="418" t="s">
        <v>519</v>
      </c>
      <c r="D427" s="448">
        <f>D428+D429+D430</f>
        <v>2121</v>
      </c>
      <c r="E427" s="448">
        <f>E428+E429+E430</f>
        <v>2121</v>
      </c>
      <c r="F427" s="1009"/>
      <c r="G427" s="93"/>
    </row>
    <row r="428" spans="1:8" x14ac:dyDescent="0.25">
      <c r="A428" s="1992"/>
      <c r="B428" s="1791"/>
      <c r="C428" s="70" t="s">
        <v>421</v>
      </c>
      <c r="D428" s="185">
        <f t="shared" ref="D428:E428" si="3">D432+D436+D440</f>
        <v>0</v>
      </c>
      <c r="E428" s="185">
        <f t="shared" si="3"/>
        <v>0</v>
      </c>
      <c r="F428" s="1010"/>
      <c r="G428" s="93"/>
    </row>
    <row r="429" spans="1:8" x14ac:dyDescent="0.25">
      <c r="A429" s="1992"/>
      <c r="B429" s="1791"/>
      <c r="C429" s="70" t="s">
        <v>422</v>
      </c>
      <c r="D429" s="185">
        <f>D433+D437+D441</f>
        <v>2099.79</v>
      </c>
      <c r="E429" s="185">
        <f>E433+E437+E441</f>
        <v>2099.79</v>
      </c>
      <c r="F429" s="1010"/>
      <c r="G429" s="93"/>
    </row>
    <row r="430" spans="1:8" x14ac:dyDescent="0.25">
      <c r="A430" s="1993"/>
      <c r="B430" s="1620"/>
      <c r="C430" s="70" t="s">
        <v>423</v>
      </c>
      <c r="D430" s="185">
        <f>D434+D438+D442</f>
        <v>21.21</v>
      </c>
      <c r="E430" s="185">
        <f>E434+E438+E442</f>
        <v>21.21</v>
      </c>
      <c r="F430" s="1010"/>
      <c r="G430" s="93"/>
    </row>
    <row r="431" spans="1:8" x14ac:dyDescent="0.25">
      <c r="A431" s="1991" t="s">
        <v>69</v>
      </c>
      <c r="B431" s="1990" t="s">
        <v>908</v>
      </c>
      <c r="C431" s="418" t="s">
        <v>519</v>
      </c>
      <c r="D431" s="448">
        <f>D432+D433+D434</f>
        <v>0</v>
      </c>
      <c r="E431" s="449">
        <f>E432+E433+E434</f>
        <v>0</v>
      </c>
      <c r="F431" s="1014"/>
      <c r="G431" s="93"/>
    </row>
    <row r="432" spans="1:8" x14ac:dyDescent="0.25">
      <c r="A432" s="1992"/>
      <c r="B432" s="1791"/>
      <c r="C432" s="70" t="s">
        <v>421</v>
      </c>
      <c r="D432" s="185">
        <f>D436</f>
        <v>0</v>
      </c>
      <c r="E432" s="186">
        <f>E436</f>
        <v>0</v>
      </c>
      <c r="F432" s="1013"/>
      <c r="G432" s="93"/>
    </row>
    <row r="433" spans="1:8" x14ac:dyDescent="0.25">
      <c r="A433" s="1992"/>
      <c r="B433" s="1791"/>
      <c r="C433" s="70" t="s">
        <v>422</v>
      </c>
      <c r="D433" s="185">
        <v>0</v>
      </c>
      <c r="E433" s="185">
        <v>0</v>
      </c>
      <c r="F433" s="1010"/>
      <c r="G433" s="93"/>
    </row>
    <row r="434" spans="1:8" x14ac:dyDescent="0.25">
      <c r="A434" s="1993"/>
      <c r="B434" s="1620"/>
      <c r="C434" s="70" t="s">
        <v>423</v>
      </c>
      <c r="D434" s="185">
        <v>0</v>
      </c>
      <c r="E434" s="185">
        <v>0</v>
      </c>
      <c r="F434" s="1010"/>
      <c r="G434" s="93"/>
    </row>
    <row r="435" spans="1:8" ht="13.9" customHeight="1" x14ac:dyDescent="0.25">
      <c r="A435" s="1991" t="s">
        <v>1006</v>
      </c>
      <c r="B435" s="1990" t="s">
        <v>910</v>
      </c>
      <c r="C435" s="418" t="s">
        <v>519</v>
      </c>
      <c r="D435" s="448">
        <f>D436+D437+D438</f>
        <v>0</v>
      </c>
      <c r="E435" s="449">
        <f>E436+E437+E438</f>
        <v>0</v>
      </c>
      <c r="F435" s="1014"/>
      <c r="G435" s="93"/>
    </row>
    <row r="436" spans="1:8" ht="15" customHeight="1" x14ac:dyDescent="0.25">
      <c r="A436" s="1992"/>
      <c r="B436" s="1791"/>
      <c r="C436" s="70" t="s">
        <v>421</v>
      </c>
      <c r="D436" s="185">
        <v>0</v>
      </c>
      <c r="E436" s="186">
        <v>0</v>
      </c>
      <c r="F436" s="1013"/>
      <c r="G436" s="93"/>
    </row>
    <row r="437" spans="1:8" x14ac:dyDescent="0.25">
      <c r="A437" s="1992"/>
      <c r="B437" s="1791"/>
      <c r="C437" s="70" t="s">
        <v>422</v>
      </c>
      <c r="D437" s="185">
        <v>0</v>
      </c>
      <c r="E437" s="185">
        <v>0</v>
      </c>
      <c r="F437" s="1010"/>
      <c r="G437" s="93"/>
    </row>
    <row r="438" spans="1:8" x14ac:dyDescent="0.25">
      <c r="A438" s="1993"/>
      <c r="B438" s="1620"/>
      <c r="C438" s="70" t="s">
        <v>423</v>
      </c>
      <c r="D438" s="185">
        <v>0</v>
      </c>
      <c r="E438" s="185">
        <v>0</v>
      </c>
      <c r="F438" s="1010"/>
      <c r="G438" s="93"/>
    </row>
    <row r="439" spans="1:8" s="409" customFormat="1" x14ac:dyDescent="0.25">
      <c r="A439" s="2004" t="s">
        <v>1123</v>
      </c>
      <c r="B439" s="2002" t="s">
        <v>1125</v>
      </c>
      <c r="C439" s="418" t="s">
        <v>519</v>
      </c>
      <c r="D439" s="448">
        <f>D440+D441+D442</f>
        <v>2121</v>
      </c>
      <c r="E439" s="448">
        <f>E440+E441+E442</f>
        <v>2121</v>
      </c>
      <c r="F439" s="1009"/>
      <c r="G439" s="419"/>
      <c r="H439" s="410"/>
    </row>
    <row r="440" spans="1:8" s="409" customFormat="1" x14ac:dyDescent="0.25">
      <c r="A440" s="1807"/>
      <c r="B440" s="2002"/>
      <c r="C440" s="399" t="s">
        <v>421</v>
      </c>
      <c r="D440" s="185">
        <v>0</v>
      </c>
      <c r="E440" s="185">
        <v>0</v>
      </c>
      <c r="F440" s="1010"/>
      <c r="G440" s="419"/>
      <c r="H440" s="410"/>
    </row>
    <row r="441" spans="1:8" s="409" customFormat="1" x14ac:dyDescent="0.25">
      <c r="A441" s="1807"/>
      <c r="B441" s="2002"/>
      <c r="C441" s="399" t="s">
        <v>422</v>
      </c>
      <c r="D441" s="185">
        <v>2099.79</v>
      </c>
      <c r="E441" s="185">
        <v>2099.79</v>
      </c>
      <c r="F441" s="1010"/>
      <c r="G441" s="419"/>
      <c r="H441" s="410"/>
    </row>
    <row r="442" spans="1:8" s="409" customFormat="1" x14ac:dyDescent="0.25">
      <c r="A442" s="1754"/>
      <c r="B442" s="2002"/>
      <c r="C442" s="399" t="s">
        <v>423</v>
      </c>
      <c r="D442" s="185">
        <v>21.21</v>
      </c>
      <c r="E442" s="185">
        <v>21.21</v>
      </c>
      <c r="F442" s="1010"/>
      <c r="G442" s="419"/>
      <c r="H442" s="410"/>
    </row>
    <row r="443" spans="1:8" s="409" customFormat="1" x14ac:dyDescent="0.25">
      <c r="A443" s="2004" t="s">
        <v>2</v>
      </c>
      <c r="B443" s="1952" t="s">
        <v>296</v>
      </c>
      <c r="C443" s="418" t="s">
        <v>519</v>
      </c>
      <c r="D443" s="448">
        <f>D444+D445+D446</f>
        <v>232.14</v>
      </c>
      <c r="E443" s="448">
        <f>E444+E445+E446</f>
        <v>232.14</v>
      </c>
      <c r="F443" s="1009"/>
      <c r="G443" s="419"/>
      <c r="H443" s="410"/>
    </row>
    <row r="444" spans="1:8" s="409" customFormat="1" x14ac:dyDescent="0.25">
      <c r="A444" s="1807"/>
      <c r="B444" s="1944"/>
      <c r="C444" s="399" t="s">
        <v>421</v>
      </c>
      <c r="D444" s="185">
        <v>0</v>
      </c>
      <c r="E444" s="185">
        <v>0</v>
      </c>
      <c r="F444" s="1010"/>
      <c r="G444" s="419"/>
      <c r="H444" s="410"/>
    </row>
    <row r="445" spans="1:8" s="409" customFormat="1" x14ac:dyDescent="0.25">
      <c r="A445" s="1807"/>
      <c r="B445" s="1944"/>
      <c r="C445" s="399" t="s">
        <v>422</v>
      </c>
      <c r="D445" s="185">
        <v>229.82</v>
      </c>
      <c r="E445" s="185">
        <v>229.82</v>
      </c>
      <c r="F445" s="1010"/>
      <c r="G445" s="419"/>
      <c r="H445" s="410"/>
    </row>
    <row r="446" spans="1:8" s="409" customFormat="1" x14ac:dyDescent="0.25">
      <c r="A446" s="1754"/>
      <c r="B446" s="1945"/>
      <c r="C446" s="399" t="s">
        <v>423</v>
      </c>
      <c r="D446" s="185">
        <v>2.3199999999999998</v>
      </c>
      <c r="E446" s="185">
        <v>2.3199999999999998</v>
      </c>
      <c r="F446" s="1010"/>
      <c r="G446" s="419"/>
      <c r="H446" s="410"/>
    </row>
    <row r="447" spans="1:8" s="409" customFormat="1" x14ac:dyDescent="0.25">
      <c r="A447" s="2004" t="s">
        <v>158</v>
      </c>
      <c r="B447" s="1952" t="s">
        <v>1126</v>
      </c>
      <c r="C447" s="418" t="s">
        <v>519</v>
      </c>
      <c r="D447" s="448">
        <f>D448+D449+D450</f>
        <v>1421.51</v>
      </c>
      <c r="E447" s="448">
        <f>E448+E449+E450</f>
        <v>1421.51</v>
      </c>
      <c r="F447" s="1009"/>
      <c r="G447" s="419"/>
      <c r="H447" s="410"/>
    </row>
    <row r="448" spans="1:8" s="409" customFormat="1" x14ac:dyDescent="0.25">
      <c r="A448" s="1807"/>
      <c r="B448" s="1944"/>
      <c r="C448" s="399" t="s">
        <v>421</v>
      </c>
      <c r="D448" s="185">
        <v>0</v>
      </c>
      <c r="E448" s="185">
        <v>0</v>
      </c>
      <c r="F448" s="1010"/>
      <c r="G448" s="419"/>
      <c r="H448" s="410"/>
    </row>
    <row r="449" spans="1:8" s="409" customFormat="1" x14ac:dyDescent="0.25">
      <c r="A449" s="1807"/>
      <c r="B449" s="1944"/>
      <c r="C449" s="399" t="s">
        <v>422</v>
      </c>
      <c r="D449" s="185">
        <v>1407.29</v>
      </c>
      <c r="E449" s="185">
        <v>1407.29</v>
      </c>
      <c r="F449" s="1010"/>
      <c r="G449" s="419"/>
      <c r="H449" s="410"/>
    </row>
    <row r="450" spans="1:8" s="409" customFormat="1" x14ac:dyDescent="0.25">
      <c r="A450" s="1754"/>
      <c r="B450" s="1945"/>
      <c r="C450" s="399" t="s">
        <v>423</v>
      </c>
      <c r="D450" s="185">
        <v>14.22</v>
      </c>
      <c r="E450" s="185">
        <v>14.22</v>
      </c>
      <c r="F450" s="1010"/>
      <c r="G450" s="419"/>
      <c r="H450" s="410"/>
    </row>
    <row r="451" spans="1:8" s="409" customFormat="1" x14ac:dyDescent="0.25">
      <c r="A451" s="2004" t="s">
        <v>159</v>
      </c>
      <c r="B451" s="1952" t="s">
        <v>294</v>
      </c>
      <c r="C451" s="418" t="s">
        <v>519</v>
      </c>
      <c r="D451" s="448">
        <f>D452+D453+D454</f>
        <v>2980</v>
      </c>
      <c r="E451" s="448">
        <f>E452+E453+E454</f>
        <v>2980</v>
      </c>
      <c r="F451" s="1009"/>
      <c r="G451" s="419"/>
      <c r="H451" s="410"/>
    </row>
    <row r="452" spans="1:8" s="409" customFormat="1" x14ac:dyDescent="0.25">
      <c r="A452" s="1807"/>
      <c r="B452" s="1944"/>
      <c r="C452" s="399" t="s">
        <v>421</v>
      </c>
      <c r="D452" s="185">
        <v>0</v>
      </c>
      <c r="E452" s="185">
        <v>0</v>
      </c>
      <c r="F452" s="1010"/>
      <c r="G452" s="419"/>
      <c r="H452" s="410"/>
    </row>
    <row r="453" spans="1:8" s="409" customFormat="1" x14ac:dyDescent="0.25">
      <c r="A453" s="1807"/>
      <c r="B453" s="1944"/>
      <c r="C453" s="399" t="s">
        <v>422</v>
      </c>
      <c r="D453" s="185">
        <v>2950.2</v>
      </c>
      <c r="E453" s="185">
        <v>2950.2</v>
      </c>
      <c r="F453" s="1010"/>
      <c r="G453" s="419"/>
      <c r="H453" s="410"/>
    </row>
    <row r="454" spans="1:8" s="409" customFormat="1" x14ac:dyDescent="0.25">
      <c r="A454" s="1754"/>
      <c r="B454" s="1945"/>
      <c r="C454" s="399" t="s">
        <v>423</v>
      </c>
      <c r="D454" s="185">
        <v>29.8</v>
      </c>
      <c r="E454" s="185">
        <v>29.8</v>
      </c>
      <c r="F454" s="1010"/>
      <c r="G454" s="419"/>
      <c r="H454" s="410"/>
    </row>
    <row r="455" spans="1:8" s="409" customFormat="1" x14ac:dyDescent="0.25">
      <c r="A455" s="1808" t="s">
        <v>1124</v>
      </c>
      <c r="B455" s="1952" t="s">
        <v>964</v>
      </c>
      <c r="C455" s="418" t="s">
        <v>519</v>
      </c>
      <c r="D455" s="448">
        <f>D456+D457+D458</f>
        <v>24</v>
      </c>
      <c r="E455" s="448">
        <f>E456+E457+E458</f>
        <v>24</v>
      </c>
      <c r="F455" s="1009"/>
      <c r="G455" s="419"/>
      <c r="H455" s="410"/>
    </row>
    <row r="456" spans="1:8" s="409" customFormat="1" x14ac:dyDescent="0.25">
      <c r="A456" s="2121"/>
      <c r="B456" s="1944"/>
      <c r="C456" s="399" t="s">
        <v>421</v>
      </c>
      <c r="D456" s="185">
        <v>0</v>
      </c>
      <c r="E456" s="185">
        <v>0</v>
      </c>
      <c r="F456" s="1010"/>
      <c r="G456" s="419"/>
      <c r="H456" s="410"/>
    </row>
    <row r="457" spans="1:8" s="409" customFormat="1" x14ac:dyDescent="0.25">
      <c r="A457" s="2121"/>
      <c r="B457" s="1944"/>
      <c r="C457" s="399" t="s">
        <v>422</v>
      </c>
      <c r="D457" s="185">
        <v>0</v>
      </c>
      <c r="E457" s="185">
        <v>0</v>
      </c>
      <c r="F457" s="1010"/>
      <c r="G457" s="419"/>
      <c r="H457" s="410"/>
    </row>
    <row r="458" spans="1:8" s="409" customFormat="1" x14ac:dyDescent="0.25">
      <c r="A458" s="2122"/>
      <c r="B458" s="1945"/>
      <c r="C458" s="399" t="s">
        <v>423</v>
      </c>
      <c r="D458" s="185">
        <v>24</v>
      </c>
      <c r="E458" s="185">
        <v>24</v>
      </c>
      <c r="F458" s="1010"/>
      <c r="G458" s="419"/>
      <c r="H458" s="410"/>
    </row>
    <row r="459" spans="1:8" s="409" customFormat="1" x14ac:dyDescent="0.25">
      <c r="A459" s="1808" t="s">
        <v>1169</v>
      </c>
      <c r="B459" s="1952" t="s">
        <v>1170</v>
      </c>
      <c r="C459" s="418" t="s">
        <v>519</v>
      </c>
      <c r="D459" s="448">
        <f>D460+D461+D462</f>
        <v>1199.07</v>
      </c>
      <c r="E459" s="448">
        <f>E460+E461+E462</f>
        <v>1199.07</v>
      </c>
      <c r="F459" s="1009"/>
      <c r="G459" s="419"/>
      <c r="H459" s="410"/>
    </row>
    <row r="460" spans="1:8" s="409" customFormat="1" x14ac:dyDescent="0.25">
      <c r="A460" s="2121"/>
      <c r="B460" s="1944"/>
      <c r="C460" s="399" t="s">
        <v>421</v>
      </c>
      <c r="D460" s="185">
        <v>0</v>
      </c>
      <c r="E460" s="185">
        <v>0</v>
      </c>
      <c r="F460" s="1010"/>
      <c r="G460" s="419"/>
      <c r="H460" s="410"/>
    </row>
    <row r="461" spans="1:8" s="409" customFormat="1" x14ac:dyDescent="0.25">
      <c r="A461" s="2121"/>
      <c r="B461" s="1944"/>
      <c r="C461" s="399" t="s">
        <v>422</v>
      </c>
      <c r="D461" s="185">
        <v>0</v>
      </c>
      <c r="E461" s="185">
        <v>0</v>
      </c>
      <c r="F461" s="1010"/>
      <c r="G461" s="419"/>
      <c r="H461" s="410"/>
    </row>
    <row r="462" spans="1:8" s="409" customFormat="1" x14ac:dyDescent="0.25">
      <c r="A462" s="2122"/>
      <c r="B462" s="1945"/>
      <c r="C462" s="399" t="s">
        <v>423</v>
      </c>
      <c r="D462" s="185">
        <v>1199.07</v>
      </c>
      <c r="E462" s="185">
        <v>1199.07</v>
      </c>
      <c r="F462" s="1010"/>
      <c r="G462" s="419"/>
      <c r="H462" s="410"/>
    </row>
    <row r="463" spans="1:8" ht="13.9" customHeight="1" x14ac:dyDescent="0.25">
      <c r="A463" s="2038" t="s">
        <v>301</v>
      </c>
      <c r="B463" s="2032" t="s">
        <v>1007</v>
      </c>
      <c r="C463" s="418" t="s">
        <v>519</v>
      </c>
      <c r="D463" s="449">
        <f>D464+D465+D466</f>
        <v>1645.36</v>
      </c>
      <c r="E463" s="449">
        <f>E464+E465+E466</f>
        <v>1645.36</v>
      </c>
      <c r="F463" s="1014"/>
      <c r="G463" s="93"/>
    </row>
    <row r="464" spans="1:8" ht="15" customHeight="1" x14ac:dyDescent="0.25">
      <c r="A464" s="2039"/>
      <c r="B464" s="2008"/>
      <c r="C464" s="418" t="s">
        <v>421</v>
      </c>
      <c r="D464" s="449">
        <f>D468+D484+D492+D500+D505</f>
        <v>0</v>
      </c>
      <c r="E464" s="449">
        <f>E468</f>
        <v>0</v>
      </c>
      <c r="F464" s="1014"/>
      <c r="G464" s="93"/>
    </row>
    <row r="465" spans="1:7" x14ac:dyDescent="0.25">
      <c r="A465" s="2039"/>
      <c r="B465" s="2008"/>
      <c r="C465" s="418" t="s">
        <v>422</v>
      </c>
      <c r="D465" s="449">
        <f>D469+D485+D493+D501+D506</f>
        <v>0</v>
      </c>
      <c r="E465" s="449">
        <f>E469+E485+E493+E501+E506</f>
        <v>0</v>
      </c>
      <c r="F465" s="1014"/>
      <c r="G465" s="93"/>
    </row>
    <row r="466" spans="1:7" ht="18" customHeight="1" x14ac:dyDescent="0.25">
      <c r="A466" s="2040"/>
      <c r="B466" s="2009"/>
      <c r="C466" s="418" t="s">
        <v>423</v>
      </c>
      <c r="D466" s="449">
        <f>D470+D486+D494+D502+D507</f>
        <v>1645.36</v>
      </c>
      <c r="E466" s="449">
        <f>E470+E486+E494+E502+E507</f>
        <v>1645.36</v>
      </c>
      <c r="F466" s="1014"/>
      <c r="G466" s="93"/>
    </row>
    <row r="467" spans="1:7" ht="13.9" customHeight="1" x14ac:dyDescent="0.25">
      <c r="A467" s="1991" t="s">
        <v>195</v>
      </c>
      <c r="B467" s="1990" t="s">
        <v>1008</v>
      </c>
      <c r="C467" s="418" t="s">
        <v>519</v>
      </c>
      <c r="D467" s="448">
        <f>D468+D469+D470</f>
        <v>536.34999999999991</v>
      </c>
      <c r="E467" s="449">
        <f>E468+E469+E470</f>
        <v>536.34999999999991</v>
      </c>
      <c r="F467" s="1014"/>
      <c r="G467" s="93"/>
    </row>
    <row r="468" spans="1:7" ht="15" customHeight="1" x14ac:dyDescent="0.25">
      <c r="A468" s="1992"/>
      <c r="B468" s="1791"/>
      <c r="C468" s="70" t="s">
        <v>421</v>
      </c>
      <c r="D468" s="185">
        <f>D476+D476+D480</f>
        <v>0</v>
      </c>
      <c r="E468" s="185">
        <f>E476+E476+E480</f>
        <v>0</v>
      </c>
      <c r="F468" s="1010"/>
      <c r="G468" s="93"/>
    </row>
    <row r="469" spans="1:7" x14ac:dyDescent="0.25">
      <c r="A469" s="1992"/>
      <c r="B469" s="1791"/>
      <c r="C469" s="70" t="s">
        <v>422</v>
      </c>
      <c r="D469" s="185">
        <f>D473+D477+D481</f>
        <v>0</v>
      </c>
      <c r="E469" s="185">
        <f>E473+E477+E481</f>
        <v>0</v>
      </c>
      <c r="F469" s="1010"/>
      <c r="G469" s="93"/>
    </row>
    <row r="470" spans="1:7" x14ac:dyDescent="0.25">
      <c r="A470" s="1993"/>
      <c r="B470" s="1620"/>
      <c r="C470" s="70" t="s">
        <v>423</v>
      </c>
      <c r="D470" s="185">
        <f>D474+D478+D482</f>
        <v>536.34999999999991</v>
      </c>
      <c r="E470" s="185">
        <f>E474+E478+E482</f>
        <v>536.34999999999991</v>
      </c>
      <c r="F470" s="1010"/>
      <c r="G470" s="93"/>
    </row>
    <row r="471" spans="1:7" x14ac:dyDescent="0.25">
      <c r="A471" s="1991" t="s">
        <v>74</v>
      </c>
      <c r="B471" s="1990" t="s">
        <v>1009</v>
      </c>
      <c r="C471" s="422" t="s">
        <v>519</v>
      </c>
      <c r="D471" s="448">
        <f>D472+D473+D474</f>
        <v>324.95999999999998</v>
      </c>
      <c r="E471" s="449">
        <f>E472+E473+E474</f>
        <v>324.95999999999998</v>
      </c>
      <c r="F471" s="1014"/>
      <c r="G471" s="93"/>
    </row>
    <row r="472" spans="1:7" x14ac:dyDescent="0.25">
      <c r="A472" s="1992"/>
      <c r="B472" s="1791"/>
      <c r="C472" s="415" t="s">
        <v>421</v>
      </c>
      <c r="D472" s="185">
        <v>0</v>
      </c>
      <c r="E472" s="186">
        <v>0</v>
      </c>
      <c r="F472" s="1013"/>
      <c r="G472" s="93"/>
    </row>
    <row r="473" spans="1:7" x14ac:dyDescent="0.25">
      <c r="A473" s="1992"/>
      <c r="B473" s="1791"/>
      <c r="C473" s="415" t="s">
        <v>422</v>
      </c>
      <c r="D473" s="185">
        <v>0</v>
      </c>
      <c r="E473" s="186">
        <v>0</v>
      </c>
      <c r="F473" s="1013"/>
      <c r="G473" s="93"/>
    </row>
    <row r="474" spans="1:7" x14ac:dyDescent="0.25">
      <c r="A474" s="1993"/>
      <c r="B474" s="1620"/>
      <c r="C474" s="415" t="s">
        <v>423</v>
      </c>
      <c r="D474" s="398">
        <v>324.95999999999998</v>
      </c>
      <c r="E474" s="398">
        <v>324.95999999999998</v>
      </c>
      <c r="F474" s="1013"/>
      <c r="G474" s="93"/>
    </row>
    <row r="475" spans="1:7" ht="13.9" customHeight="1" x14ac:dyDescent="0.25">
      <c r="A475" s="1991" t="s">
        <v>75</v>
      </c>
      <c r="B475" s="1990" t="s">
        <v>275</v>
      </c>
      <c r="C475" s="418" t="s">
        <v>519</v>
      </c>
      <c r="D475" s="448">
        <f>D476+D477+D478</f>
        <v>211.39</v>
      </c>
      <c r="E475" s="449">
        <f>E476+E477+E478</f>
        <v>211.39</v>
      </c>
      <c r="F475" s="1014"/>
      <c r="G475" s="93"/>
    </row>
    <row r="476" spans="1:7" ht="15" customHeight="1" x14ac:dyDescent="0.25">
      <c r="A476" s="1992"/>
      <c r="B476" s="1791"/>
      <c r="C476" s="70" t="s">
        <v>421</v>
      </c>
      <c r="D476" s="185">
        <v>0</v>
      </c>
      <c r="E476" s="186">
        <v>0</v>
      </c>
      <c r="F476" s="1013"/>
      <c r="G476" s="93"/>
    </row>
    <row r="477" spans="1:7" x14ac:dyDescent="0.25">
      <c r="A477" s="1992"/>
      <c r="B477" s="1791"/>
      <c r="C477" s="70" t="s">
        <v>422</v>
      </c>
      <c r="D477" s="185">
        <v>0</v>
      </c>
      <c r="E477" s="186">
        <v>0</v>
      </c>
      <c r="F477" s="1013"/>
      <c r="G477" s="93"/>
    </row>
    <row r="478" spans="1:7" x14ac:dyDescent="0.25">
      <c r="A478" s="1993"/>
      <c r="B478" s="1620"/>
      <c r="C478" s="70" t="s">
        <v>423</v>
      </c>
      <c r="D478" s="185">
        <v>211.39</v>
      </c>
      <c r="E478" s="186">
        <v>211.39</v>
      </c>
      <c r="F478" s="1013"/>
      <c r="G478" s="93"/>
    </row>
    <row r="479" spans="1:7" ht="13.9" customHeight="1" x14ac:dyDescent="0.25">
      <c r="A479" s="1991" t="s">
        <v>675</v>
      </c>
      <c r="B479" s="1990" t="s">
        <v>1010</v>
      </c>
      <c r="C479" s="418" t="s">
        <v>519</v>
      </c>
      <c r="D479" s="68">
        <f>D480+D481+D482</f>
        <v>0</v>
      </c>
      <c r="E479" s="68">
        <f>E480+E481+E482</f>
        <v>0</v>
      </c>
      <c r="F479" s="1011"/>
      <c r="G479" s="93"/>
    </row>
    <row r="480" spans="1:7" ht="15" customHeight="1" x14ac:dyDescent="0.25">
      <c r="A480" s="1992"/>
      <c r="B480" s="1791"/>
      <c r="C480" s="399" t="s">
        <v>421</v>
      </c>
      <c r="D480" s="66">
        <f>D484+D496</f>
        <v>0</v>
      </c>
      <c r="E480" s="67">
        <f>E484+E496</f>
        <v>0</v>
      </c>
      <c r="F480" s="1012"/>
      <c r="G480" s="93"/>
    </row>
    <row r="481" spans="1:7" x14ac:dyDescent="0.25">
      <c r="A481" s="1992"/>
      <c r="B481" s="1791"/>
      <c r="C481" s="399" t="s">
        <v>422</v>
      </c>
      <c r="D481" s="66">
        <f>D485+D497</f>
        <v>0</v>
      </c>
      <c r="E481" s="67">
        <f>E485+E497</f>
        <v>0</v>
      </c>
      <c r="F481" s="1012"/>
      <c r="G481" s="93"/>
    </row>
    <row r="482" spans="1:7" x14ac:dyDescent="0.25">
      <c r="A482" s="1993"/>
      <c r="B482" s="1620"/>
      <c r="C482" s="399" t="s">
        <v>423</v>
      </c>
      <c r="D482" s="66">
        <v>0</v>
      </c>
      <c r="E482" s="67">
        <v>0</v>
      </c>
      <c r="F482" s="1012"/>
      <c r="G482" s="93"/>
    </row>
    <row r="483" spans="1:7" ht="13.9" customHeight="1" x14ac:dyDescent="0.25">
      <c r="A483" s="2147" t="s">
        <v>198</v>
      </c>
      <c r="B483" s="2007" t="s">
        <v>424</v>
      </c>
      <c r="C483" s="418" t="s">
        <v>519</v>
      </c>
      <c r="D483" s="68">
        <f>D484+D485+D486</f>
        <v>35.799999999999997</v>
      </c>
      <c r="E483" s="69">
        <f>E484+E485+E486</f>
        <v>35.799999999999997</v>
      </c>
      <c r="F483" s="1011"/>
      <c r="G483" s="93"/>
    </row>
    <row r="484" spans="1:7" ht="15" customHeight="1" x14ac:dyDescent="0.25">
      <c r="A484" s="2148"/>
      <c r="B484" s="1791"/>
      <c r="C484" s="418" t="s">
        <v>421</v>
      </c>
      <c r="D484" s="68">
        <f>D488+D492</f>
        <v>0</v>
      </c>
      <c r="E484" s="69">
        <f>E488+E492</f>
        <v>0</v>
      </c>
      <c r="F484" s="1011"/>
      <c r="G484" s="93"/>
    </row>
    <row r="485" spans="1:7" x14ac:dyDescent="0.25">
      <c r="A485" s="2148"/>
      <c r="B485" s="1791"/>
      <c r="C485" s="418" t="s">
        <v>422</v>
      </c>
      <c r="D485" s="68">
        <f>D489+D493</f>
        <v>0</v>
      </c>
      <c r="E485" s="69">
        <f>E489+E493</f>
        <v>0</v>
      </c>
      <c r="F485" s="1011"/>
      <c r="G485" s="93"/>
    </row>
    <row r="486" spans="1:7" x14ac:dyDescent="0.25">
      <c r="A486" s="2149"/>
      <c r="B486" s="1620"/>
      <c r="C486" s="418" t="s">
        <v>423</v>
      </c>
      <c r="D486" s="68">
        <f>D490</f>
        <v>35.799999999999997</v>
      </c>
      <c r="E486" s="68">
        <f>E490</f>
        <v>35.799999999999997</v>
      </c>
      <c r="F486" s="1011"/>
      <c r="G486" s="93"/>
    </row>
    <row r="487" spans="1:7" ht="13.9" customHeight="1" x14ac:dyDescent="0.25">
      <c r="A487" s="1984" t="s">
        <v>77</v>
      </c>
      <c r="B487" s="2003" t="s">
        <v>1011</v>
      </c>
      <c r="C487" s="418" t="s">
        <v>519</v>
      </c>
      <c r="D487" s="68">
        <f>D488+D489+D490</f>
        <v>35.799999999999997</v>
      </c>
      <c r="E487" s="69">
        <f>E488+E489+E490</f>
        <v>35.799999999999997</v>
      </c>
      <c r="F487" s="1011"/>
      <c r="G487" s="93"/>
    </row>
    <row r="488" spans="1:7" ht="15" customHeight="1" x14ac:dyDescent="0.25">
      <c r="A488" s="1985"/>
      <c r="B488" s="1791"/>
      <c r="C488" s="70" t="s">
        <v>421</v>
      </c>
      <c r="D488" s="66">
        <v>0</v>
      </c>
      <c r="E488" s="67">
        <v>0</v>
      </c>
      <c r="F488" s="1012"/>
      <c r="G488" s="93"/>
    </row>
    <row r="489" spans="1:7" x14ac:dyDescent="0.25">
      <c r="A489" s="1985"/>
      <c r="B489" s="1791"/>
      <c r="C489" s="70" t="s">
        <v>422</v>
      </c>
      <c r="D489" s="66">
        <v>0</v>
      </c>
      <c r="E489" s="67">
        <v>0</v>
      </c>
      <c r="F489" s="1012"/>
      <c r="G489" s="93"/>
    </row>
    <row r="490" spans="1:7" x14ac:dyDescent="0.25">
      <c r="A490" s="1986"/>
      <c r="B490" s="1620"/>
      <c r="C490" s="70" t="s">
        <v>423</v>
      </c>
      <c r="D490" s="66">
        <v>35.799999999999997</v>
      </c>
      <c r="E490" s="66">
        <v>35.799999999999997</v>
      </c>
      <c r="F490" s="1012"/>
      <c r="G490" s="93"/>
    </row>
    <row r="491" spans="1:7" x14ac:dyDescent="0.25">
      <c r="A491" s="1984" t="s">
        <v>200</v>
      </c>
      <c r="B491" s="2003" t="s">
        <v>278</v>
      </c>
      <c r="C491" s="418" t="s">
        <v>519</v>
      </c>
      <c r="D491" s="68">
        <f>D492+D493+D494</f>
        <v>99.46</v>
      </c>
      <c r="E491" s="68">
        <f>E492+E493+E494</f>
        <v>99.46</v>
      </c>
      <c r="F491" s="1011"/>
      <c r="G491" s="93"/>
    </row>
    <row r="492" spans="1:7" x14ac:dyDescent="0.25">
      <c r="A492" s="1985"/>
      <c r="B492" s="1791"/>
      <c r="C492" s="70" t="s">
        <v>421</v>
      </c>
      <c r="D492" s="66">
        <v>0</v>
      </c>
      <c r="E492" s="67">
        <v>0</v>
      </c>
      <c r="F492" s="1012"/>
      <c r="G492" s="93"/>
    </row>
    <row r="493" spans="1:7" x14ac:dyDescent="0.25">
      <c r="A493" s="1985"/>
      <c r="B493" s="1791"/>
      <c r="C493" s="70" t="s">
        <v>422</v>
      </c>
      <c r="D493" s="66">
        <v>0</v>
      </c>
      <c r="E493" s="67">
        <v>0</v>
      </c>
      <c r="F493" s="1012"/>
      <c r="G493" s="93"/>
    </row>
    <row r="494" spans="1:7" x14ac:dyDescent="0.25">
      <c r="A494" s="1986"/>
      <c r="B494" s="1620"/>
      <c r="C494" s="70" t="s">
        <v>423</v>
      </c>
      <c r="D494" s="66">
        <f>D498</f>
        <v>99.46</v>
      </c>
      <c r="E494" s="66">
        <f>E498</f>
        <v>99.46</v>
      </c>
      <c r="F494" s="1012"/>
      <c r="G494" s="93"/>
    </row>
    <row r="495" spans="1:7" x14ac:dyDescent="0.25">
      <c r="A495" s="1984" t="s">
        <v>93</v>
      </c>
      <c r="B495" s="2003" t="s">
        <v>1012</v>
      </c>
      <c r="C495" s="418" t="s">
        <v>519</v>
      </c>
      <c r="D495" s="68">
        <f>D498+D497+D496</f>
        <v>99.46</v>
      </c>
      <c r="E495" s="68">
        <f>E498+E497+E496</f>
        <v>99.46</v>
      </c>
      <c r="F495" s="1011"/>
      <c r="G495" s="93"/>
    </row>
    <row r="496" spans="1:7" x14ac:dyDescent="0.25">
      <c r="A496" s="1985"/>
      <c r="B496" s="1791"/>
      <c r="C496" s="70" t="s">
        <v>421</v>
      </c>
      <c r="D496" s="66">
        <f>D500+D505+D509</f>
        <v>0</v>
      </c>
      <c r="E496" s="67">
        <f>E500+E505+E509</f>
        <v>0</v>
      </c>
      <c r="F496" s="1012"/>
      <c r="G496" s="93"/>
    </row>
    <row r="497" spans="1:8" x14ac:dyDescent="0.25">
      <c r="A497" s="1985"/>
      <c r="B497" s="1791"/>
      <c r="C497" s="70" t="s">
        <v>422</v>
      </c>
      <c r="D497" s="66">
        <f>D501+D506+D510</f>
        <v>0</v>
      </c>
      <c r="E497" s="67">
        <f>E501+E506+E510</f>
        <v>0</v>
      </c>
      <c r="F497" s="1012"/>
      <c r="G497" s="93"/>
    </row>
    <row r="498" spans="1:8" x14ac:dyDescent="0.25">
      <c r="A498" s="1986"/>
      <c r="B498" s="1620"/>
      <c r="C498" s="70" t="s">
        <v>423</v>
      </c>
      <c r="D498" s="66">
        <v>99.46</v>
      </c>
      <c r="E498" s="66">
        <v>99.46</v>
      </c>
      <c r="F498" s="1012"/>
      <c r="G498" s="93"/>
    </row>
    <row r="499" spans="1:8" ht="34.5" customHeight="1" x14ac:dyDescent="0.25">
      <c r="A499" s="2170" t="s">
        <v>214</v>
      </c>
      <c r="B499" s="184" t="s">
        <v>1013</v>
      </c>
      <c r="C499" s="418" t="s">
        <v>519</v>
      </c>
      <c r="D499" s="68">
        <f>D500+D501+D502</f>
        <v>973.75</v>
      </c>
      <c r="E499" s="68">
        <f>E500+E501+E502</f>
        <v>973.75</v>
      </c>
      <c r="F499" s="1011"/>
      <c r="G499" s="93"/>
    </row>
    <row r="500" spans="1:8" ht="15" customHeight="1" x14ac:dyDescent="0.25">
      <c r="A500" s="2171"/>
      <c r="B500" s="450" t="s">
        <v>1014</v>
      </c>
      <c r="C500" s="70" t="s">
        <v>421</v>
      </c>
      <c r="D500" s="66">
        <v>0</v>
      </c>
      <c r="E500" s="67">
        <v>0</v>
      </c>
      <c r="F500" s="1012"/>
      <c r="G500" s="93"/>
    </row>
    <row r="501" spans="1:8" x14ac:dyDescent="0.25">
      <c r="A501" s="2171"/>
      <c r="B501" s="450" t="s">
        <v>1015</v>
      </c>
      <c r="C501" s="70" t="s">
        <v>422</v>
      </c>
      <c r="D501" s="66">
        <v>0</v>
      </c>
      <c r="E501" s="67">
        <v>0</v>
      </c>
      <c r="F501" s="1012"/>
      <c r="G501" s="93"/>
    </row>
    <row r="502" spans="1:8" x14ac:dyDescent="0.25">
      <c r="A502" s="2171"/>
      <c r="B502" s="450" t="s">
        <v>1016</v>
      </c>
      <c r="C502" s="1811" t="s">
        <v>423</v>
      </c>
      <c r="D502" s="2167">
        <v>973.75</v>
      </c>
      <c r="E502" s="2167">
        <v>973.75</v>
      </c>
      <c r="F502" s="1015"/>
      <c r="G502" s="93"/>
    </row>
    <row r="503" spans="1:8" s="409" customFormat="1" x14ac:dyDescent="0.25">
      <c r="A503" s="1619"/>
      <c r="B503" s="450" t="s">
        <v>1017</v>
      </c>
      <c r="C503" s="1549"/>
      <c r="D503" s="2168"/>
      <c r="E503" s="2168"/>
      <c r="F503" s="1006"/>
      <c r="G503" s="419"/>
      <c r="H503" s="410"/>
    </row>
    <row r="504" spans="1:8" x14ac:dyDescent="0.25">
      <c r="A504" s="1984" t="s">
        <v>217</v>
      </c>
      <c r="B504" s="2003" t="s">
        <v>281</v>
      </c>
      <c r="C504" s="418" t="s">
        <v>519</v>
      </c>
      <c r="D504" s="68">
        <f>D505+D506+D507</f>
        <v>0</v>
      </c>
      <c r="E504" s="68">
        <f>E505+E506+E507</f>
        <v>0</v>
      </c>
      <c r="F504" s="1011"/>
      <c r="G504" s="93"/>
    </row>
    <row r="505" spans="1:8" x14ac:dyDescent="0.25">
      <c r="A505" s="1985"/>
      <c r="B505" s="1791"/>
      <c r="C505" s="70" t="s">
        <v>421</v>
      </c>
      <c r="D505" s="66">
        <v>0</v>
      </c>
      <c r="E505" s="67">
        <v>0</v>
      </c>
      <c r="F505" s="1012"/>
      <c r="G505" s="93"/>
    </row>
    <row r="506" spans="1:8" x14ac:dyDescent="0.25">
      <c r="A506" s="1985"/>
      <c r="B506" s="1791"/>
      <c r="C506" s="70" t="s">
        <v>422</v>
      </c>
      <c r="D506" s="66">
        <v>0</v>
      </c>
      <c r="E506" s="67">
        <v>0</v>
      </c>
      <c r="F506" s="1012"/>
      <c r="G506" s="93"/>
    </row>
    <row r="507" spans="1:8" x14ac:dyDescent="0.25">
      <c r="A507" s="1986"/>
      <c r="B507" s="1620"/>
      <c r="C507" s="70" t="s">
        <v>423</v>
      </c>
      <c r="D507" s="66">
        <v>0</v>
      </c>
      <c r="E507" s="67">
        <v>0</v>
      </c>
      <c r="F507" s="1012"/>
      <c r="G507" s="93"/>
    </row>
    <row r="508" spans="1:8" x14ac:dyDescent="0.25">
      <c r="A508" s="1987" t="s">
        <v>229</v>
      </c>
      <c r="B508" s="2169" t="s">
        <v>283</v>
      </c>
      <c r="C508" s="418" t="s">
        <v>519</v>
      </c>
      <c r="D508" s="68">
        <f>D509+D510+D511</f>
        <v>83.99</v>
      </c>
      <c r="E508" s="69">
        <f>E509+E510+E511</f>
        <v>83.99</v>
      </c>
      <c r="F508" s="1011"/>
      <c r="G508" s="93"/>
    </row>
    <row r="509" spans="1:8" x14ac:dyDescent="0.25">
      <c r="A509" s="1988"/>
      <c r="B509" s="2008"/>
      <c r="C509" s="418" t="s">
        <v>421</v>
      </c>
      <c r="D509" s="68">
        <f t="shared" ref="D509:E511" si="4">D513+D525</f>
        <v>0</v>
      </c>
      <c r="E509" s="68">
        <f t="shared" si="4"/>
        <v>0</v>
      </c>
      <c r="F509" s="1011"/>
      <c r="G509" s="93"/>
    </row>
    <row r="510" spans="1:8" x14ac:dyDescent="0.25">
      <c r="A510" s="1988"/>
      <c r="B510" s="2008"/>
      <c r="C510" s="418" t="s">
        <v>422</v>
      </c>
      <c r="D510" s="68">
        <f t="shared" si="4"/>
        <v>0</v>
      </c>
      <c r="E510" s="68">
        <f t="shared" si="4"/>
        <v>0</v>
      </c>
      <c r="F510" s="1011"/>
      <c r="G510" s="93"/>
    </row>
    <row r="511" spans="1:8" x14ac:dyDescent="0.25">
      <c r="A511" s="1989"/>
      <c r="B511" s="2009"/>
      <c r="C511" s="418" t="s">
        <v>423</v>
      </c>
      <c r="D511" s="68">
        <f t="shared" si="4"/>
        <v>83.99</v>
      </c>
      <c r="E511" s="68">
        <f t="shared" si="4"/>
        <v>83.99</v>
      </c>
      <c r="F511" s="1011"/>
      <c r="G511" s="93"/>
    </row>
    <row r="512" spans="1:8" x14ac:dyDescent="0.25">
      <c r="A512" s="1984" t="s">
        <v>203</v>
      </c>
      <c r="B512" s="2003" t="s">
        <v>1018</v>
      </c>
      <c r="C512" s="85" t="s">
        <v>519</v>
      </c>
      <c r="D512" s="68">
        <f>D513+D514+D515</f>
        <v>83.99</v>
      </c>
      <c r="E512" s="68">
        <f>E513+E514+E515</f>
        <v>83.99</v>
      </c>
      <c r="F512" s="1011"/>
      <c r="G512" s="93"/>
    </row>
    <row r="513" spans="1:7" x14ac:dyDescent="0.25">
      <c r="A513" s="1985"/>
      <c r="B513" s="1791"/>
      <c r="C513" s="85" t="s">
        <v>421</v>
      </c>
      <c r="D513" s="68">
        <f t="shared" ref="D513:E515" si="5">D517+D521</f>
        <v>0</v>
      </c>
      <c r="E513" s="68">
        <f t="shared" si="5"/>
        <v>0</v>
      </c>
      <c r="F513" s="1011"/>
      <c r="G513" s="93"/>
    </row>
    <row r="514" spans="1:7" x14ac:dyDescent="0.25">
      <c r="A514" s="1985"/>
      <c r="B514" s="1791"/>
      <c r="C514" s="85" t="s">
        <v>422</v>
      </c>
      <c r="D514" s="68">
        <f t="shared" si="5"/>
        <v>0</v>
      </c>
      <c r="E514" s="68">
        <f t="shared" si="5"/>
        <v>0</v>
      </c>
      <c r="F514" s="1011"/>
      <c r="G514" s="93"/>
    </row>
    <row r="515" spans="1:7" x14ac:dyDescent="0.25">
      <c r="A515" s="1986"/>
      <c r="B515" s="1620"/>
      <c r="C515" s="85" t="s">
        <v>423</v>
      </c>
      <c r="D515" s="68">
        <f t="shared" si="5"/>
        <v>83.99</v>
      </c>
      <c r="E515" s="68">
        <f t="shared" si="5"/>
        <v>83.99</v>
      </c>
      <c r="F515" s="1011"/>
      <c r="G515" s="93"/>
    </row>
    <row r="516" spans="1:7" ht="13.9" customHeight="1" x14ac:dyDescent="0.25">
      <c r="A516" s="1991" t="s">
        <v>108</v>
      </c>
      <c r="B516" s="2003" t="s">
        <v>286</v>
      </c>
      <c r="C516" s="418" t="s">
        <v>519</v>
      </c>
      <c r="D516" s="68">
        <f>D517+D518+D519</f>
        <v>0</v>
      </c>
      <c r="E516" s="68">
        <f>E517+E518+E519</f>
        <v>0</v>
      </c>
      <c r="F516" s="1011"/>
      <c r="G516" s="93"/>
    </row>
    <row r="517" spans="1:7" ht="15" customHeight="1" x14ac:dyDescent="0.25">
      <c r="A517" s="1992"/>
      <c r="B517" s="1800"/>
      <c r="C517" s="70" t="s">
        <v>421</v>
      </c>
      <c r="D517" s="66">
        <v>0</v>
      </c>
      <c r="E517" s="66">
        <v>0</v>
      </c>
      <c r="F517" s="1012"/>
      <c r="G517" s="93"/>
    </row>
    <row r="518" spans="1:7" x14ac:dyDescent="0.25">
      <c r="A518" s="1992"/>
      <c r="B518" s="1800"/>
      <c r="C518" s="70" t="s">
        <v>422</v>
      </c>
      <c r="D518" s="66">
        <v>0</v>
      </c>
      <c r="E518" s="66">
        <v>0</v>
      </c>
      <c r="F518" s="1012"/>
      <c r="G518" s="93"/>
    </row>
    <row r="519" spans="1:7" x14ac:dyDescent="0.25">
      <c r="A519" s="1993"/>
      <c r="B519" s="1801"/>
      <c r="C519" s="70" t="s">
        <v>423</v>
      </c>
      <c r="D519" s="66">
        <v>0</v>
      </c>
      <c r="E519" s="66">
        <v>0</v>
      </c>
      <c r="F519" s="1012"/>
      <c r="G519" s="93"/>
    </row>
    <row r="520" spans="1:7" ht="13.9" customHeight="1" x14ac:dyDescent="0.25">
      <c r="A520" s="1991" t="s">
        <v>109</v>
      </c>
      <c r="B520" s="1990" t="s">
        <v>288</v>
      </c>
      <c r="C520" s="418" t="s">
        <v>519</v>
      </c>
      <c r="D520" s="68">
        <f>D521+D522+D523</f>
        <v>83.99</v>
      </c>
      <c r="E520" s="68">
        <f>E521+E522+E523</f>
        <v>83.99</v>
      </c>
      <c r="F520" s="1011"/>
      <c r="G520" s="93"/>
    </row>
    <row r="521" spans="1:7" ht="15" customHeight="1" x14ac:dyDescent="0.25">
      <c r="A521" s="1992"/>
      <c r="B521" s="1791"/>
      <c r="C521" s="70" t="s">
        <v>421</v>
      </c>
      <c r="D521" s="66">
        <v>0</v>
      </c>
      <c r="E521" s="67">
        <v>0</v>
      </c>
      <c r="F521" s="1012"/>
      <c r="G521" s="93"/>
    </row>
    <row r="522" spans="1:7" x14ac:dyDescent="0.25">
      <c r="A522" s="1992"/>
      <c r="B522" s="1791"/>
      <c r="C522" s="70" t="s">
        <v>422</v>
      </c>
      <c r="D522" s="66">
        <v>0</v>
      </c>
      <c r="E522" s="67">
        <v>0</v>
      </c>
      <c r="F522" s="1012"/>
      <c r="G522" s="93"/>
    </row>
    <row r="523" spans="1:7" x14ac:dyDescent="0.25">
      <c r="A523" s="1993"/>
      <c r="B523" s="1620"/>
      <c r="C523" s="70" t="s">
        <v>423</v>
      </c>
      <c r="D523" s="66">
        <v>83.99</v>
      </c>
      <c r="E523" s="66">
        <v>83.99</v>
      </c>
      <c r="F523" s="1012"/>
      <c r="G523" s="93"/>
    </row>
    <row r="524" spans="1:7" ht="13.9" customHeight="1" x14ac:dyDescent="0.25">
      <c r="A524" s="1991" t="s">
        <v>661</v>
      </c>
      <c r="B524" s="1990" t="s">
        <v>1019</v>
      </c>
      <c r="C524" s="418" t="s">
        <v>519</v>
      </c>
      <c r="D524" s="448">
        <f>D525+D526+D527</f>
        <v>0</v>
      </c>
      <c r="E524" s="448">
        <f>E525+E526+E527</f>
        <v>0</v>
      </c>
      <c r="F524" s="1009"/>
      <c r="G524" s="93"/>
    </row>
    <row r="525" spans="1:7" ht="15" customHeight="1" x14ac:dyDescent="0.25">
      <c r="A525" s="1992"/>
      <c r="B525" s="1791"/>
      <c r="C525" s="70" t="s">
        <v>421</v>
      </c>
      <c r="D525" s="185">
        <v>0</v>
      </c>
      <c r="E525" s="185">
        <v>0</v>
      </c>
      <c r="F525" s="1010"/>
      <c r="G525" s="93"/>
    </row>
    <row r="526" spans="1:7" x14ac:dyDescent="0.25">
      <c r="A526" s="1992"/>
      <c r="B526" s="1791"/>
      <c r="C526" s="70" t="s">
        <v>422</v>
      </c>
      <c r="D526" s="185">
        <v>0</v>
      </c>
      <c r="E526" s="185">
        <v>0</v>
      </c>
      <c r="F526" s="1010"/>
      <c r="G526" s="93"/>
    </row>
    <row r="527" spans="1:7" x14ac:dyDescent="0.25">
      <c r="A527" s="1993"/>
      <c r="B527" s="1620"/>
      <c r="C527" s="70" t="s">
        <v>423</v>
      </c>
      <c r="D527" s="185">
        <v>0</v>
      </c>
      <c r="E527" s="185">
        <v>0</v>
      </c>
      <c r="F527" s="1010"/>
      <c r="G527" s="93"/>
    </row>
    <row r="528" spans="1:7" ht="13.9" customHeight="1" x14ac:dyDescent="0.25">
      <c r="A528" s="1991" t="s">
        <v>120</v>
      </c>
      <c r="B528" s="1990" t="s">
        <v>1020</v>
      </c>
      <c r="C528" s="418" t="s">
        <v>519</v>
      </c>
      <c r="D528" s="448">
        <f>D529+D530+D531</f>
        <v>0</v>
      </c>
      <c r="E528" s="448">
        <f>E529+E530+E531</f>
        <v>0</v>
      </c>
      <c r="F528" s="1009"/>
      <c r="G528" s="93"/>
    </row>
    <row r="529" spans="1:8" ht="15" customHeight="1" x14ac:dyDescent="0.25">
      <c r="A529" s="1992"/>
      <c r="B529" s="1791"/>
      <c r="C529" s="70" t="s">
        <v>421</v>
      </c>
      <c r="D529" s="185">
        <v>0</v>
      </c>
      <c r="E529" s="185">
        <v>0</v>
      </c>
      <c r="F529" s="1010"/>
      <c r="G529" s="93"/>
    </row>
    <row r="530" spans="1:8" x14ac:dyDescent="0.25">
      <c r="A530" s="1992"/>
      <c r="B530" s="1791"/>
      <c r="C530" s="70" t="s">
        <v>422</v>
      </c>
      <c r="D530" s="185">
        <v>0</v>
      </c>
      <c r="E530" s="185">
        <v>0</v>
      </c>
      <c r="F530" s="1010"/>
      <c r="G530" s="93"/>
    </row>
    <row r="531" spans="1:8" x14ac:dyDescent="0.25">
      <c r="A531" s="1993"/>
      <c r="B531" s="1620"/>
      <c r="C531" s="70" t="s">
        <v>423</v>
      </c>
      <c r="D531" s="185">
        <v>0</v>
      </c>
      <c r="E531" s="185">
        <v>0</v>
      </c>
      <c r="F531" s="1010"/>
      <c r="G531" s="93"/>
    </row>
    <row r="532" spans="1:8" ht="13.9" customHeight="1" x14ac:dyDescent="0.25">
      <c r="A532" s="1991" t="s">
        <v>122</v>
      </c>
      <c r="B532" s="1990" t="s">
        <v>1021</v>
      </c>
      <c r="C532" s="418" t="s">
        <v>519</v>
      </c>
      <c r="D532" s="448">
        <f>D533+D534+D535</f>
        <v>0</v>
      </c>
      <c r="E532" s="448">
        <f>E533+E534+E535</f>
        <v>0</v>
      </c>
      <c r="F532" s="1009"/>
      <c r="G532" s="93"/>
    </row>
    <row r="533" spans="1:8" ht="15" customHeight="1" x14ac:dyDescent="0.25">
      <c r="A533" s="1992"/>
      <c r="B533" s="1791"/>
      <c r="C533" s="70" t="s">
        <v>421</v>
      </c>
      <c r="D533" s="185">
        <v>0</v>
      </c>
      <c r="E533" s="185">
        <v>0</v>
      </c>
      <c r="F533" s="1010"/>
      <c r="G533" s="93"/>
    </row>
    <row r="534" spans="1:8" x14ac:dyDescent="0.25">
      <c r="A534" s="1992"/>
      <c r="B534" s="1791"/>
      <c r="C534" s="70" t="s">
        <v>422</v>
      </c>
      <c r="D534" s="185">
        <v>0</v>
      </c>
      <c r="E534" s="185">
        <v>0</v>
      </c>
      <c r="F534" s="1010"/>
      <c r="G534" s="93"/>
    </row>
    <row r="535" spans="1:8" x14ac:dyDescent="0.25">
      <c r="A535" s="1993"/>
      <c r="B535" s="1620"/>
      <c r="C535" s="70" t="s">
        <v>423</v>
      </c>
      <c r="D535" s="185">
        <v>0</v>
      </c>
      <c r="E535" s="185">
        <v>0</v>
      </c>
      <c r="F535" s="1010"/>
      <c r="G535" s="93"/>
    </row>
    <row r="536" spans="1:8" s="409" customFormat="1" x14ac:dyDescent="0.25">
      <c r="A536" s="1991" t="s">
        <v>124</v>
      </c>
      <c r="B536" s="1990" t="s">
        <v>1206</v>
      </c>
      <c r="C536" s="418" t="s">
        <v>519</v>
      </c>
      <c r="D536" s="185">
        <f>D537+D538+D539</f>
        <v>0</v>
      </c>
      <c r="E536" s="185">
        <f>E537+E538+E539</f>
        <v>0</v>
      </c>
      <c r="F536" s="1010"/>
      <c r="G536" s="419"/>
      <c r="H536" s="410"/>
    </row>
    <row r="537" spans="1:8" s="409" customFormat="1" x14ac:dyDescent="0.25">
      <c r="A537" s="1992"/>
      <c r="B537" s="1791"/>
      <c r="C537" s="399" t="s">
        <v>421</v>
      </c>
      <c r="D537" s="185">
        <v>0</v>
      </c>
      <c r="E537" s="185">
        <v>0</v>
      </c>
      <c r="F537" s="1010"/>
      <c r="G537" s="419"/>
      <c r="H537" s="410"/>
    </row>
    <row r="538" spans="1:8" s="409" customFormat="1" x14ac:dyDescent="0.25">
      <c r="A538" s="1992"/>
      <c r="B538" s="1791"/>
      <c r="C538" s="399" t="s">
        <v>422</v>
      </c>
      <c r="D538" s="185">
        <v>0</v>
      </c>
      <c r="E538" s="185">
        <v>0</v>
      </c>
      <c r="F538" s="1010"/>
      <c r="G538" s="419"/>
      <c r="H538" s="410"/>
    </row>
    <row r="539" spans="1:8" s="409" customFormat="1" x14ac:dyDescent="0.25">
      <c r="A539" s="1993"/>
      <c r="B539" s="1620"/>
      <c r="C539" s="399" t="s">
        <v>423</v>
      </c>
      <c r="D539" s="185">
        <v>0</v>
      </c>
      <c r="E539" s="185">
        <v>0</v>
      </c>
      <c r="F539" s="1010"/>
      <c r="G539" s="419"/>
      <c r="H539" s="410"/>
    </row>
    <row r="540" spans="1:8" x14ac:dyDescent="0.25">
      <c r="A540" s="2000" t="s">
        <v>125</v>
      </c>
      <c r="B540" s="2001" t="s">
        <v>670</v>
      </c>
      <c r="C540" s="422" t="s">
        <v>519</v>
      </c>
      <c r="D540" s="448">
        <f>D541+D542+D543</f>
        <v>0</v>
      </c>
      <c r="E540" s="448">
        <f>E541+E542+E543</f>
        <v>0</v>
      </c>
      <c r="F540" s="1009"/>
      <c r="G540" s="93"/>
    </row>
    <row r="541" spans="1:8" x14ac:dyDescent="0.25">
      <c r="A541" s="2000"/>
      <c r="B541" s="1538"/>
      <c r="C541" s="415" t="s">
        <v>421</v>
      </c>
      <c r="D541" s="185">
        <v>0</v>
      </c>
      <c r="E541" s="185">
        <v>0</v>
      </c>
      <c r="F541" s="1010"/>
      <c r="G541" s="93"/>
    </row>
    <row r="542" spans="1:8" x14ac:dyDescent="0.25">
      <c r="A542" s="2000"/>
      <c r="B542" s="1538"/>
      <c r="C542" s="415" t="s">
        <v>422</v>
      </c>
      <c r="D542" s="185">
        <v>0</v>
      </c>
      <c r="E542" s="185">
        <v>0</v>
      </c>
      <c r="F542" s="1010"/>
      <c r="G542" s="93"/>
    </row>
    <row r="543" spans="1:8" x14ac:dyDescent="0.25">
      <c r="A543" s="2000"/>
      <c r="B543" s="1538"/>
      <c r="C543" s="415" t="s">
        <v>423</v>
      </c>
      <c r="D543" s="185">
        <v>0</v>
      </c>
      <c r="E543" s="185">
        <v>0</v>
      </c>
      <c r="F543" s="1010"/>
      <c r="G543" s="93"/>
    </row>
    <row r="544" spans="1:8" s="409" customFormat="1" x14ac:dyDescent="0.25">
      <c r="A544" s="1996" t="s">
        <v>232</v>
      </c>
      <c r="B544" s="1949" t="s">
        <v>1022</v>
      </c>
      <c r="C544" s="422" t="s">
        <v>519</v>
      </c>
      <c r="D544" s="448">
        <f>D545+D546+D547</f>
        <v>0</v>
      </c>
      <c r="E544" s="448">
        <f>E545+E546+E547</f>
        <v>0</v>
      </c>
      <c r="F544" s="1009"/>
      <c r="G544" s="419"/>
      <c r="H544" s="410"/>
    </row>
    <row r="545" spans="1:8" s="409" customFormat="1" x14ac:dyDescent="0.25">
      <c r="A545" s="1887"/>
      <c r="B545" s="1950"/>
      <c r="C545" s="415" t="s">
        <v>421</v>
      </c>
      <c r="D545" s="448">
        <f t="shared" ref="D545:E547" si="6">D549</f>
        <v>0</v>
      </c>
      <c r="E545" s="448">
        <f t="shared" si="6"/>
        <v>0</v>
      </c>
      <c r="F545" s="1009"/>
      <c r="G545" s="419"/>
      <c r="H545" s="410"/>
    </row>
    <row r="546" spans="1:8" s="409" customFormat="1" x14ac:dyDescent="0.25">
      <c r="A546" s="1887"/>
      <c r="B546" s="1950"/>
      <c r="C546" s="415" t="s">
        <v>422</v>
      </c>
      <c r="D546" s="448">
        <f t="shared" si="6"/>
        <v>0</v>
      </c>
      <c r="E546" s="448">
        <f t="shared" si="6"/>
        <v>0</v>
      </c>
      <c r="F546" s="1009"/>
      <c r="G546" s="419"/>
      <c r="H546" s="410"/>
    </row>
    <row r="547" spans="1:8" s="409" customFormat="1" x14ac:dyDescent="0.25">
      <c r="A547" s="1887"/>
      <c r="B547" s="1951"/>
      <c r="C547" s="415" t="s">
        <v>423</v>
      </c>
      <c r="D547" s="448">
        <f t="shared" si="6"/>
        <v>0</v>
      </c>
      <c r="E547" s="448">
        <f t="shared" si="6"/>
        <v>0</v>
      </c>
      <c r="F547" s="1009"/>
      <c r="G547" s="419"/>
      <c r="H547" s="410"/>
    </row>
    <row r="548" spans="1:8" s="409" customFormat="1" x14ac:dyDescent="0.25">
      <c r="A548" s="2000" t="s">
        <v>234</v>
      </c>
      <c r="B548" s="1997" t="s">
        <v>914</v>
      </c>
      <c r="C548" s="422" t="s">
        <v>519</v>
      </c>
      <c r="D548" s="448">
        <f>D549+D550+D551</f>
        <v>0</v>
      </c>
      <c r="E548" s="448">
        <f>E549+E550+E551</f>
        <v>0</v>
      </c>
      <c r="F548" s="1009"/>
      <c r="G548" s="419"/>
      <c r="H548" s="410"/>
    </row>
    <row r="549" spans="1:8" s="409" customFormat="1" x14ac:dyDescent="0.25">
      <c r="A549" s="1542"/>
      <c r="B549" s="1998"/>
      <c r="C549" s="415" t="s">
        <v>421</v>
      </c>
      <c r="D549" s="185">
        <v>0</v>
      </c>
      <c r="E549" s="185">
        <v>0</v>
      </c>
      <c r="F549" s="1010"/>
      <c r="G549" s="419"/>
      <c r="H549" s="410"/>
    </row>
    <row r="550" spans="1:8" s="409" customFormat="1" x14ac:dyDescent="0.25">
      <c r="A550" s="1542"/>
      <c r="B550" s="1998"/>
      <c r="C550" s="415" t="s">
        <v>422</v>
      </c>
      <c r="D550" s="185">
        <v>0</v>
      </c>
      <c r="E550" s="185">
        <v>0</v>
      </c>
      <c r="F550" s="1010"/>
      <c r="G550" s="419"/>
      <c r="H550" s="410"/>
    </row>
    <row r="551" spans="1:8" s="409" customFormat="1" x14ac:dyDescent="0.25">
      <c r="A551" s="1542"/>
      <c r="B551" s="1999"/>
      <c r="C551" s="415" t="s">
        <v>423</v>
      </c>
      <c r="D551" s="185">
        <f>D555+D559</f>
        <v>0</v>
      </c>
      <c r="E551" s="185">
        <f>E555+E559</f>
        <v>0</v>
      </c>
      <c r="F551" s="1010"/>
      <c r="G551" s="419"/>
      <c r="H551" s="410"/>
    </row>
    <row r="552" spans="1:8" s="409" customFormat="1" x14ac:dyDescent="0.25">
      <c r="A552" s="2000" t="s">
        <v>515</v>
      </c>
      <c r="B552" s="1997" t="s">
        <v>1023</v>
      </c>
      <c r="C552" s="422" t="s">
        <v>519</v>
      </c>
      <c r="D552" s="448">
        <f>D553+D554+D555</f>
        <v>0</v>
      </c>
      <c r="E552" s="448">
        <f>E553+E554+E555</f>
        <v>0</v>
      </c>
      <c r="F552" s="1009"/>
      <c r="G552" s="419"/>
      <c r="H552" s="410"/>
    </row>
    <row r="553" spans="1:8" s="409" customFormat="1" x14ac:dyDescent="0.25">
      <c r="A553" s="1542"/>
      <c r="B553" s="1998"/>
      <c r="C553" s="415" t="s">
        <v>421</v>
      </c>
      <c r="D553" s="185">
        <v>0</v>
      </c>
      <c r="E553" s="185">
        <v>0</v>
      </c>
      <c r="F553" s="1010"/>
      <c r="G553" s="419"/>
      <c r="H553" s="410"/>
    </row>
    <row r="554" spans="1:8" s="409" customFormat="1" x14ac:dyDescent="0.25">
      <c r="A554" s="1542"/>
      <c r="B554" s="1998"/>
      <c r="C554" s="415" t="s">
        <v>422</v>
      </c>
      <c r="D554" s="185">
        <v>0</v>
      </c>
      <c r="E554" s="185">
        <v>0</v>
      </c>
      <c r="F554" s="1010"/>
      <c r="G554" s="419"/>
      <c r="H554" s="410"/>
    </row>
    <row r="555" spans="1:8" s="409" customFormat="1" x14ac:dyDescent="0.25">
      <c r="A555" s="1542"/>
      <c r="B555" s="1999"/>
      <c r="C555" s="415" t="s">
        <v>423</v>
      </c>
      <c r="D555" s="185">
        <v>0</v>
      </c>
      <c r="E555" s="185">
        <v>0</v>
      </c>
      <c r="F555" s="1010"/>
      <c r="G555" s="419"/>
      <c r="H555" s="410"/>
    </row>
    <row r="556" spans="1:8" s="409" customFormat="1" x14ac:dyDescent="0.25">
      <c r="A556" s="2000" t="s">
        <v>516</v>
      </c>
      <c r="B556" s="1997" t="s">
        <v>916</v>
      </c>
      <c r="C556" s="415" t="s">
        <v>519</v>
      </c>
      <c r="D556" s="185">
        <f>D557+D558+D559</f>
        <v>0</v>
      </c>
      <c r="E556" s="185">
        <f>E557+E558+E559</f>
        <v>0</v>
      </c>
      <c r="F556" s="1010"/>
      <c r="G556" s="419"/>
      <c r="H556" s="410"/>
    </row>
    <row r="557" spans="1:8" s="409" customFormat="1" x14ac:dyDescent="0.25">
      <c r="A557" s="1542"/>
      <c r="B557" s="1998"/>
      <c r="C557" s="415" t="s">
        <v>421</v>
      </c>
      <c r="D557" s="185">
        <v>0</v>
      </c>
      <c r="E557" s="185">
        <v>0</v>
      </c>
      <c r="F557" s="1010"/>
      <c r="G557" s="419"/>
      <c r="H557" s="410"/>
    </row>
    <row r="558" spans="1:8" s="409" customFormat="1" x14ac:dyDescent="0.25">
      <c r="A558" s="1542"/>
      <c r="B558" s="1998"/>
      <c r="C558" s="415" t="s">
        <v>422</v>
      </c>
      <c r="D558" s="185">
        <v>0</v>
      </c>
      <c r="E558" s="185">
        <v>0</v>
      </c>
      <c r="F558" s="1010"/>
      <c r="G558" s="419"/>
      <c r="H558" s="410"/>
    </row>
    <row r="559" spans="1:8" s="409" customFormat="1" x14ac:dyDescent="0.25">
      <c r="A559" s="1542"/>
      <c r="B559" s="1999"/>
      <c r="C559" s="415" t="s">
        <v>423</v>
      </c>
      <c r="D559" s="185">
        <v>0</v>
      </c>
      <c r="E559" s="185">
        <v>0</v>
      </c>
      <c r="F559" s="1010"/>
      <c r="G559" s="419"/>
      <c r="H559" s="410"/>
    </row>
    <row r="560" spans="1:8" s="409" customFormat="1" x14ac:dyDescent="0.25">
      <c r="A560" s="1996" t="s">
        <v>243</v>
      </c>
      <c r="B560" s="1949" t="s">
        <v>917</v>
      </c>
      <c r="C560" s="422" t="s">
        <v>519</v>
      </c>
      <c r="D560" s="448">
        <f>D561+D562+D563</f>
        <v>0</v>
      </c>
      <c r="E560" s="448">
        <f>E561+E562+E563</f>
        <v>0</v>
      </c>
      <c r="F560" s="1009"/>
      <c r="G560" s="419"/>
      <c r="H560" s="410"/>
    </row>
    <row r="561" spans="1:8" s="409" customFormat="1" x14ac:dyDescent="0.25">
      <c r="A561" s="1887"/>
      <c r="B561" s="1950"/>
      <c r="C561" s="422" t="s">
        <v>421</v>
      </c>
      <c r="D561" s="448">
        <f t="shared" ref="D561:E563" si="7">D565</f>
        <v>0</v>
      </c>
      <c r="E561" s="448">
        <f t="shared" si="7"/>
        <v>0</v>
      </c>
      <c r="F561" s="1009"/>
      <c r="G561" s="419"/>
      <c r="H561" s="410"/>
    </row>
    <row r="562" spans="1:8" s="409" customFormat="1" x14ac:dyDescent="0.25">
      <c r="A562" s="1887"/>
      <c r="B562" s="1950"/>
      <c r="C562" s="422" t="s">
        <v>422</v>
      </c>
      <c r="D562" s="448">
        <f t="shared" si="7"/>
        <v>0</v>
      </c>
      <c r="E562" s="448">
        <f t="shared" si="7"/>
        <v>0</v>
      </c>
      <c r="F562" s="1009"/>
      <c r="G562" s="419"/>
      <c r="H562" s="410"/>
    </row>
    <row r="563" spans="1:8" s="409" customFormat="1" x14ac:dyDescent="0.25">
      <c r="A563" s="1887"/>
      <c r="B563" s="1951"/>
      <c r="C563" s="422" t="s">
        <v>423</v>
      </c>
      <c r="D563" s="448">
        <f t="shared" si="7"/>
        <v>0</v>
      </c>
      <c r="E563" s="448">
        <f t="shared" si="7"/>
        <v>0</v>
      </c>
      <c r="F563" s="1009"/>
      <c r="G563" s="419"/>
      <c r="H563" s="410"/>
    </row>
    <row r="564" spans="1:8" s="409" customFormat="1" x14ac:dyDescent="0.25">
      <c r="A564" s="2000" t="s">
        <v>390</v>
      </c>
      <c r="B564" s="1997" t="s">
        <v>918</v>
      </c>
      <c r="C564" s="415" t="s">
        <v>519</v>
      </c>
      <c r="D564" s="185">
        <f>D565+D566+D567</f>
        <v>0</v>
      </c>
      <c r="E564" s="185">
        <f>E565+E566+E567</f>
        <v>0</v>
      </c>
      <c r="F564" s="1010"/>
      <c r="G564" s="419"/>
      <c r="H564" s="410"/>
    </row>
    <row r="565" spans="1:8" s="409" customFormat="1" x14ac:dyDescent="0.25">
      <c r="A565" s="2172"/>
      <c r="B565" s="1998"/>
      <c r="C565" s="415" t="s">
        <v>421</v>
      </c>
      <c r="D565" s="185">
        <v>0</v>
      </c>
      <c r="E565" s="185">
        <v>0</v>
      </c>
      <c r="F565" s="1010"/>
      <c r="G565" s="419"/>
      <c r="H565" s="410"/>
    </row>
    <row r="566" spans="1:8" s="409" customFormat="1" x14ac:dyDescent="0.25">
      <c r="A566" s="2172"/>
      <c r="B566" s="1998"/>
      <c r="C566" s="415" t="s">
        <v>422</v>
      </c>
      <c r="D566" s="185">
        <v>0</v>
      </c>
      <c r="E566" s="185">
        <v>0</v>
      </c>
      <c r="F566" s="1010"/>
      <c r="G566" s="419"/>
      <c r="H566" s="410"/>
    </row>
    <row r="567" spans="1:8" s="409" customFormat="1" x14ac:dyDescent="0.25">
      <c r="A567" s="2172"/>
      <c r="B567" s="1999"/>
      <c r="C567" s="415" t="s">
        <v>423</v>
      </c>
      <c r="D567" s="185">
        <v>0</v>
      </c>
      <c r="E567" s="185">
        <v>0</v>
      </c>
      <c r="F567" s="1010"/>
      <c r="G567" s="419"/>
      <c r="H567" s="410"/>
    </row>
    <row r="568" spans="1:8" s="409" customFormat="1" ht="16.5" customHeight="1" x14ac:dyDescent="0.25">
      <c r="A568" s="2164" t="s">
        <v>714</v>
      </c>
      <c r="B568" s="2163" t="s">
        <v>1113</v>
      </c>
      <c r="C568" s="422" t="s">
        <v>519</v>
      </c>
      <c r="D568" s="448">
        <f>D569+D570+D571</f>
        <v>12749.58</v>
      </c>
      <c r="E568" s="448">
        <f>E569+E570+E571</f>
        <v>12749.58</v>
      </c>
      <c r="F568" s="1009"/>
      <c r="G568" s="419"/>
      <c r="H568" s="410"/>
    </row>
    <row r="569" spans="1:8" s="409" customFormat="1" ht="15.75" customHeight="1" x14ac:dyDescent="0.25">
      <c r="A569" s="1542"/>
      <c r="B569" s="1538"/>
      <c r="C569" s="422" t="s">
        <v>421</v>
      </c>
      <c r="D569" s="448">
        <f>D573+D577+D581+D585</f>
        <v>0</v>
      </c>
      <c r="E569" s="448">
        <f>E573+E577+E581+E585</f>
        <v>0</v>
      </c>
      <c r="F569" s="1009"/>
      <c r="G569" s="419"/>
      <c r="H569" s="410"/>
    </row>
    <row r="570" spans="1:8" s="409" customFormat="1" ht="17.25" customHeight="1" x14ac:dyDescent="0.25">
      <c r="A570" s="1542"/>
      <c r="B570" s="1538"/>
      <c r="C570" s="422" t="s">
        <v>422</v>
      </c>
      <c r="D570" s="448">
        <f>D574+D578+D582+D586</f>
        <v>0</v>
      </c>
      <c r="E570" s="448">
        <f>E574+E578+E582+E586</f>
        <v>0</v>
      </c>
      <c r="F570" s="1009"/>
      <c r="G570" s="419"/>
      <c r="H570" s="410"/>
    </row>
    <row r="571" spans="1:8" s="409" customFormat="1" ht="13.5" customHeight="1" x14ac:dyDescent="0.25">
      <c r="A571" s="1542"/>
      <c r="B571" s="1538"/>
      <c r="C571" s="422" t="s">
        <v>423</v>
      </c>
      <c r="D571" s="448">
        <f>D575+D579+D585+D587</f>
        <v>12749.58</v>
      </c>
      <c r="E571" s="448">
        <f>E575+E579+E585+E587</f>
        <v>12749.58</v>
      </c>
      <c r="F571" s="1009"/>
      <c r="G571" s="419"/>
      <c r="H571" s="410"/>
    </row>
    <row r="572" spans="1:8" s="409" customFormat="1" x14ac:dyDescent="0.25">
      <c r="A572" s="1994" t="s">
        <v>248</v>
      </c>
      <c r="B572" s="2002" t="s">
        <v>1477</v>
      </c>
      <c r="C572" s="415" t="s">
        <v>519</v>
      </c>
      <c r="D572" s="185">
        <f>D573+D574+D575</f>
        <v>11639.41</v>
      </c>
      <c r="E572" s="185">
        <f>E573+E574+E575</f>
        <v>11639.41</v>
      </c>
      <c r="F572" s="1010"/>
      <c r="G572" s="419"/>
      <c r="H572" s="410"/>
    </row>
    <row r="573" spans="1:8" s="409" customFormat="1" x14ac:dyDescent="0.25">
      <c r="A573" s="1854"/>
      <c r="B573" s="1538"/>
      <c r="C573" s="415" t="s">
        <v>421</v>
      </c>
      <c r="D573" s="185">
        <v>0</v>
      </c>
      <c r="E573" s="185">
        <v>0</v>
      </c>
      <c r="F573" s="1010"/>
      <c r="G573" s="419"/>
      <c r="H573" s="410"/>
    </row>
    <row r="574" spans="1:8" s="409" customFormat="1" x14ac:dyDescent="0.25">
      <c r="A574" s="1854"/>
      <c r="B574" s="1538"/>
      <c r="C574" s="415" t="s">
        <v>422</v>
      </c>
      <c r="D574" s="185">
        <v>0</v>
      </c>
      <c r="E574" s="185">
        <v>0</v>
      </c>
      <c r="F574" s="1010"/>
      <c r="G574" s="419"/>
      <c r="H574" s="410"/>
    </row>
    <row r="575" spans="1:8" s="409" customFormat="1" x14ac:dyDescent="0.25">
      <c r="A575" s="1854"/>
      <c r="B575" s="1538"/>
      <c r="C575" s="415" t="s">
        <v>423</v>
      </c>
      <c r="D575" s="185">
        <v>11639.41</v>
      </c>
      <c r="E575" s="185">
        <v>11639.41</v>
      </c>
      <c r="F575" s="1010"/>
      <c r="G575" s="419"/>
      <c r="H575" s="410"/>
    </row>
    <row r="576" spans="1:8" s="409" customFormat="1" x14ac:dyDescent="0.25">
      <c r="A576" s="1994" t="s">
        <v>251</v>
      </c>
      <c r="B576" s="2002" t="s">
        <v>1476</v>
      </c>
      <c r="C576" s="415" t="s">
        <v>519</v>
      </c>
      <c r="D576" s="185">
        <f>D577+D578+D579</f>
        <v>1110.17</v>
      </c>
      <c r="E576" s="185">
        <f>E577+E578+E579</f>
        <v>1110.17</v>
      </c>
      <c r="F576" s="1010"/>
      <c r="G576" s="419"/>
      <c r="H576" s="410"/>
    </row>
    <row r="577" spans="1:8" s="409" customFormat="1" x14ac:dyDescent="0.25">
      <c r="A577" s="1854"/>
      <c r="B577" s="1538"/>
      <c r="C577" s="415" t="s">
        <v>421</v>
      </c>
      <c r="D577" s="185">
        <v>0</v>
      </c>
      <c r="E577" s="185">
        <v>0</v>
      </c>
      <c r="F577" s="1010"/>
      <c r="G577" s="419"/>
      <c r="H577" s="410"/>
    </row>
    <row r="578" spans="1:8" s="409" customFormat="1" x14ac:dyDescent="0.25">
      <c r="A578" s="1854"/>
      <c r="B578" s="1538"/>
      <c r="C578" s="415" t="s">
        <v>422</v>
      </c>
      <c r="D578" s="185">
        <v>0</v>
      </c>
      <c r="E578" s="185">
        <v>0</v>
      </c>
      <c r="F578" s="1010"/>
      <c r="G578" s="419"/>
      <c r="H578" s="410"/>
    </row>
    <row r="579" spans="1:8" s="409" customFormat="1" x14ac:dyDescent="0.25">
      <c r="A579" s="1854"/>
      <c r="B579" s="1538"/>
      <c r="C579" s="415" t="s">
        <v>423</v>
      </c>
      <c r="D579" s="185">
        <v>1110.17</v>
      </c>
      <c r="E579" s="185">
        <v>1110.17</v>
      </c>
      <c r="F579" s="1010"/>
      <c r="G579" s="419"/>
      <c r="H579" s="410"/>
    </row>
    <row r="580" spans="1:8" s="409" customFormat="1" x14ac:dyDescent="0.25">
      <c r="A580" s="1994" t="s">
        <v>691</v>
      </c>
      <c r="B580" s="2002" t="s">
        <v>1114</v>
      </c>
      <c r="C580" s="415" t="s">
        <v>519</v>
      </c>
      <c r="D580" s="185">
        <f>D581+D582+D583</f>
        <v>0</v>
      </c>
      <c r="E580" s="185">
        <f>E581+E582+E583</f>
        <v>0</v>
      </c>
      <c r="F580" s="1010"/>
      <c r="G580" s="419"/>
      <c r="H580" s="410"/>
    </row>
    <row r="581" spans="1:8" s="409" customFormat="1" x14ac:dyDescent="0.25">
      <c r="A581" s="1854"/>
      <c r="B581" s="1538"/>
      <c r="C581" s="415" t="s">
        <v>421</v>
      </c>
      <c r="D581" s="185">
        <v>0</v>
      </c>
      <c r="E581" s="185"/>
      <c r="F581" s="1010"/>
      <c r="G581" s="419"/>
      <c r="H581" s="410"/>
    </row>
    <row r="582" spans="1:8" s="409" customFormat="1" x14ac:dyDescent="0.25">
      <c r="A582" s="1854"/>
      <c r="B582" s="1538"/>
      <c r="C582" s="415" t="s">
        <v>422</v>
      </c>
      <c r="D582" s="185">
        <v>0</v>
      </c>
      <c r="E582" s="185">
        <v>0</v>
      </c>
      <c r="F582" s="1010"/>
      <c r="G582" s="419"/>
      <c r="H582" s="410"/>
    </row>
    <row r="583" spans="1:8" s="409" customFormat="1" x14ac:dyDescent="0.25">
      <c r="A583" s="1854"/>
      <c r="B583" s="1538"/>
      <c r="C583" s="415" t="s">
        <v>423</v>
      </c>
      <c r="D583" s="185">
        <v>0</v>
      </c>
      <c r="E583" s="185">
        <v>0</v>
      </c>
      <c r="F583" s="1010"/>
      <c r="G583" s="419"/>
      <c r="H583" s="410"/>
    </row>
    <row r="584" spans="1:8" s="409" customFormat="1" x14ac:dyDescent="0.25">
      <c r="A584" s="1994" t="s">
        <v>920</v>
      </c>
      <c r="B584" s="2002" t="s">
        <v>1115</v>
      </c>
      <c r="C584" s="415" t="s">
        <v>519</v>
      </c>
      <c r="D584" s="185">
        <f>D585+D586+D587</f>
        <v>0</v>
      </c>
      <c r="E584" s="185">
        <f>E585+E586+E587</f>
        <v>0</v>
      </c>
      <c r="F584" s="1010"/>
      <c r="G584" s="419"/>
      <c r="H584" s="410"/>
    </row>
    <row r="585" spans="1:8" s="409" customFormat="1" x14ac:dyDescent="0.25">
      <c r="A585" s="1854"/>
      <c r="B585" s="1538"/>
      <c r="C585" s="415" t="s">
        <v>421</v>
      </c>
      <c r="D585" s="185">
        <v>0</v>
      </c>
      <c r="E585" s="185">
        <v>0</v>
      </c>
      <c r="F585" s="1010"/>
      <c r="G585" s="419"/>
      <c r="H585" s="410"/>
    </row>
    <row r="586" spans="1:8" s="409" customFormat="1" ht="18.75" customHeight="1" x14ac:dyDescent="0.25">
      <c r="A586" s="1854"/>
      <c r="B586" s="1538"/>
      <c r="C586" s="415" t="s">
        <v>422</v>
      </c>
      <c r="D586" s="185">
        <v>0</v>
      </c>
      <c r="E586" s="185">
        <v>0</v>
      </c>
      <c r="F586" s="1010"/>
      <c r="G586" s="419"/>
      <c r="H586" s="410"/>
    </row>
    <row r="587" spans="1:8" s="409" customFormat="1" ht="24" customHeight="1" x14ac:dyDescent="0.25">
      <c r="A587" s="1995"/>
      <c r="B587" s="2010"/>
      <c r="C587" s="544" t="s">
        <v>423</v>
      </c>
      <c r="D587" s="451">
        <v>0</v>
      </c>
      <c r="E587" s="451">
        <v>0</v>
      </c>
      <c r="F587" s="1010"/>
      <c r="G587" s="419"/>
      <c r="H587" s="410"/>
    </row>
    <row r="588" spans="1:8" s="409" customFormat="1" x14ac:dyDescent="0.25">
      <c r="A588" s="2164">
        <v>7</v>
      </c>
      <c r="B588" s="2163" t="s">
        <v>1024</v>
      </c>
      <c r="C588" s="422" t="s">
        <v>519</v>
      </c>
      <c r="D588" s="448">
        <f>D589+D590+D591</f>
        <v>0</v>
      </c>
      <c r="E588" s="448">
        <f>E589+E590+E591</f>
        <v>0</v>
      </c>
      <c r="F588" s="1009"/>
      <c r="G588" s="419"/>
      <c r="H588" s="410"/>
    </row>
    <row r="589" spans="1:8" s="409" customFormat="1" x14ac:dyDescent="0.25">
      <c r="A589" s="2164"/>
      <c r="B589" s="2163"/>
      <c r="C589" s="422" t="s">
        <v>421</v>
      </c>
      <c r="D589" s="448">
        <f>D593+D597+D601+D605+D609+D613+D617</f>
        <v>0</v>
      </c>
      <c r="E589" s="448">
        <f>E593+E597+E601+E605+E609+E613+E617</f>
        <v>0</v>
      </c>
      <c r="F589" s="1009"/>
      <c r="G589" s="419"/>
      <c r="H589" s="410"/>
    </row>
    <row r="590" spans="1:8" s="409" customFormat="1" x14ac:dyDescent="0.25">
      <c r="A590" s="2164"/>
      <c r="B590" s="2163"/>
      <c r="C590" s="422" t="s">
        <v>422</v>
      </c>
      <c r="D590" s="448">
        <f>D594+D598+D602+D606+D610+D614+D618</f>
        <v>0</v>
      </c>
      <c r="E590" s="448">
        <f>E594+E598+E602+E606+E610+E614+E618</f>
        <v>0</v>
      </c>
      <c r="F590" s="1009"/>
      <c r="G590" s="419"/>
      <c r="H590" s="410"/>
    </row>
    <row r="591" spans="1:8" s="409" customFormat="1" x14ac:dyDescent="0.25">
      <c r="A591" s="2164"/>
      <c r="B591" s="2163"/>
      <c r="C591" s="422" t="s">
        <v>423</v>
      </c>
      <c r="D591" s="448">
        <f>D599+D603+D607+D611+D615+D619</f>
        <v>0</v>
      </c>
      <c r="E591" s="448">
        <f>E599+E603+E607+E611+E615+E619</f>
        <v>0</v>
      </c>
      <c r="F591" s="1009"/>
      <c r="G591" s="419"/>
      <c r="H591" s="410"/>
    </row>
    <row r="592" spans="1:8" s="409" customFormat="1" x14ac:dyDescent="0.25">
      <c r="A592" s="2162" t="s">
        <v>1116</v>
      </c>
      <c r="B592" s="1998" t="s">
        <v>292</v>
      </c>
      <c r="C592" s="418" t="s">
        <v>519</v>
      </c>
      <c r="D592" s="558">
        <f>D593+D594+D595</f>
        <v>0</v>
      </c>
      <c r="E592" s="558">
        <f>E593+E594+E595</f>
        <v>0</v>
      </c>
      <c r="F592" s="1009"/>
      <c r="G592" s="419"/>
      <c r="H592" s="410"/>
    </row>
    <row r="593" spans="1:8" s="409" customFormat="1" x14ac:dyDescent="0.25">
      <c r="A593" s="2162"/>
      <c r="B593" s="1998"/>
      <c r="C593" s="415" t="s">
        <v>421</v>
      </c>
      <c r="D593" s="185">
        <v>0</v>
      </c>
      <c r="E593" s="185">
        <v>0</v>
      </c>
      <c r="F593" s="1010"/>
      <c r="G593" s="419"/>
      <c r="H593" s="410"/>
    </row>
    <row r="594" spans="1:8" s="409" customFormat="1" x14ac:dyDescent="0.25">
      <c r="A594" s="2162"/>
      <c r="B594" s="1998"/>
      <c r="C594" s="415" t="s">
        <v>422</v>
      </c>
      <c r="D594" s="185">
        <v>0</v>
      </c>
      <c r="E594" s="185">
        <v>0</v>
      </c>
      <c r="F594" s="1010"/>
      <c r="G594" s="419"/>
      <c r="H594" s="410"/>
    </row>
    <row r="595" spans="1:8" s="409" customFormat="1" x14ac:dyDescent="0.25">
      <c r="A595" s="2162"/>
      <c r="B595" s="1999"/>
      <c r="C595" s="415" t="s">
        <v>423</v>
      </c>
      <c r="D595" s="185">
        <v>0</v>
      </c>
      <c r="E595" s="185">
        <v>0</v>
      </c>
      <c r="F595" s="1010"/>
      <c r="G595" s="419"/>
      <c r="H595" s="410"/>
    </row>
    <row r="596" spans="1:8" s="409" customFormat="1" x14ac:dyDescent="0.25">
      <c r="A596" s="2162" t="s">
        <v>1117</v>
      </c>
      <c r="B596" s="1997" t="s">
        <v>294</v>
      </c>
      <c r="C596" s="422" t="s">
        <v>519</v>
      </c>
      <c r="D596" s="448">
        <f>D597+D598+D599</f>
        <v>0</v>
      </c>
      <c r="E596" s="448">
        <f>E597+E598+E599</f>
        <v>0</v>
      </c>
      <c r="F596" s="1009"/>
      <c r="G596" s="419"/>
      <c r="H596" s="410"/>
    </row>
    <row r="597" spans="1:8" s="409" customFormat="1" x14ac:dyDescent="0.25">
      <c r="A597" s="2162"/>
      <c r="B597" s="1998"/>
      <c r="C597" s="415" t="s">
        <v>421</v>
      </c>
      <c r="D597" s="185">
        <v>0</v>
      </c>
      <c r="E597" s="185">
        <v>0</v>
      </c>
      <c r="F597" s="1010"/>
      <c r="G597" s="419"/>
      <c r="H597" s="410"/>
    </row>
    <row r="598" spans="1:8" s="409" customFormat="1" x14ac:dyDescent="0.25">
      <c r="A598" s="2162"/>
      <c r="B598" s="1998"/>
      <c r="C598" s="415" t="s">
        <v>422</v>
      </c>
      <c r="D598" s="185">
        <v>0</v>
      </c>
      <c r="E598" s="185">
        <v>0</v>
      </c>
      <c r="F598" s="1010"/>
      <c r="G598" s="419"/>
      <c r="H598" s="410"/>
    </row>
    <row r="599" spans="1:8" s="409" customFormat="1" x14ac:dyDescent="0.25">
      <c r="A599" s="2162"/>
      <c r="B599" s="1999"/>
      <c r="C599" s="415" t="s">
        <v>423</v>
      </c>
      <c r="D599" s="185">
        <v>0</v>
      </c>
      <c r="E599" s="185">
        <v>0</v>
      </c>
      <c r="F599" s="1010"/>
      <c r="G599" s="419"/>
      <c r="H599" s="410"/>
    </row>
    <row r="600" spans="1:8" s="409" customFormat="1" x14ac:dyDescent="0.25">
      <c r="A600" s="2162" t="s">
        <v>1118</v>
      </c>
      <c r="B600" s="1997" t="s">
        <v>296</v>
      </c>
      <c r="C600" s="422" t="s">
        <v>519</v>
      </c>
      <c r="D600" s="448">
        <f>D601+D602+D603</f>
        <v>0</v>
      </c>
      <c r="E600" s="448">
        <f>E601+E602+E603</f>
        <v>0</v>
      </c>
      <c r="F600" s="1009"/>
      <c r="G600" s="419"/>
      <c r="H600" s="410"/>
    </row>
    <row r="601" spans="1:8" s="409" customFormat="1" x14ac:dyDescent="0.25">
      <c r="A601" s="2162"/>
      <c r="B601" s="1998"/>
      <c r="C601" s="415" t="s">
        <v>421</v>
      </c>
      <c r="D601" s="185">
        <v>0</v>
      </c>
      <c r="E601" s="185">
        <v>0</v>
      </c>
      <c r="F601" s="1010"/>
      <c r="G601" s="419"/>
      <c r="H601" s="410"/>
    </row>
    <row r="602" spans="1:8" s="409" customFormat="1" x14ac:dyDescent="0.25">
      <c r="A602" s="2162"/>
      <c r="B602" s="1998"/>
      <c r="C602" s="415" t="s">
        <v>422</v>
      </c>
      <c r="D602" s="185">
        <v>0</v>
      </c>
      <c r="E602" s="185">
        <v>0</v>
      </c>
      <c r="F602" s="1010"/>
      <c r="G602" s="419"/>
      <c r="H602" s="410"/>
    </row>
    <row r="603" spans="1:8" s="409" customFormat="1" x14ac:dyDescent="0.25">
      <c r="A603" s="2162"/>
      <c r="B603" s="1999"/>
      <c r="C603" s="415" t="s">
        <v>423</v>
      </c>
      <c r="D603" s="185">
        <v>0</v>
      </c>
      <c r="E603" s="185">
        <v>0</v>
      </c>
      <c r="F603" s="1010"/>
      <c r="G603" s="419"/>
      <c r="H603" s="410"/>
    </row>
    <row r="604" spans="1:8" s="409" customFormat="1" x14ac:dyDescent="0.25">
      <c r="A604" s="2162" t="s">
        <v>1119</v>
      </c>
      <c r="B604" s="1997" t="s">
        <v>297</v>
      </c>
      <c r="C604" s="422" t="s">
        <v>519</v>
      </c>
      <c r="D604" s="448">
        <f>D605+D606+D607</f>
        <v>0</v>
      </c>
      <c r="E604" s="448">
        <f>E605+E606+E607</f>
        <v>0</v>
      </c>
      <c r="F604" s="1009"/>
      <c r="G604" s="419"/>
      <c r="H604" s="410"/>
    </row>
    <row r="605" spans="1:8" s="409" customFormat="1" x14ac:dyDescent="0.25">
      <c r="A605" s="2162"/>
      <c r="B605" s="1998"/>
      <c r="C605" s="415" t="s">
        <v>421</v>
      </c>
      <c r="D605" s="185">
        <v>0</v>
      </c>
      <c r="E605" s="185">
        <v>0</v>
      </c>
      <c r="F605" s="1010"/>
      <c r="G605" s="419"/>
      <c r="H605" s="410"/>
    </row>
    <row r="606" spans="1:8" s="409" customFormat="1" x14ac:dyDescent="0.25">
      <c r="A606" s="2162"/>
      <c r="B606" s="1998"/>
      <c r="C606" s="415" t="s">
        <v>422</v>
      </c>
      <c r="D606" s="185">
        <v>0</v>
      </c>
      <c r="E606" s="185">
        <v>0</v>
      </c>
      <c r="F606" s="1010"/>
      <c r="G606" s="419"/>
      <c r="H606" s="410"/>
    </row>
    <row r="607" spans="1:8" s="409" customFormat="1" x14ac:dyDescent="0.25">
      <c r="A607" s="2162"/>
      <c r="B607" s="1999"/>
      <c r="C607" s="415" t="s">
        <v>423</v>
      </c>
      <c r="D607" s="185">
        <v>0</v>
      </c>
      <c r="E607" s="185">
        <v>0</v>
      </c>
      <c r="F607" s="1010"/>
      <c r="G607" s="419"/>
      <c r="H607" s="410"/>
    </row>
    <row r="608" spans="1:8" s="409" customFormat="1" x14ac:dyDescent="0.25">
      <c r="A608" s="2162" t="s">
        <v>1120</v>
      </c>
      <c r="B608" s="1997" t="s">
        <v>1025</v>
      </c>
      <c r="C608" s="422" t="s">
        <v>519</v>
      </c>
      <c r="D608" s="448">
        <f>D609+D610+D611</f>
        <v>0</v>
      </c>
      <c r="E608" s="448">
        <f>E609+E610+E611</f>
        <v>0</v>
      </c>
      <c r="F608" s="1009"/>
      <c r="G608" s="419"/>
      <c r="H608" s="410"/>
    </row>
    <row r="609" spans="1:8" s="409" customFormat="1" x14ac:dyDescent="0.25">
      <c r="A609" s="2162"/>
      <c r="B609" s="1998"/>
      <c r="C609" s="415" t="s">
        <v>421</v>
      </c>
      <c r="D609" s="185">
        <v>0</v>
      </c>
      <c r="E609" s="185">
        <v>0</v>
      </c>
      <c r="F609" s="1010"/>
      <c r="G609" s="419"/>
      <c r="H609" s="410"/>
    </row>
    <row r="610" spans="1:8" s="409" customFormat="1" x14ac:dyDescent="0.25">
      <c r="A610" s="2162"/>
      <c r="B610" s="1998"/>
      <c r="C610" s="415" t="s">
        <v>422</v>
      </c>
      <c r="D610" s="185">
        <v>0</v>
      </c>
      <c r="E610" s="185">
        <v>0</v>
      </c>
      <c r="F610" s="1010"/>
      <c r="G610" s="419"/>
      <c r="H610" s="410"/>
    </row>
    <row r="611" spans="1:8" s="409" customFormat="1" x14ac:dyDescent="0.25">
      <c r="A611" s="2162"/>
      <c r="B611" s="1999"/>
      <c r="C611" s="415" t="s">
        <v>423</v>
      </c>
      <c r="D611" s="185">
        <v>0</v>
      </c>
      <c r="E611" s="185">
        <v>0</v>
      </c>
      <c r="F611" s="1010"/>
      <c r="G611" s="419"/>
      <c r="H611" s="410"/>
    </row>
    <row r="612" spans="1:8" s="409" customFormat="1" x14ac:dyDescent="0.25">
      <c r="A612" s="2162" t="s">
        <v>1121</v>
      </c>
      <c r="B612" s="2002" t="s">
        <v>1026</v>
      </c>
      <c r="C612" s="422" t="s">
        <v>519</v>
      </c>
      <c r="D612" s="448">
        <f>D613+D614+D615</f>
        <v>0</v>
      </c>
      <c r="E612" s="448">
        <f>E613+E614+E615</f>
        <v>0</v>
      </c>
      <c r="F612" s="1009"/>
      <c r="G612" s="419"/>
      <c r="H612" s="410"/>
    </row>
    <row r="613" spans="1:8" s="409" customFormat="1" x14ac:dyDescent="0.25">
      <c r="A613" s="2162"/>
      <c r="B613" s="2002"/>
      <c r="C613" s="415" t="s">
        <v>421</v>
      </c>
      <c r="D613" s="185">
        <v>0</v>
      </c>
      <c r="E613" s="185">
        <v>0</v>
      </c>
      <c r="F613" s="1010"/>
      <c r="G613" s="419"/>
      <c r="H613" s="410"/>
    </row>
    <row r="614" spans="1:8" s="409" customFormat="1" x14ac:dyDescent="0.25">
      <c r="A614" s="2162"/>
      <c r="B614" s="2002"/>
      <c r="C614" s="415" t="s">
        <v>422</v>
      </c>
      <c r="D614" s="185">
        <v>0</v>
      </c>
      <c r="E614" s="185">
        <v>0</v>
      </c>
      <c r="F614" s="1010"/>
      <c r="G614" s="419"/>
      <c r="H614" s="410"/>
    </row>
    <row r="615" spans="1:8" s="409" customFormat="1" x14ac:dyDescent="0.25">
      <c r="A615" s="2162"/>
      <c r="B615" s="2002"/>
      <c r="C615" s="415" t="s">
        <v>423</v>
      </c>
      <c r="D615" s="185">
        <v>0</v>
      </c>
      <c r="E615" s="185">
        <v>0</v>
      </c>
      <c r="F615" s="1010"/>
      <c r="G615" s="419"/>
      <c r="H615" s="410"/>
    </row>
    <row r="616" spans="1:8" s="409" customFormat="1" x14ac:dyDescent="0.25">
      <c r="A616" s="2162" t="s">
        <v>1122</v>
      </c>
      <c r="B616" s="2002" t="s">
        <v>1027</v>
      </c>
      <c r="C616" s="422" t="s">
        <v>519</v>
      </c>
      <c r="D616" s="448">
        <f>D617+D618+D619</f>
        <v>0</v>
      </c>
      <c r="E616" s="448">
        <f>E617+E618+E619</f>
        <v>0</v>
      </c>
      <c r="F616" s="1009"/>
      <c r="G616" s="419"/>
      <c r="H616" s="410"/>
    </row>
    <row r="617" spans="1:8" s="409" customFormat="1" x14ac:dyDescent="0.25">
      <c r="A617" s="2162"/>
      <c r="B617" s="2002"/>
      <c r="C617" s="415" t="s">
        <v>421</v>
      </c>
      <c r="D617" s="185">
        <v>0</v>
      </c>
      <c r="E617" s="185">
        <v>0</v>
      </c>
      <c r="F617" s="1010"/>
      <c r="G617" s="419"/>
      <c r="H617" s="410"/>
    </row>
    <row r="618" spans="1:8" s="409" customFormat="1" x14ac:dyDescent="0.25">
      <c r="A618" s="2162"/>
      <c r="B618" s="2002"/>
      <c r="C618" s="415" t="s">
        <v>422</v>
      </c>
      <c r="D618" s="185">
        <v>0</v>
      </c>
      <c r="E618" s="185">
        <v>0</v>
      </c>
      <c r="F618" s="1010"/>
      <c r="G618" s="419"/>
      <c r="H618" s="410"/>
    </row>
    <row r="619" spans="1:8" s="409" customFormat="1" x14ac:dyDescent="0.25">
      <c r="A619" s="2162"/>
      <c r="B619" s="2002"/>
      <c r="C619" s="415" t="s">
        <v>423</v>
      </c>
      <c r="D619" s="185">
        <v>0</v>
      </c>
      <c r="E619" s="185">
        <v>0</v>
      </c>
      <c r="F619" s="1010"/>
      <c r="G619" s="419"/>
      <c r="H619" s="410"/>
    </row>
    <row r="620" spans="1:8" s="409" customFormat="1" ht="45" customHeight="1" x14ac:dyDescent="0.25">
      <c r="A620" s="1892" t="s">
        <v>1478</v>
      </c>
      <c r="B620" s="1892"/>
      <c r="C620" s="1892"/>
      <c r="D620" s="1892"/>
      <c r="E620" s="1892"/>
      <c r="F620" s="1010"/>
      <c r="G620" s="419"/>
      <c r="H620" s="410"/>
    </row>
    <row r="621" spans="1:8" s="409" customFormat="1" ht="90" x14ac:dyDescent="0.25">
      <c r="A621" s="477"/>
      <c r="B621" s="466" t="s">
        <v>936</v>
      </c>
      <c r="C621" s="1082" t="s">
        <v>444</v>
      </c>
      <c r="D621" s="1081" t="s">
        <v>877</v>
      </c>
      <c r="E621" s="1082" t="s">
        <v>464</v>
      </c>
      <c r="F621" s="1010"/>
      <c r="G621" s="419"/>
      <c r="H621" s="410"/>
    </row>
    <row r="622" spans="1:8" s="409" customFormat="1" ht="15" customHeight="1" x14ac:dyDescent="0.25">
      <c r="A622" s="1899" t="s">
        <v>162</v>
      </c>
      <c r="B622" s="1900"/>
      <c r="C622" s="1083" t="s">
        <v>8</v>
      </c>
      <c r="D622" s="97">
        <f>D623+D624+D625+D626</f>
        <v>57842820.409999996</v>
      </c>
      <c r="E622" s="97">
        <f>E623+E624+E625+E626</f>
        <v>56646971.079999998</v>
      </c>
      <c r="F622" s="1010"/>
      <c r="G622" s="419"/>
      <c r="H622" s="410"/>
    </row>
    <row r="623" spans="1:8" s="409" customFormat="1" ht="57" x14ac:dyDescent="0.25">
      <c r="A623" s="1901"/>
      <c r="B623" s="1902"/>
      <c r="C623" s="1083" t="s">
        <v>9</v>
      </c>
      <c r="D623" s="1097">
        <f>D636+D652+D660+D672+D684</f>
        <v>22670975.25</v>
      </c>
      <c r="E623" s="1097">
        <f>E636+E652+E660+E672+E684</f>
        <v>22240622.25</v>
      </c>
      <c r="F623" s="1010"/>
      <c r="G623" s="419"/>
      <c r="H623" s="410"/>
    </row>
    <row r="624" spans="1:8" s="409" customFormat="1" ht="57" x14ac:dyDescent="0.25">
      <c r="A624" s="1901"/>
      <c r="B624" s="1902"/>
      <c r="C624" s="1083" t="s">
        <v>10</v>
      </c>
      <c r="D624" s="1097">
        <f>D637+D653+D673</f>
        <v>24459506.300000001</v>
      </c>
      <c r="E624" s="1097">
        <f>E637+E653+E673</f>
        <v>24100159.219999999</v>
      </c>
      <c r="F624" s="1010"/>
      <c r="G624" s="419"/>
      <c r="H624" s="410"/>
    </row>
    <row r="625" spans="1:8" s="409" customFormat="1" ht="31.5" customHeight="1" x14ac:dyDescent="0.25">
      <c r="A625" s="1901"/>
      <c r="B625" s="1902"/>
      <c r="C625" s="1083" t="s">
        <v>11</v>
      </c>
      <c r="D625" s="1097">
        <f>D628+D638+D654+D674+D686</f>
        <v>10712338.859999999</v>
      </c>
      <c r="E625" s="1097">
        <f>E628+E638+E654+E662+E674+E686</f>
        <v>10306189.609999999</v>
      </c>
      <c r="F625" s="1010"/>
      <c r="G625" s="419"/>
      <c r="H625" s="410"/>
    </row>
    <row r="626" spans="1:8" s="409" customFormat="1" ht="28.5" x14ac:dyDescent="0.25">
      <c r="A626" s="1903"/>
      <c r="B626" s="1904"/>
      <c r="C626" s="1083" t="s">
        <v>375</v>
      </c>
      <c r="D626" s="97">
        <v>0</v>
      </c>
      <c r="E626" s="97">
        <v>0</v>
      </c>
      <c r="F626" s="1010"/>
      <c r="G626" s="419"/>
      <c r="H626" s="410"/>
    </row>
    <row r="627" spans="1:8" s="409" customFormat="1" x14ac:dyDescent="0.25">
      <c r="A627" s="1933" t="s">
        <v>430</v>
      </c>
      <c r="B627" s="2174" t="s">
        <v>674</v>
      </c>
      <c r="C627" s="1083" t="s">
        <v>519</v>
      </c>
      <c r="D627" s="1098">
        <f>D628</f>
        <v>5457159.9800000004</v>
      </c>
      <c r="E627" s="1098">
        <f>E628</f>
        <v>5447910.7300000004</v>
      </c>
      <c r="F627" s="1010"/>
      <c r="G627" s="419"/>
      <c r="H627" s="410"/>
    </row>
    <row r="628" spans="1:8" s="409" customFormat="1" ht="21.75" customHeight="1" x14ac:dyDescent="0.25">
      <c r="A628" s="1549"/>
      <c r="B628" s="1617"/>
      <c r="C628" s="1086" t="s">
        <v>878</v>
      </c>
      <c r="D628" s="1098">
        <f>D629+D633</f>
        <v>5457159.9800000004</v>
      </c>
      <c r="E628" s="1098">
        <f>E629+E633</f>
        <v>5447910.7300000004</v>
      </c>
      <c r="F628" s="1010"/>
      <c r="G628" s="419"/>
      <c r="H628" s="410"/>
    </row>
    <row r="629" spans="1:8" s="409" customFormat="1" x14ac:dyDescent="0.25">
      <c r="A629" s="1808" t="s">
        <v>185</v>
      </c>
      <c r="B629" s="1834" t="s">
        <v>1204</v>
      </c>
      <c r="C629" s="1983" t="s">
        <v>878</v>
      </c>
      <c r="D629" s="1967">
        <f>D631+D632</f>
        <v>3411991.77</v>
      </c>
      <c r="E629" s="1967">
        <f>E631+E632</f>
        <v>3402742.52</v>
      </c>
      <c r="F629" s="1010"/>
      <c r="G629" s="419"/>
      <c r="H629" s="410"/>
    </row>
    <row r="630" spans="1:8" s="409" customFormat="1" ht="17.25" customHeight="1" x14ac:dyDescent="0.25">
      <c r="A630" s="1810"/>
      <c r="B630" s="1835"/>
      <c r="C630" s="1968"/>
      <c r="D630" s="1968"/>
      <c r="E630" s="1968"/>
      <c r="F630" s="1010"/>
      <c r="G630" s="419"/>
      <c r="H630" s="410"/>
    </row>
    <row r="631" spans="1:8" s="409" customFormat="1" ht="52.5" customHeight="1" x14ac:dyDescent="0.25">
      <c r="A631" s="1124" t="s">
        <v>445</v>
      </c>
      <c r="B631" s="1127" t="s">
        <v>1318</v>
      </c>
      <c r="C631" s="320" t="s">
        <v>878</v>
      </c>
      <c r="D631" s="1099">
        <v>1024272</v>
      </c>
      <c r="E631" s="1099">
        <v>1015022.75</v>
      </c>
      <c r="F631" s="1010"/>
      <c r="G631" s="419"/>
      <c r="H631" s="410"/>
    </row>
    <row r="632" spans="1:8" s="409" customFormat="1" ht="45" x14ac:dyDescent="0.25">
      <c r="A632" s="1124" t="s">
        <v>446</v>
      </c>
      <c r="B632" s="1127" t="s">
        <v>1491</v>
      </c>
      <c r="C632" s="320" t="s">
        <v>878</v>
      </c>
      <c r="D632" s="383">
        <v>2387719.77</v>
      </c>
      <c r="E632" s="383">
        <v>2387719.77</v>
      </c>
      <c r="F632" s="1010"/>
      <c r="G632" s="419"/>
      <c r="H632" s="410"/>
    </row>
    <row r="633" spans="1:8" s="409" customFormat="1" ht="28.5" x14ac:dyDescent="0.25">
      <c r="A633" s="1136" t="s">
        <v>188</v>
      </c>
      <c r="B633" s="1145" t="s">
        <v>1205</v>
      </c>
      <c r="C633" s="1086" t="s">
        <v>878</v>
      </c>
      <c r="D633" s="384">
        <f>D634</f>
        <v>2045168.21</v>
      </c>
      <c r="E633" s="384">
        <f>E634</f>
        <v>2045168.21</v>
      </c>
      <c r="F633" s="1010"/>
      <c r="G633" s="419"/>
      <c r="H633" s="410"/>
    </row>
    <row r="634" spans="1:8" s="409" customFormat="1" x14ac:dyDescent="0.25">
      <c r="A634" s="1124" t="s">
        <v>434</v>
      </c>
      <c r="B634" s="1132" t="s">
        <v>1492</v>
      </c>
      <c r="C634" s="320" t="s">
        <v>878</v>
      </c>
      <c r="D634" s="383">
        <v>2045168.21</v>
      </c>
      <c r="E634" s="383">
        <v>2045168.21</v>
      </c>
      <c r="F634" s="1010"/>
      <c r="G634" s="419"/>
      <c r="H634" s="410"/>
    </row>
    <row r="635" spans="1:8" s="409" customFormat="1" x14ac:dyDescent="0.25">
      <c r="A635" s="1933" t="s">
        <v>301</v>
      </c>
      <c r="B635" s="1959" t="s">
        <v>879</v>
      </c>
      <c r="C635" s="1086" t="s">
        <v>519</v>
      </c>
      <c r="D635" s="384">
        <f>D636+D637+D638</f>
        <v>2965253.88</v>
      </c>
      <c r="E635" s="384">
        <f>E636+E637+E638</f>
        <v>2965253.88</v>
      </c>
      <c r="F635" s="1010"/>
      <c r="G635" s="419"/>
      <c r="H635" s="410"/>
    </row>
    <row r="636" spans="1:8" s="409" customFormat="1" x14ac:dyDescent="0.25">
      <c r="A636" s="1548"/>
      <c r="B636" s="1960"/>
      <c r="C636" s="1086" t="s">
        <v>421</v>
      </c>
      <c r="D636" s="384">
        <v>0</v>
      </c>
      <c r="E636" s="384">
        <v>0</v>
      </c>
      <c r="F636" s="1010"/>
      <c r="G636" s="419"/>
      <c r="H636" s="410"/>
    </row>
    <row r="637" spans="1:8" s="409" customFormat="1" ht="57" x14ac:dyDescent="0.25">
      <c r="A637" s="1548"/>
      <c r="B637" s="1960"/>
      <c r="C637" s="1083" t="s">
        <v>10</v>
      </c>
      <c r="D637" s="384">
        <v>0</v>
      </c>
      <c r="E637" s="384">
        <v>0</v>
      </c>
      <c r="F637" s="1010"/>
      <c r="G637" s="419"/>
      <c r="H637" s="410"/>
    </row>
    <row r="638" spans="1:8" s="409" customFormat="1" x14ac:dyDescent="0.25">
      <c r="A638" s="1548"/>
      <c r="B638" s="1960"/>
      <c r="C638" s="320" t="s">
        <v>878</v>
      </c>
      <c r="D638" s="384">
        <f>D642</f>
        <v>2965253.88</v>
      </c>
      <c r="E638" s="384">
        <f>E642</f>
        <v>2965253.88</v>
      </c>
      <c r="F638" s="1010"/>
      <c r="G638" s="419"/>
      <c r="H638" s="410"/>
    </row>
    <row r="639" spans="1:8" s="409" customFormat="1" ht="15" customHeight="1" x14ac:dyDescent="0.25">
      <c r="A639" s="1853" t="s">
        <v>195</v>
      </c>
      <c r="B639" s="2173" t="s">
        <v>1489</v>
      </c>
      <c r="C639" s="1086" t="s">
        <v>519</v>
      </c>
      <c r="D639" s="383">
        <f>D640+D641+D642</f>
        <v>2965253.88</v>
      </c>
      <c r="E639" s="383">
        <f>E640+E641+E642</f>
        <v>2965253.88</v>
      </c>
      <c r="F639" s="1010"/>
      <c r="G639" s="419"/>
      <c r="H639" s="410"/>
    </row>
    <row r="640" spans="1:8" s="409" customFormat="1" x14ac:dyDescent="0.25">
      <c r="A640" s="1853"/>
      <c r="B640" s="2173"/>
      <c r="C640" s="320" t="s">
        <v>421</v>
      </c>
      <c r="D640" s="1100">
        <v>0</v>
      </c>
      <c r="E640" s="1100">
        <v>0</v>
      </c>
      <c r="F640" s="1010"/>
      <c r="G640" s="419"/>
      <c r="H640" s="410"/>
    </row>
    <row r="641" spans="1:8" s="409" customFormat="1" ht="45" customHeight="1" x14ac:dyDescent="0.25">
      <c r="A641" s="1853"/>
      <c r="B641" s="2173"/>
      <c r="C641" s="318" t="s">
        <v>10</v>
      </c>
      <c r="D641" s="1100">
        <v>0</v>
      </c>
      <c r="E641" s="1100">
        <v>0</v>
      </c>
      <c r="F641" s="1010"/>
      <c r="G641" s="419"/>
      <c r="H641" s="410"/>
    </row>
    <row r="642" spans="1:8" s="409" customFormat="1" x14ac:dyDescent="0.25">
      <c r="A642" s="1853"/>
      <c r="B642" s="2173"/>
      <c r="C642" s="320" t="s">
        <v>878</v>
      </c>
      <c r="D642" s="1100">
        <f>D646+D650</f>
        <v>2965253.88</v>
      </c>
      <c r="E642" s="1100">
        <f>E646+E650</f>
        <v>2965253.88</v>
      </c>
      <c r="F642" s="1010"/>
      <c r="G642" s="419"/>
      <c r="H642" s="410"/>
    </row>
    <row r="643" spans="1:8" s="409" customFormat="1" x14ac:dyDescent="0.25">
      <c r="A643" s="1853" t="s">
        <v>74</v>
      </c>
      <c r="B643" s="2173" t="s">
        <v>1490</v>
      </c>
      <c r="C643" s="1086" t="s">
        <v>519</v>
      </c>
      <c r="D643" s="1100">
        <f>D644+D645+D646</f>
        <v>2625065.88</v>
      </c>
      <c r="E643" s="1100">
        <f>E644+E645+E646</f>
        <v>2625065.88</v>
      </c>
      <c r="F643" s="1010"/>
      <c r="G643" s="419"/>
      <c r="H643" s="410"/>
    </row>
    <row r="644" spans="1:8" s="409" customFormat="1" x14ac:dyDescent="0.25">
      <c r="A644" s="1853"/>
      <c r="B644" s="2173"/>
      <c r="C644" s="320" t="s">
        <v>421</v>
      </c>
      <c r="D644" s="1100">
        <v>0</v>
      </c>
      <c r="E644" s="1100">
        <v>0</v>
      </c>
      <c r="F644" s="1010"/>
      <c r="G644" s="419"/>
      <c r="H644" s="410"/>
    </row>
    <row r="645" spans="1:8" s="409" customFormat="1" ht="47.25" customHeight="1" x14ac:dyDescent="0.25">
      <c r="A645" s="1853"/>
      <c r="B645" s="2173"/>
      <c r="C645" s="318" t="s">
        <v>10</v>
      </c>
      <c r="D645" s="1100">
        <v>0</v>
      </c>
      <c r="E645" s="1100">
        <v>0</v>
      </c>
      <c r="F645" s="1010"/>
      <c r="G645" s="419"/>
      <c r="H645" s="410"/>
    </row>
    <row r="646" spans="1:8" s="409" customFormat="1" x14ac:dyDescent="0.25">
      <c r="A646" s="1853"/>
      <c r="B646" s="2173"/>
      <c r="C646" s="320" t="s">
        <v>878</v>
      </c>
      <c r="D646" s="1100">
        <v>2625065.88</v>
      </c>
      <c r="E646" s="1100">
        <v>2625065.88</v>
      </c>
      <c r="F646" s="1010"/>
      <c r="G646" s="419"/>
      <c r="H646" s="410"/>
    </row>
    <row r="647" spans="1:8" s="409" customFormat="1" ht="15" customHeight="1" x14ac:dyDescent="0.25">
      <c r="A647" s="1853" t="s">
        <v>75</v>
      </c>
      <c r="B647" s="2037" t="s">
        <v>880</v>
      </c>
      <c r="C647" s="1086" t="s">
        <v>519</v>
      </c>
      <c r="D647" s="1100">
        <f>D648+D649+D650</f>
        <v>340188</v>
      </c>
      <c r="E647" s="1100">
        <f>E648+E649+E650</f>
        <v>340188</v>
      </c>
      <c r="F647" s="1010"/>
      <c r="G647" s="419"/>
      <c r="H647" s="410"/>
    </row>
    <row r="648" spans="1:8" s="409" customFormat="1" x14ac:dyDescent="0.25">
      <c r="A648" s="1853"/>
      <c r="B648" s="2037"/>
      <c r="C648" s="320" t="s">
        <v>421</v>
      </c>
      <c r="D648" s="383">
        <v>0</v>
      </c>
      <c r="E648" s="383">
        <v>0</v>
      </c>
      <c r="F648" s="1010"/>
      <c r="G648" s="419"/>
      <c r="H648" s="410"/>
    </row>
    <row r="649" spans="1:8" s="409" customFormat="1" ht="42.75" customHeight="1" x14ac:dyDescent="0.25">
      <c r="A649" s="1853"/>
      <c r="B649" s="2037"/>
      <c r="C649" s="318" t="s">
        <v>10</v>
      </c>
      <c r="D649" s="383">
        <v>0</v>
      </c>
      <c r="E649" s="383">
        <v>0</v>
      </c>
      <c r="F649" s="1010"/>
      <c r="G649" s="419"/>
      <c r="H649" s="410"/>
    </row>
    <row r="650" spans="1:8" s="409" customFormat="1" x14ac:dyDescent="0.25">
      <c r="A650" s="1853"/>
      <c r="B650" s="2037"/>
      <c r="C650" s="320" t="s">
        <v>878</v>
      </c>
      <c r="D650" s="383">
        <v>340188</v>
      </c>
      <c r="E650" s="383">
        <v>340188</v>
      </c>
      <c r="F650" s="1010"/>
      <c r="G650" s="419"/>
      <c r="H650" s="410"/>
    </row>
    <row r="651" spans="1:8" s="409" customFormat="1" ht="15.75" customHeight="1" x14ac:dyDescent="0.25">
      <c r="A651" s="1878" t="s">
        <v>229</v>
      </c>
      <c r="B651" s="1961" t="s">
        <v>881</v>
      </c>
      <c r="C651" s="176" t="s">
        <v>8</v>
      </c>
      <c r="D651" s="376">
        <f>D652+D653+D654</f>
        <v>44734906.549999997</v>
      </c>
      <c r="E651" s="376">
        <f>E652+E653+E654</f>
        <v>44682306.469999999</v>
      </c>
      <c r="F651" s="1010"/>
      <c r="G651" s="419"/>
      <c r="H651" s="410"/>
    </row>
    <row r="652" spans="1:8" s="409" customFormat="1" ht="60" x14ac:dyDescent="0.25">
      <c r="A652" s="1878"/>
      <c r="B652" s="1961"/>
      <c r="C652" s="363" t="s">
        <v>9</v>
      </c>
      <c r="D652" s="367">
        <f t="shared" ref="D652:E654" si="8">D656</f>
        <v>21272328</v>
      </c>
      <c r="E652" s="367">
        <f t="shared" si="8"/>
        <v>21272328</v>
      </c>
      <c r="F652" s="1010"/>
      <c r="G652" s="419"/>
      <c r="H652" s="410"/>
    </row>
    <row r="653" spans="1:8" s="409" customFormat="1" ht="60" x14ac:dyDescent="0.25">
      <c r="A653" s="1878"/>
      <c r="B653" s="1961"/>
      <c r="C653" s="363" t="s">
        <v>10</v>
      </c>
      <c r="D653" s="367">
        <f t="shared" si="8"/>
        <v>23462578.550000001</v>
      </c>
      <c r="E653" s="367">
        <f t="shared" si="8"/>
        <v>23409978.469999999</v>
      </c>
      <c r="F653" s="1010"/>
      <c r="G653" s="419"/>
      <c r="H653" s="410"/>
    </row>
    <row r="654" spans="1:8" s="409" customFormat="1" ht="30" x14ac:dyDescent="0.25">
      <c r="A654" s="1878"/>
      <c r="B654" s="1961"/>
      <c r="C654" s="363" t="s">
        <v>11</v>
      </c>
      <c r="D654" s="367">
        <f t="shared" si="8"/>
        <v>0</v>
      </c>
      <c r="E654" s="367">
        <f t="shared" si="8"/>
        <v>0</v>
      </c>
      <c r="F654" s="1010"/>
      <c r="G654" s="419"/>
      <c r="H654" s="410"/>
    </row>
    <row r="655" spans="1:8" s="409" customFormat="1" ht="15" customHeight="1" x14ac:dyDescent="0.25">
      <c r="A655" s="1957" t="s">
        <v>479</v>
      </c>
      <c r="B655" s="1944" t="s">
        <v>1488</v>
      </c>
      <c r="C655" s="1103" t="s">
        <v>519</v>
      </c>
      <c r="D655" s="1104">
        <f>D656+D657+D658</f>
        <v>44734906.549999997</v>
      </c>
      <c r="E655" s="1104">
        <f>E656+E657+E658</f>
        <v>44682306.469999999</v>
      </c>
      <c r="F655" s="1010"/>
      <c r="G655" s="419"/>
      <c r="H655" s="410"/>
    </row>
    <row r="656" spans="1:8" s="409" customFormat="1" x14ac:dyDescent="0.25">
      <c r="A656" s="1957"/>
      <c r="B656" s="1944"/>
      <c r="C656" s="363" t="s">
        <v>421</v>
      </c>
      <c r="D656" s="383">
        <v>21272328</v>
      </c>
      <c r="E656" s="383">
        <v>21272328</v>
      </c>
      <c r="F656" s="1010"/>
      <c r="G656" s="419"/>
      <c r="H656" s="410"/>
    </row>
    <row r="657" spans="1:8" s="409" customFormat="1" x14ac:dyDescent="0.25">
      <c r="A657" s="1957"/>
      <c r="B657" s="1944"/>
      <c r="C657" s="363" t="s">
        <v>422</v>
      </c>
      <c r="D657" s="383">
        <v>23462578.550000001</v>
      </c>
      <c r="E657" s="383">
        <v>23409978.469999999</v>
      </c>
      <c r="F657" s="1010"/>
      <c r="G657" s="419"/>
      <c r="H657" s="410"/>
    </row>
    <row r="658" spans="1:8" s="409" customFormat="1" ht="30" x14ac:dyDescent="0.25">
      <c r="A658" s="1958"/>
      <c r="B658" s="1945"/>
      <c r="C658" s="363" t="s">
        <v>11</v>
      </c>
      <c r="D658" s="383">
        <v>0</v>
      </c>
      <c r="E658" s="383"/>
      <c r="F658" s="1010"/>
      <c r="G658" s="419"/>
      <c r="H658" s="410"/>
    </row>
    <row r="659" spans="1:8" s="409" customFormat="1" ht="15" customHeight="1" x14ac:dyDescent="0.25">
      <c r="A659" s="1946">
        <v>4</v>
      </c>
      <c r="B659" s="1949" t="s">
        <v>680</v>
      </c>
      <c r="C659" s="176" t="s">
        <v>519</v>
      </c>
      <c r="D659" s="384">
        <f>D660+D661+D662</f>
        <v>0</v>
      </c>
      <c r="E659" s="384">
        <f>E660+E661+E662</f>
        <v>0</v>
      </c>
      <c r="F659" s="1010"/>
      <c r="G659" s="419"/>
      <c r="H659" s="410"/>
    </row>
    <row r="660" spans="1:8" s="409" customFormat="1" x14ac:dyDescent="0.25">
      <c r="A660" s="1947"/>
      <c r="B660" s="1950"/>
      <c r="C660" s="363" t="s">
        <v>421</v>
      </c>
      <c r="D660" s="383">
        <v>0</v>
      </c>
      <c r="E660" s="383">
        <v>0</v>
      </c>
      <c r="F660" s="1010"/>
      <c r="G660" s="419"/>
      <c r="H660" s="410"/>
    </row>
    <row r="661" spans="1:8" s="409" customFormat="1" x14ac:dyDescent="0.25">
      <c r="A661" s="1947"/>
      <c r="B661" s="1950"/>
      <c r="C661" s="363" t="s">
        <v>422</v>
      </c>
      <c r="D661" s="383">
        <v>0</v>
      </c>
      <c r="E661" s="383">
        <v>0</v>
      </c>
      <c r="F661" s="1010"/>
      <c r="G661" s="419"/>
      <c r="H661" s="410"/>
    </row>
    <row r="662" spans="1:8" s="409" customFormat="1" ht="30" x14ac:dyDescent="0.25">
      <c r="A662" s="1948"/>
      <c r="B662" s="1951"/>
      <c r="C662" s="363" t="s">
        <v>11</v>
      </c>
      <c r="D662" s="383">
        <f>D666</f>
        <v>0</v>
      </c>
      <c r="E662" s="383">
        <f>E666</f>
        <v>0</v>
      </c>
      <c r="F662" s="1010"/>
      <c r="G662" s="419"/>
      <c r="H662" s="410"/>
    </row>
    <row r="663" spans="1:8" s="409" customFormat="1" x14ac:dyDescent="0.25">
      <c r="A663" s="1956" t="s">
        <v>489</v>
      </c>
      <c r="B663" s="1952" t="s">
        <v>1487</v>
      </c>
      <c r="C663" s="176" t="s">
        <v>519</v>
      </c>
      <c r="D663" s="384">
        <f>D664+D665+D666</f>
        <v>0</v>
      </c>
      <c r="E663" s="384">
        <f>E664+E665+E666</f>
        <v>0</v>
      </c>
      <c r="F663" s="1010"/>
      <c r="G663" s="419"/>
      <c r="H663" s="410"/>
    </row>
    <row r="664" spans="1:8" s="409" customFormat="1" x14ac:dyDescent="0.25">
      <c r="A664" s="1957"/>
      <c r="B664" s="1944"/>
      <c r="C664" s="363" t="s">
        <v>421</v>
      </c>
      <c r="D664" s="383">
        <v>0</v>
      </c>
      <c r="E664" s="383">
        <v>0</v>
      </c>
      <c r="F664" s="1010"/>
      <c r="G664" s="419"/>
      <c r="H664" s="410"/>
    </row>
    <row r="665" spans="1:8" s="409" customFormat="1" x14ac:dyDescent="0.25">
      <c r="A665" s="1957"/>
      <c r="B665" s="1944"/>
      <c r="C665" s="363" t="s">
        <v>422</v>
      </c>
      <c r="D665" s="383">
        <v>0</v>
      </c>
      <c r="E665" s="383">
        <v>0</v>
      </c>
      <c r="F665" s="1010"/>
      <c r="G665" s="419"/>
      <c r="H665" s="410"/>
    </row>
    <row r="666" spans="1:8" s="409" customFormat="1" ht="30" x14ac:dyDescent="0.25">
      <c r="A666" s="1958"/>
      <c r="B666" s="1945"/>
      <c r="C666" s="363" t="s">
        <v>11</v>
      </c>
      <c r="D666" s="383">
        <v>0</v>
      </c>
      <c r="E666" s="383">
        <v>0</v>
      </c>
      <c r="F666" s="1010"/>
      <c r="G666" s="419"/>
      <c r="H666" s="410"/>
    </row>
    <row r="667" spans="1:8" s="409" customFormat="1" ht="15" customHeight="1" x14ac:dyDescent="0.25">
      <c r="A667" s="1953" t="s">
        <v>515</v>
      </c>
      <c r="B667" s="1952" t="s">
        <v>681</v>
      </c>
      <c r="C667" s="176" t="s">
        <v>519</v>
      </c>
      <c r="D667" s="384">
        <f>D668+D669+D670</f>
        <v>0</v>
      </c>
      <c r="E667" s="384">
        <f>E668+E669+E670</f>
        <v>0</v>
      </c>
      <c r="F667" s="1010"/>
      <c r="G667" s="419"/>
      <c r="H667" s="410"/>
    </row>
    <row r="668" spans="1:8" s="409" customFormat="1" x14ac:dyDescent="0.25">
      <c r="A668" s="1954"/>
      <c r="B668" s="1944"/>
      <c r="C668" s="363" t="s">
        <v>421</v>
      </c>
      <c r="D668" s="383">
        <v>0</v>
      </c>
      <c r="E668" s="383">
        <v>0</v>
      </c>
      <c r="F668" s="1010"/>
      <c r="G668" s="419"/>
      <c r="H668" s="410"/>
    </row>
    <row r="669" spans="1:8" s="409" customFormat="1" x14ac:dyDescent="0.25">
      <c r="A669" s="1954"/>
      <c r="B669" s="1944"/>
      <c r="C669" s="363" t="s">
        <v>422</v>
      </c>
      <c r="D669" s="383">
        <v>0</v>
      </c>
      <c r="E669" s="383">
        <v>0</v>
      </c>
      <c r="F669" s="1010"/>
      <c r="G669" s="419"/>
      <c r="H669" s="410"/>
    </row>
    <row r="670" spans="1:8" s="409" customFormat="1" ht="31.5" customHeight="1" x14ac:dyDescent="0.25">
      <c r="A670" s="1955"/>
      <c r="B670" s="1945"/>
      <c r="C670" s="363" t="s">
        <v>11</v>
      </c>
      <c r="D670" s="383">
        <v>0</v>
      </c>
      <c r="E670" s="383">
        <v>0</v>
      </c>
      <c r="F670" s="1010"/>
      <c r="G670" s="419"/>
      <c r="H670" s="410"/>
    </row>
    <row r="671" spans="1:8" s="409" customFormat="1" ht="15" customHeight="1" x14ac:dyDescent="0.25">
      <c r="A671" s="1946" t="s">
        <v>177</v>
      </c>
      <c r="B671" s="1949" t="s">
        <v>682</v>
      </c>
      <c r="C671" s="363" t="s">
        <v>519</v>
      </c>
      <c r="D671" s="384">
        <f>D672+D673+D674</f>
        <v>3685500</v>
      </c>
      <c r="E671" s="384">
        <f>E672+E673+E674</f>
        <v>2551500</v>
      </c>
      <c r="F671" s="1010"/>
      <c r="G671" s="419"/>
      <c r="H671" s="410"/>
    </row>
    <row r="672" spans="1:8" s="409" customFormat="1" x14ac:dyDescent="0.25">
      <c r="A672" s="1947"/>
      <c r="B672" s="1950"/>
      <c r="C672" s="363" t="s">
        <v>421</v>
      </c>
      <c r="D672" s="1101">
        <v>1398647.25</v>
      </c>
      <c r="E672" s="383">
        <v>968294.25</v>
      </c>
      <c r="F672" s="1010"/>
      <c r="G672" s="419"/>
      <c r="H672" s="410"/>
    </row>
    <row r="673" spans="1:8" s="409" customFormat="1" x14ac:dyDescent="0.25">
      <c r="A673" s="1947"/>
      <c r="B673" s="1950"/>
      <c r="C673" s="363" t="s">
        <v>422</v>
      </c>
      <c r="D673" s="1101">
        <v>996927.75</v>
      </c>
      <c r="E673" s="383">
        <v>690180.75</v>
      </c>
      <c r="F673" s="1010"/>
      <c r="G673" s="419"/>
      <c r="H673" s="410"/>
    </row>
    <row r="674" spans="1:8" s="409" customFormat="1" ht="30" x14ac:dyDescent="0.25">
      <c r="A674" s="1948"/>
      <c r="B674" s="1951"/>
      <c r="C674" s="363" t="s">
        <v>11</v>
      </c>
      <c r="D674" s="1101">
        <v>1289925</v>
      </c>
      <c r="E674" s="1101">
        <v>893025</v>
      </c>
      <c r="F674" s="1010"/>
      <c r="G674" s="419"/>
      <c r="H674" s="410"/>
    </row>
    <row r="675" spans="1:8" s="409" customFormat="1" ht="15" customHeight="1" x14ac:dyDescent="0.25">
      <c r="A675" s="1956" t="s">
        <v>683</v>
      </c>
      <c r="B675" s="1952" t="s">
        <v>1486</v>
      </c>
      <c r="C675" s="176" t="s">
        <v>519</v>
      </c>
      <c r="D675" s="384">
        <f>D676+D677+D678</f>
        <v>3685500</v>
      </c>
      <c r="E675" s="384">
        <f>E676+E677+E678</f>
        <v>2551500</v>
      </c>
      <c r="F675" s="1010"/>
      <c r="G675" s="419"/>
      <c r="H675" s="410"/>
    </row>
    <row r="676" spans="1:8" s="409" customFormat="1" x14ac:dyDescent="0.25">
      <c r="A676" s="1957"/>
      <c r="B676" s="1944"/>
      <c r="C676" s="363" t="s">
        <v>421</v>
      </c>
      <c r="D676" s="1101">
        <v>1398647.25</v>
      </c>
      <c r="E676" s="383">
        <v>968294.25</v>
      </c>
      <c r="F676" s="1010"/>
      <c r="G676" s="419"/>
      <c r="H676" s="410"/>
    </row>
    <row r="677" spans="1:8" s="409" customFormat="1" x14ac:dyDescent="0.25">
      <c r="A677" s="1957"/>
      <c r="B677" s="1944"/>
      <c r="C677" s="363" t="s">
        <v>422</v>
      </c>
      <c r="D677" s="1101">
        <v>996927.75</v>
      </c>
      <c r="E677" s="383">
        <v>690180.75</v>
      </c>
      <c r="F677" s="1010"/>
      <c r="G677" s="419"/>
      <c r="H677" s="410"/>
    </row>
    <row r="678" spans="1:8" ht="31.5" customHeight="1" x14ac:dyDescent="0.25">
      <c r="A678" s="1958"/>
      <c r="B678" s="1945"/>
      <c r="C678" s="363" t="s">
        <v>11</v>
      </c>
      <c r="D678" s="1101">
        <v>1289925</v>
      </c>
      <c r="E678" s="1101">
        <v>893025</v>
      </c>
      <c r="F678" s="1096"/>
      <c r="G678" s="93"/>
    </row>
    <row r="679" spans="1:8" s="409" customFormat="1" ht="16.5" customHeight="1" x14ac:dyDescent="0.25">
      <c r="A679" s="1953" t="s">
        <v>1485</v>
      </c>
      <c r="B679" s="1952" t="s">
        <v>1344</v>
      </c>
      <c r="C679" s="176" t="s">
        <v>519</v>
      </c>
      <c r="D679" s="384">
        <f>D680+D681+D682</f>
        <v>3685500</v>
      </c>
      <c r="E679" s="384">
        <f>E680+E681+E682</f>
        <v>2551500</v>
      </c>
      <c r="F679" s="1096"/>
      <c r="G679" s="419"/>
      <c r="H679" s="410"/>
    </row>
    <row r="680" spans="1:8" s="409" customFormat="1" ht="18" customHeight="1" x14ac:dyDescent="0.25">
      <c r="A680" s="1954"/>
      <c r="B680" s="1944"/>
      <c r="C680" s="363" t="s">
        <v>421</v>
      </c>
      <c r="D680" s="1101">
        <v>1398647.25</v>
      </c>
      <c r="E680" s="383">
        <v>968294.25</v>
      </c>
      <c r="F680" s="1096"/>
      <c r="G680" s="419"/>
      <c r="H680" s="410"/>
    </row>
    <row r="681" spans="1:8" s="409" customFormat="1" ht="16.5" customHeight="1" x14ac:dyDescent="0.25">
      <c r="A681" s="1954"/>
      <c r="B681" s="1944"/>
      <c r="C681" s="363" t="s">
        <v>422</v>
      </c>
      <c r="D681" s="1101">
        <v>996927.75</v>
      </c>
      <c r="E681" s="383">
        <v>690180.75</v>
      </c>
      <c r="F681" s="1096"/>
      <c r="G681" s="419"/>
      <c r="H681" s="410"/>
    </row>
    <row r="682" spans="1:8" s="409" customFormat="1" ht="31.5" customHeight="1" x14ac:dyDescent="0.25">
      <c r="A682" s="1955"/>
      <c r="B682" s="1945"/>
      <c r="C682" s="363" t="s">
        <v>11</v>
      </c>
      <c r="D682" s="1101">
        <v>1289925</v>
      </c>
      <c r="E682" s="1101">
        <v>893025</v>
      </c>
      <c r="F682" s="1096"/>
      <c r="G682" s="419"/>
      <c r="H682" s="410"/>
    </row>
    <row r="683" spans="1:8" ht="17.25" customHeight="1" x14ac:dyDescent="0.25">
      <c r="A683" s="1974" t="s">
        <v>714</v>
      </c>
      <c r="B683" s="1949" t="s">
        <v>684</v>
      </c>
      <c r="C683" s="363" t="s">
        <v>519</v>
      </c>
      <c r="D683" s="384">
        <f>D684+D685+D686</f>
        <v>1000000</v>
      </c>
      <c r="E683" s="384">
        <f>E684+E685+E686</f>
        <v>1000000</v>
      </c>
      <c r="F683" s="985"/>
      <c r="G683" s="93"/>
    </row>
    <row r="684" spans="1:8" s="409" customFormat="1" ht="15.75" customHeight="1" x14ac:dyDescent="0.25">
      <c r="A684" s="1975"/>
      <c r="B684" s="1950"/>
      <c r="C684" s="363" t="s">
        <v>421</v>
      </c>
      <c r="D684" s="383">
        <v>0</v>
      </c>
      <c r="E684" s="383">
        <v>0</v>
      </c>
      <c r="F684" s="985"/>
      <c r="G684" s="419"/>
      <c r="H684" s="410"/>
    </row>
    <row r="685" spans="1:8" s="409" customFormat="1" ht="18" customHeight="1" x14ac:dyDescent="0.25">
      <c r="A685" s="1975"/>
      <c r="B685" s="1950"/>
      <c r="C685" s="363" t="s">
        <v>422</v>
      </c>
      <c r="D685" s="383">
        <v>0</v>
      </c>
      <c r="E685" s="383">
        <v>0</v>
      </c>
      <c r="F685" s="1016"/>
      <c r="G685" s="419"/>
      <c r="H685" s="410"/>
    </row>
    <row r="686" spans="1:8" ht="33.75" customHeight="1" x14ac:dyDescent="0.25">
      <c r="A686" s="1976"/>
      <c r="B686" s="1951"/>
      <c r="C686" s="363" t="s">
        <v>11</v>
      </c>
      <c r="D686" s="383">
        <f>D687</f>
        <v>1000000</v>
      </c>
      <c r="E686" s="383">
        <f>E687</f>
        <v>1000000</v>
      </c>
      <c r="F686" s="1017"/>
      <c r="G686" s="93"/>
    </row>
    <row r="687" spans="1:8" ht="43.5" customHeight="1" x14ac:dyDescent="0.25">
      <c r="A687" s="1087" t="s">
        <v>248</v>
      </c>
      <c r="B687" s="1085" t="s">
        <v>882</v>
      </c>
      <c r="C687" s="363" t="s">
        <v>11</v>
      </c>
      <c r="D687" s="1102">
        <v>1000000</v>
      </c>
      <c r="E687" s="1102">
        <v>1000000</v>
      </c>
      <c r="F687" s="1018"/>
      <c r="G687" s="93"/>
    </row>
    <row r="688" spans="1:8" s="409" customFormat="1" ht="43.5" customHeight="1" thickBot="1" x14ac:dyDescent="0.3">
      <c r="A688" s="1634" t="s">
        <v>1480</v>
      </c>
      <c r="B688" s="1907"/>
      <c r="C688" s="1907"/>
      <c r="D688" s="1907"/>
      <c r="E688" s="1908"/>
      <c r="F688" s="1018"/>
      <c r="G688" s="419"/>
      <c r="H688" s="410"/>
    </row>
    <row r="689" spans="1:8" s="409" customFormat="1" ht="76.5" customHeight="1" x14ac:dyDescent="0.25">
      <c r="A689" s="1458"/>
      <c r="B689" s="1459" t="s">
        <v>936</v>
      </c>
      <c r="C689" s="1415" t="s">
        <v>444</v>
      </c>
      <c r="D689" s="1394" t="s">
        <v>465</v>
      </c>
      <c r="E689" s="1416" t="s">
        <v>464</v>
      </c>
      <c r="F689" s="1018"/>
      <c r="G689" s="419"/>
      <c r="H689" s="410"/>
    </row>
    <row r="690" spans="1:8" s="409" customFormat="1" ht="18" customHeight="1" x14ac:dyDescent="0.25">
      <c r="A690" s="347">
        <v>1</v>
      </c>
      <c r="B690" s="347">
        <v>2</v>
      </c>
      <c r="C690" s="347">
        <v>3</v>
      </c>
      <c r="D690" s="347">
        <v>4</v>
      </c>
      <c r="E690" s="347">
        <v>5</v>
      </c>
      <c r="F690" s="1018"/>
      <c r="G690" s="419"/>
      <c r="H690" s="410"/>
    </row>
    <row r="691" spans="1:8" s="409" customFormat="1" ht="16.5" customHeight="1" x14ac:dyDescent="0.25">
      <c r="A691" s="1757" t="s">
        <v>162</v>
      </c>
      <c r="B691" s="1887"/>
      <c r="C691" s="502" t="s">
        <v>519</v>
      </c>
      <c r="D691" s="1089">
        <f>D692+D693+D694</f>
        <v>6175076.2599999998</v>
      </c>
      <c r="E691" s="1089">
        <f>E692+E693+E694</f>
        <v>6076206.5499999998</v>
      </c>
      <c r="F691" s="1018"/>
      <c r="G691" s="419"/>
      <c r="H691" s="410"/>
    </row>
    <row r="692" spans="1:8" s="409" customFormat="1" ht="18.75" customHeight="1" x14ac:dyDescent="0.25">
      <c r="A692" s="1887"/>
      <c r="B692" s="1887"/>
      <c r="C692" s="502" t="s">
        <v>372</v>
      </c>
      <c r="D692" s="1089">
        <v>0</v>
      </c>
      <c r="E692" s="1089">
        <v>0</v>
      </c>
      <c r="F692" s="1018"/>
      <c r="G692" s="419"/>
      <c r="H692" s="410"/>
    </row>
    <row r="693" spans="1:8" s="409" customFormat="1" ht="18" customHeight="1" x14ac:dyDescent="0.25">
      <c r="A693" s="1887"/>
      <c r="B693" s="1887"/>
      <c r="C693" s="503" t="s">
        <v>373</v>
      </c>
      <c r="D693" s="1090">
        <v>0</v>
      </c>
      <c r="E693" s="1090">
        <v>0</v>
      </c>
      <c r="F693" s="1018"/>
      <c r="G693" s="419"/>
      <c r="H693" s="410"/>
    </row>
    <row r="694" spans="1:8" s="409" customFormat="1" ht="34.5" customHeight="1" x14ac:dyDescent="0.25">
      <c r="A694" s="314"/>
      <c r="B694" s="1084" t="s">
        <v>1047</v>
      </c>
      <c r="C694" s="503" t="s">
        <v>1046</v>
      </c>
      <c r="D694" s="1090">
        <f>D698</f>
        <v>6175076.2599999998</v>
      </c>
      <c r="E694" s="1090">
        <f>E698</f>
        <v>6076206.5499999998</v>
      </c>
      <c r="F694" s="1018"/>
      <c r="G694" s="419"/>
      <c r="H694" s="410"/>
    </row>
    <row r="695" spans="1:8" s="409" customFormat="1" ht="18.75" customHeight="1" x14ac:dyDescent="0.25">
      <c r="A695" s="1853" t="s">
        <v>430</v>
      </c>
      <c r="B695" s="1972" t="s">
        <v>1481</v>
      </c>
      <c r="C695" s="502" t="s">
        <v>519</v>
      </c>
      <c r="D695" s="1090">
        <f>D696+D697+D698</f>
        <v>6175076.2599999998</v>
      </c>
      <c r="E695" s="1090">
        <f>E696+E697+E698</f>
        <v>6076206.5499999998</v>
      </c>
      <c r="F695" s="1018"/>
      <c r="G695" s="419"/>
      <c r="H695" s="410"/>
    </row>
    <row r="696" spans="1:8" s="409" customFormat="1" ht="19.5" customHeight="1" x14ac:dyDescent="0.25">
      <c r="A696" s="1542"/>
      <c r="B696" s="2033"/>
      <c r="C696" s="504" t="s">
        <v>372</v>
      </c>
      <c r="D696" s="1091">
        <v>0</v>
      </c>
      <c r="E696" s="1091">
        <v>0</v>
      </c>
      <c r="F696" s="1018"/>
      <c r="G696" s="419"/>
      <c r="H696" s="410"/>
    </row>
    <row r="697" spans="1:8" s="409" customFormat="1" ht="18.75" customHeight="1" x14ac:dyDescent="0.25">
      <c r="A697" s="1542"/>
      <c r="B697" s="2033"/>
      <c r="C697" s="505" t="s">
        <v>373</v>
      </c>
      <c r="D697" s="1091">
        <v>0</v>
      </c>
      <c r="E697" s="1091">
        <v>0</v>
      </c>
      <c r="F697" s="1018"/>
      <c r="G697" s="419"/>
      <c r="H697" s="410"/>
    </row>
    <row r="698" spans="1:8" s="409" customFormat="1" ht="20.25" customHeight="1" x14ac:dyDescent="0.25">
      <c r="A698" s="1542"/>
      <c r="B698" s="2033"/>
      <c r="C698" s="505" t="s">
        <v>1046</v>
      </c>
      <c r="D698" s="1091">
        <f>D702+D706+D710+D714</f>
        <v>6175076.2599999998</v>
      </c>
      <c r="E698" s="1091">
        <f>E702+E706+E710+E714</f>
        <v>6076206.5499999998</v>
      </c>
      <c r="F698" s="1018"/>
      <c r="G698" s="419"/>
      <c r="H698" s="410"/>
    </row>
    <row r="699" spans="1:8" s="409" customFormat="1" ht="18" customHeight="1" x14ac:dyDescent="0.25">
      <c r="A699" s="1891" t="s">
        <v>71</v>
      </c>
      <c r="B699" s="1972" t="s">
        <v>942</v>
      </c>
      <c r="C699" s="502" t="s">
        <v>519</v>
      </c>
      <c r="D699" s="1090">
        <f>D700+D701+D702</f>
        <v>64690.21</v>
      </c>
      <c r="E699" s="1090">
        <f>E700+E701+E702</f>
        <v>64690.21</v>
      </c>
      <c r="F699" s="1018"/>
      <c r="G699" s="419"/>
      <c r="H699" s="410"/>
    </row>
    <row r="700" spans="1:8" s="409" customFormat="1" ht="15" customHeight="1" x14ac:dyDescent="0.25">
      <c r="A700" s="1542"/>
      <c r="B700" s="1973"/>
      <c r="C700" s="504" t="s">
        <v>372</v>
      </c>
      <c r="D700" s="1091">
        <v>0</v>
      </c>
      <c r="E700" s="1091">
        <v>0</v>
      </c>
      <c r="F700" s="1018"/>
      <c r="G700" s="419"/>
      <c r="H700" s="410"/>
    </row>
    <row r="701" spans="1:8" s="409" customFormat="1" ht="18" customHeight="1" x14ac:dyDescent="0.25">
      <c r="A701" s="1542"/>
      <c r="B701" s="1973"/>
      <c r="C701" s="505" t="s">
        <v>373</v>
      </c>
      <c r="D701" s="1091">
        <v>0</v>
      </c>
      <c r="E701" s="1091">
        <v>0</v>
      </c>
      <c r="F701" s="1018"/>
      <c r="G701" s="419"/>
      <c r="H701" s="410"/>
    </row>
    <row r="702" spans="1:8" s="409" customFormat="1" ht="14.25" customHeight="1" x14ac:dyDescent="0.25">
      <c r="A702" s="1542"/>
      <c r="B702" s="1973"/>
      <c r="C702" s="505" t="s">
        <v>1046</v>
      </c>
      <c r="D702" s="1091">
        <v>64690.21</v>
      </c>
      <c r="E702" s="1091">
        <v>64690.21</v>
      </c>
      <c r="F702" s="1018"/>
      <c r="G702" s="419"/>
      <c r="H702" s="410"/>
    </row>
    <row r="703" spans="1:8" s="409" customFormat="1" ht="15" customHeight="1" x14ac:dyDescent="0.25">
      <c r="A703" s="1853" t="s">
        <v>106</v>
      </c>
      <c r="B703" s="1972" t="s">
        <v>425</v>
      </c>
      <c r="C703" s="502" t="s">
        <v>519</v>
      </c>
      <c r="D703" s="1090">
        <f>D704+D705+D706</f>
        <v>4900071.41</v>
      </c>
      <c r="E703" s="1090">
        <f>E704+E705+E706</f>
        <v>4801201.7</v>
      </c>
      <c r="F703" s="1018"/>
      <c r="G703" s="419"/>
      <c r="H703" s="410"/>
    </row>
    <row r="704" spans="1:8" s="409" customFormat="1" ht="21" customHeight="1" x14ac:dyDescent="0.25">
      <c r="A704" s="1542"/>
      <c r="B704" s="1973"/>
      <c r="C704" s="504" t="s">
        <v>372</v>
      </c>
      <c r="D704" s="1091">
        <v>0</v>
      </c>
      <c r="E704" s="1091">
        <v>0</v>
      </c>
      <c r="F704" s="1018"/>
      <c r="G704" s="419"/>
      <c r="H704" s="410"/>
    </row>
    <row r="705" spans="1:8" s="409" customFormat="1" ht="15.75" customHeight="1" x14ac:dyDescent="0.25">
      <c r="A705" s="1542"/>
      <c r="B705" s="1973"/>
      <c r="C705" s="505" t="s">
        <v>373</v>
      </c>
      <c r="D705" s="1091">
        <v>0</v>
      </c>
      <c r="E705" s="1091">
        <v>0</v>
      </c>
      <c r="F705" s="1018"/>
      <c r="G705" s="419"/>
      <c r="H705" s="410"/>
    </row>
    <row r="706" spans="1:8" s="409" customFormat="1" ht="21" customHeight="1" x14ac:dyDescent="0.25">
      <c r="A706" s="1542"/>
      <c r="B706" s="1973"/>
      <c r="C706" s="505" t="s">
        <v>1046</v>
      </c>
      <c r="D706" s="1091">
        <v>4900071.41</v>
      </c>
      <c r="E706" s="1091">
        <v>4801201.7</v>
      </c>
      <c r="F706" s="1018"/>
      <c r="G706" s="419"/>
      <c r="H706" s="410"/>
    </row>
    <row r="707" spans="1:8" s="409" customFormat="1" ht="16.5" customHeight="1" x14ac:dyDescent="0.25">
      <c r="A707" s="1853" t="s">
        <v>106</v>
      </c>
      <c r="B707" s="1972" t="s">
        <v>1482</v>
      </c>
      <c r="C707" s="502" t="s">
        <v>519</v>
      </c>
      <c r="D707" s="1147">
        <f>D708+D709+D710</f>
        <v>960314.64</v>
      </c>
      <c r="E707" s="1147">
        <f>E708+E709+E710</f>
        <v>960314.64</v>
      </c>
      <c r="F707" s="1018"/>
      <c r="G707" s="419"/>
      <c r="H707" s="410"/>
    </row>
    <row r="708" spans="1:8" s="409" customFormat="1" ht="20.25" customHeight="1" x14ac:dyDescent="0.25">
      <c r="A708" s="1542"/>
      <c r="B708" s="1973"/>
      <c r="C708" s="504" t="s">
        <v>372</v>
      </c>
      <c r="D708" s="1102">
        <v>0</v>
      </c>
      <c r="E708" s="1102">
        <v>0</v>
      </c>
      <c r="F708" s="1018"/>
      <c r="G708" s="419"/>
      <c r="H708" s="410"/>
    </row>
    <row r="709" spans="1:8" s="409" customFormat="1" ht="18" customHeight="1" x14ac:dyDescent="0.25">
      <c r="A709" s="1542"/>
      <c r="B709" s="1973"/>
      <c r="C709" s="505" t="s">
        <v>373</v>
      </c>
      <c r="D709" s="1102">
        <v>0</v>
      </c>
      <c r="E709" s="1102">
        <v>0</v>
      </c>
      <c r="F709" s="1018"/>
      <c r="G709" s="419"/>
      <c r="H709" s="410"/>
    </row>
    <row r="710" spans="1:8" s="409" customFormat="1" ht="18.75" customHeight="1" x14ac:dyDescent="0.25">
      <c r="A710" s="1542"/>
      <c r="B710" s="1973"/>
      <c r="C710" s="505" t="s">
        <v>1046</v>
      </c>
      <c r="D710" s="1102">
        <v>960314.64</v>
      </c>
      <c r="E710" s="1102">
        <v>960314.64</v>
      </c>
      <c r="F710" s="1018"/>
      <c r="G710" s="419"/>
      <c r="H710" s="410"/>
    </row>
    <row r="711" spans="1:8" s="409" customFormat="1" ht="22.5" customHeight="1" x14ac:dyDescent="0.25">
      <c r="A711" s="1853" t="s">
        <v>106</v>
      </c>
      <c r="B711" s="1972" t="s">
        <v>1367</v>
      </c>
      <c r="C711" s="502" t="s">
        <v>519</v>
      </c>
      <c r="D711" s="1147">
        <f>D712+D713+D714</f>
        <v>250000</v>
      </c>
      <c r="E711" s="1147">
        <f>E712+E713+E714</f>
        <v>250000</v>
      </c>
      <c r="F711" s="1018"/>
      <c r="G711" s="419"/>
      <c r="H711" s="410"/>
    </row>
    <row r="712" spans="1:8" s="409" customFormat="1" ht="17.25" customHeight="1" x14ac:dyDescent="0.25">
      <c r="A712" s="1542"/>
      <c r="B712" s="1973"/>
      <c r="C712" s="504" t="s">
        <v>372</v>
      </c>
      <c r="D712" s="1102">
        <v>0</v>
      </c>
      <c r="E712" s="1102">
        <v>0</v>
      </c>
      <c r="F712" s="1018"/>
      <c r="G712" s="419"/>
      <c r="H712" s="410"/>
    </row>
    <row r="713" spans="1:8" s="409" customFormat="1" ht="15.75" customHeight="1" x14ac:dyDescent="0.25">
      <c r="A713" s="1542"/>
      <c r="B713" s="1973"/>
      <c r="C713" s="505" t="s">
        <v>373</v>
      </c>
      <c r="D713" s="1102">
        <v>0</v>
      </c>
      <c r="E713" s="1102">
        <v>0</v>
      </c>
      <c r="F713" s="1018"/>
      <c r="G713" s="419"/>
      <c r="H713" s="410"/>
    </row>
    <row r="714" spans="1:8" s="409" customFormat="1" x14ac:dyDescent="0.25">
      <c r="A714" s="1542"/>
      <c r="B714" s="1973"/>
      <c r="C714" s="505" t="s">
        <v>1046</v>
      </c>
      <c r="D714" s="1102">
        <v>250000</v>
      </c>
      <c r="E714" s="1102">
        <v>250000</v>
      </c>
      <c r="F714" s="1018"/>
      <c r="G714" s="419"/>
      <c r="H714" s="410"/>
    </row>
    <row r="715" spans="1:8" s="409" customFormat="1" ht="43.5" customHeight="1" x14ac:dyDescent="0.25">
      <c r="A715" s="2023" t="s">
        <v>1479</v>
      </c>
      <c r="B715" s="2024"/>
      <c r="C715" s="2024"/>
      <c r="D715" s="2024"/>
      <c r="E715" s="2025"/>
      <c r="F715" s="1018"/>
      <c r="G715" s="419"/>
      <c r="H715" s="410"/>
    </row>
    <row r="716" spans="1:8" s="409" customFormat="1" ht="20.25" customHeight="1" thickBot="1" x14ac:dyDescent="0.3">
      <c r="A716" s="1088">
        <v>1</v>
      </c>
      <c r="B716" s="494">
        <v>2</v>
      </c>
      <c r="C716" s="494">
        <v>3</v>
      </c>
      <c r="D716" s="494">
        <v>4</v>
      </c>
      <c r="E716" s="494">
        <v>5</v>
      </c>
      <c r="F716" s="1018"/>
      <c r="G716" s="419"/>
      <c r="H716" s="410"/>
    </row>
    <row r="717" spans="1:8" s="409" customFormat="1" ht="20.25" customHeight="1" x14ac:dyDescent="0.25">
      <c r="A717" s="1941"/>
      <c r="B717" s="1934" t="s">
        <v>936</v>
      </c>
      <c r="C717" s="1738" t="s">
        <v>444</v>
      </c>
      <c r="D717" s="1935" t="s">
        <v>877</v>
      </c>
      <c r="E717" s="1938" t="s">
        <v>1494</v>
      </c>
      <c r="F717" s="1018"/>
      <c r="G717" s="419"/>
      <c r="H717" s="410"/>
    </row>
    <row r="718" spans="1:8" s="409" customFormat="1" ht="20.25" customHeight="1" x14ac:dyDescent="0.25">
      <c r="A718" s="1942"/>
      <c r="B718" s="1793"/>
      <c r="C718" s="1548"/>
      <c r="D718" s="1936"/>
      <c r="E718" s="1939"/>
      <c r="F718" s="1018"/>
      <c r="G718" s="419"/>
      <c r="H718" s="410"/>
    </row>
    <row r="719" spans="1:8" s="409" customFormat="1" ht="20.25" customHeight="1" x14ac:dyDescent="0.25">
      <c r="A719" s="1942"/>
      <c r="B719" s="1793"/>
      <c r="C719" s="1548"/>
      <c r="D719" s="1936"/>
      <c r="E719" s="1939"/>
      <c r="F719" s="1018"/>
      <c r="G719" s="419"/>
      <c r="H719" s="410"/>
    </row>
    <row r="720" spans="1:8" s="409" customFormat="1" ht="20.25" customHeight="1" x14ac:dyDescent="0.25">
      <c r="A720" s="1943"/>
      <c r="B720" s="1619"/>
      <c r="C720" s="1549"/>
      <c r="D720" s="1937"/>
      <c r="E720" s="1940"/>
      <c r="F720" s="1018"/>
      <c r="G720" s="419"/>
      <c r="H720" s="410"/>
    </row>
    <row r="721" spans="1:8" s="409" customFormat="1" ht="12" customHeight="1" x14ac:dyDescent="0.25">
      <c r="A721" s="2027"/>
      <c r="B721" s="1733" t="s">
        <v>162</v>
      </c>
      <c r="C721" s="422" t="s">
        <v>519</v>
      </c>
      <c r="D721" s="421">
        <f>D722+D723+D724</f>
        <v>36097116.590000004</v>
      </c>
      <c r="E721" s="421">
        <f>E722+E723+E724</f>
        <v>29752802.170000002</v>
      </c>
      <c r="F721" s="1018"/>
      <c r="G721" s="419"/>
      <c r="H721" s="410"/>
    </row>
    <row r="722" spans="1:8" s="409" customFormat="1" ht="21.75" customHeight="1" x14ac:dyDescent="0.25">
      <c r="A722" s="2028"/>
      <c r="B722" s="1789"/>
      <c r="C722" s="422" t="s">
        <v>372</v>
      </c>
      <c r="D722" s="421">
        <f>D726</f>
        <v>16409971.4</v>
      </c>
      <c r="E722" s="421">
        <f>E726</f>
        <v>16409971.4</v>
      </c>
      <c r="F722" s="1018"/>
      <c r="G722" s="419"/>
      <c r="H722" s="410"/>
    </row>
    <row r="723" spans="1:8" s="409" customFormat="1" ht="17.25" customHeight="1" x14ac:dyDescent="0.25">
      <c r="A723" s="2028"/>
      <c r="B723" s="1789"/>
      <c r="C723" s="422" t="s">
        <v>373</v>
      </c>
      <c r="D723" s="421">
        <f>D727+D751</f>
        <v>6312848.7699999996</v>
      </c>
      <c r="E723" s="421">
        <f>E727+E751</f>
        <v>6312848.7699999996</v>
      </c>
      <c r="F723" s="1018"/>
      <c r="G723" s="419"/>
      <c r="H723" s="410"/>
    </row>
    <row r="724" spans="1:8" s="409" customFormat="1" ht="13.5" customHeight="1" x14ac:dyDescent="0.25">
      <c r="A724" s="2029"/>
      <c r="B724" s="2026"/>
      <c r="C724" s="422" t="s">
        <v>6</v>
      </c>
      <c r="D724" s="421">
        <f>D728+D752+D789+D797+D801</f>
        <v>13374296.42</v>
      </c>
      <c r="E724" s="421">
        <f>E728+E752+E789+E797+E801</f>
        <v>7029982</v>
      </c>
      <c r="F724" s="1018"/>
      <c r="G724" s="419"/>
      <c r="H724" s="410"/>
    </row>
    <row r="725" spans="1:8" s="409" customFormat="1" ht="21.75" customHeight="1" x14ac:dyDescent="0.25">
      <c r="A725" s="1868" t="s">
        <v>430</v>
      </c>
      <c r="B725" s="1868" t="s">
        <v>7</v>
      </c>
      <c r="C725" s="90" t="s">
        <v>8</v>
      </c>
      <c r="D725" s="97">
        <f>D726+D727+D728</f>
        <v>16829013.850000001</v>
      </c>
      <c r="E725" s="97">
        <f>E726+E727+E728</f>
        <v>16829013.850000001</v>
      </c>
      <c r="F725" s="1018"/>
      <c r="G725" s="419"/>
      <c r="H725" s="410"/>
    </row>
    <row r="726" spans="1:8" s="409" customFormat="1" ht="43.5" customHeight="1" x14ac:dyDescent="0.25">
      <c r="A726" s="2019"/>
      <c r="B726" s="2019"/>
      <c r="C726" s="90" t="s">
        <v>9</v>
      </c>
      <c r="D726" s="97">
        <f>D730+D734+D738+D746+D742</f>
        <v>16409971.4</v>
      </c>
      <c r="E726" s="97">
        <f t="shared" ref="E726:E728" si="9">E730+E734+E738+E746+E742</f>
        <v>16409971.4</v>
      </c>
      <c r="F726" s="1018"/>
      <c r="G726" s="419"/>
      <c r="H726" s="410"/>
    </row>
    <row r="727" spans="1:8" s="409" customFormat="1" ht="43.5" customHeight="1" x14ac:dyDescent="0.25">
      <c r="A727" s="2019"/>
      <c r="B727" s="2019"/>
      <c r="C727" s="90" t="s">
        <v>10</v>
      </c>
      <c r="D727" s="97">
        <f>D731+D735+D739+D747+D743</f>
        <v>334897.38</v>
      </c>
      <c r="E727" s="97">
        <f t="shared" si="9"/>
        <v>334897.38</v>
      </c>
      <c r="F727" s="1018"/>
      <c r="G727" s="419"/>
      <c r="H727" s="410"/>
    </row>
    <row r="728" spans="1:8" s="409" customFormat="1" ht="31.5" customHeight="1" thickBot="1" x14ac:dyDescent="0.3">
      <c r="A728" s="2020"/>
      <c r="B728" s="2020"/>
      <c r="C728" s="90" t="s">
        <v>11</v>
      </c>
      <c r="D728" s="97">
        <f>D732+D736+D740+D748+D744</f>
        <v>84145.07</v>
      </c>
      <c r="E728" s="97">
        <f t="shared" si="9"/>
        <v>84145.07</v>
      </c>
      <c r="F728" s="1018"/>
      <c r="G728" s="419"/>
      <c r="H728" s="410"/>
    </row>
    <row r="729" spans="1:8" s="409" customFormat="1" ht="16.5" customHeight="1" x14ac:dyDescent="0.25">
      <c r="A729" s="1853"/>
      <c r="B729" s="2165" t="s">
        <v>1102</v>
      </c>
      <c r="C729" s="551" t="s">
        <v>8</v>
      </c>
      <c r="D729" s="592">
        <f>D730+D731+D732</f>
        <v>5862689.8800000008</v>
      </c>
      <c r="E729" s="592">
        <f>E730+E731+E732</f>
        <v>5862689.8800000008</v>
      </c>
      <c r="F729" s="1018"/>
      <c r="G729" s="419"/>
      <c r="H729" s="410"/>
    </row>
    <row r="730" spans="1:8" s="409" customFormat="1" ht="43.5" customHeight="1" x14ac:dyDescent="0.25">
      <c r="A730" s="1853"/>
      <c r="B730" s="2166"/>
      <c r="C730" s="363" t="s">
        <v>9</v>
      </c>
      <c r="D730" s="366">
        <v>5716708.9000000004</v>
      </c>
      <c r="E730" s="366">
        <v>5716708.9000000004</v>
      </c>
      <c r="F730" s="1018"/>
      <c r="G730" s="419"/>
      <c r="H730" s="410"/>
    </row>
    <row r="731" spans="1:8" s="409" customFormat="1" ht="43.5" customHeight="1" x14ac:dyDescent="0.25">
      <c r="A731" s="1853"/>
      <c r="B731" s="2166"/>
      <c r="C731" s="363" t="s">
        <v>10</v>
      </c>
      <c r="D731" s="367">
        <v>116667.53</v>
      </c>
      <c r="E731" s="367">
        <v>116667.53</v>
      </c>
      <c r="F731" s="1018"/>
      <c r="G731" s="419"/>
      <c r="H731" s="410"/>
    </row>
    <row r="732" spans="1:8" s="409" customFormat="1" ht="33" customHeight="1" x14ac:dyDescent="0.25">
      <c r="A732" s="1853"/>
      <c r="B732" s="2166"/>
      <c r="C732" s="363" t="s">
        <v>11</v>
      </c>
      <c r="D732" s="367">
        <v>29313.45</v>
      </c>
      <c r="E732" s="367">
        <v>29313.45</v>
      </c>
      <c r="F732" s="1018"/>
      <c r="G732" s="419"/>
      <c r="H732" s="410"/>
    </row>
    <row r="733" spans="1:8" s="409" customFormat="1" ht="21" customHeight="1" x14ac:dyDescent="0.25">
      <c r="A733" s="1739"/>
      <c r="B733" s="1964" t="s">
        <v>1101</v>
      </c>
      <c r="C733" s="551" t="s">
        <v>8</v>
      </c>
      <c r="D733" s="592">
        <f>D734+D735+D736</f>
        <v>3731188.97</v>
      </c>
      <c r="E733" s="592">
        <f>E734+E735+E736</f>
        <v>3731188.97</v>
      </c>
      <c r="F733" s="1018"/>
      <c r="G733" s="419"/>
      <c r="H733" s="410"/>
    </row>
    <row r="734" spans="1:8" s="409" customFormat="1" ht="43.5" customHeight="1" x14ac:dyDescent="0.25">
      <c r="A734" s="1962"/>
      <c r="B734" s="1965"/>
      <c r="C734" s="363" t="s">
        <v>9</v>
      </c>
      <c r="D734" s="366">
        <v>3638282.37</v>
      </c>
      <c r="E734" s="366">
        <v>3638282.37</v>
      </c>
      <c r="F734" s="1018"/>
      <c r="G734" s="419"/>
      <c r="H734" s="410"/>
    </row>
    <row r="735" spans="1:8" s="409" customFormat="1" ht="43.5" customHeight="1" x14ac:dyDescent="0.25">
      <c r="A735" s="1962"/>
      <c r="B735" s="1965"/>
      <c r="C735" s="363" t="s">
        <v>10</v>
      </c>
      <c r="D735" s="367">
        <v>74250.66</v>
      </c>
      <c r="E735" s="367">
        <v>74250.66</v>
      </c>
      <c r="F735" s="1018"/>
      <c r="G735" s="419"/>
      <c r="H735" s="410"/>
    </row>
    <row r="736" spans="1:8" s="409" customFormat="1" ht="43.5" customHeight="1" x14ac:dyDescent="0.25">
      <c r="A736" s="1963"/>
      <c r="B736" s="1966"/>
      <c r="C736" s="363" t="s">
        <v>11</v>
      </c>
      <c r="D736" s="367">
        <v>18655.939999999999</v>
      </c>
      <c r="E736" s="367">
        <v>18655.939999999999</v>
      </c>
      <c r="F736" s="1018"/>
      <c r="G736" s="419"/>
      <c r="H736" s="410"/>
    </row>
    <row r="737" spans="1:8" s="409" customFormat="1" ht="43.5" customHeight="1" x14ac:dyDescent="0.25">
      <c r="A737" s="1868"/>
      <c r="B737" s="1964" t="s">
        <v>1100</v>
      </c>
      <c r="C737" s="551" t="s">
        <v>8</v>
      </c>
      <c r="D737" s="592">
        <f>D738+D739+D740</f>
        <v>3704280.01</v>
      </c>
      <c r="E737" s="592">
        <f>E738+E739+E740</f>
        <v>3704280.01</v>
      </c>
      <c r="F737" s="1018"/>
      <c r="G737" s="419"/>
      <c r="H737" s="410"/>
    </row>
    <row r="738" spans="1:8" s="409" customFormat="1" ht="43.5" customHeight="1" x14ac:dyDescent="0.25">
      <c r="A738" s="1548"/>
      <c r="B738" s="1965"/>
      <c r="C738" s="180" t="s">
        <v>9</v>
      </c>
      <c r="D738" s="593">
        <v>3612043.44</v>
      </c>
      <c r="E738" s="593">
        <v>3612043.44</v>
      </c>
      <c r="F738" s="1018"/>
      <c r="G738" s="419"/>
      <c r="H738" s="410"/>
    </row>
    <row r="739" spans="1:8" s="409" customFormat="1" ht="43.5" customHeight="1" x14ac:dyDescent="0.25">
      <c r="A739" s="1548"/>
      <c r="B739" s="1965"/>
      <c r="C739" s="180" t="s">
        <v>10</v>
      </c>
      <c r="D739" s="594">
        <v>73715.17</v>
      </c>
      <c r="E739" s="594">
        <v>73715.17</v>
      </c>
      <c r="F739" s="1018"/>
      <c r="G739" s="419"/>
      <c r="H739" s="410"/>
    </row>
    <row r="740" spans="1:8" s="409" customFormat="1" ht="32.25" customHeight="1" x14ac:dyDescent="0.25">
      <c r="A740" s="1549"/>
      <c r="B740" s="1966"/>
      <c r="C740" s="180" t="s">
        <v>11</v>
      </c>
      <c r="D740" s="594">
        <v>18521.400000000001</v>
      </c>
      <c r="E740" s="594">
        <v>18521.400000000001</v>
      </c>
      <c r="F740" s="1018"/>
      <c r="G740" s="419"/>
      <c r="H740" s="410"/>
    </row>
    <row r="741" spans="1:8" s="409" customFormat="1" ht="22.5" customHeight="1" x14ac:dyDescent="0.25">
      <c r="A741" s="1821"/>
      <c r="B741" s="1964" t="s">
        <v>1100</v>
      </c>
      <c r="C741" s="551" t="s">
        <v>8</v>
      </c>
      <c r="D741" s="595">
        <f>D742+D743+D744</f>
        <v>90914.590000000011</v>
      </c>
      <c r="E741" s="595">
        <f>E742+E743+E744</f>
        <v>90914.590000000011</v>
      </c>
      <c r="F741" s="1018"/>
      <c r="G741" s="419"/>
      <c r="H741" s="410"/>
    </row>
    <row r="742" spans="1:8" s="409" customFormat="1" ht="43.5" customHeight="1" x14ac:dyDescent="0.25">
      <c r="A742" s="1548"/>
      <c r="B742" s="1965"/>
      <c r="C742" s="180" t="s">
        <v>9</v>
      </c>
      <c r="D742" s="594">
        <v>88650.8</v>
      </c>
      <c r="E742" s="594">
        <v>88650.8</v>
      </c>
      <c r="F742" s="1018"/>
      <c r="G742" s="419"/>
      <c r="H742" s="410"/>
    </row>
    <row r="743" spans="1:8" s="409" customFormat="1" ht="43.5" customHeight="1" x14ac:dyDescent="0.25">
      <c r="A743" s="1548"/>
      <c r="B743" s="1965"/>
      <c r="C743" s="180" t="s">
        <v>10</v>
      </c>
      <c r="D743" s="594">
        <v>1809.21</v>
      </c>
      <c r="E743" s="594">
        <v>1809.21</v>
      </c>
      <c r="F743" s="1018"/>
      <c r="G743" s="419"/>
      <c r="H743" s="410"/>
    </row>
    <row r="744" spans="1:8" s="409" customFormat="1" ht="33.75" customHeight="1" x14ac:dyDescent="0.25">
      <c r="A744" s="1549"/>
      <c r="B744" s="1966"/>
      <c r="C744" s="180" t="s">
        <v>11</v>
      </c>
      <c r="D744" s="594">
        <v>454.58</v>
      </c>
      <c r="E744" s="594">
        <v>454.58</v>
      </c>
      <c r="F744" s="1018"/>
      <c r="G744" s="419"/>
      <c r="H744" s="410"/>
    </row>
    <row r="745" spans="1:8" s="409" customFormat="1" ht="20.25" customHeight="1" x14ac:dyDescent="0.25">
      <c r="A745" s="1995" t="s">
        <v>185</v>
      </c>
      <c r="B745" s="1964" t="s">
        <v>1099</v>
      </c>
      <c r="C745" s="551" t="s">
        <v>8</v>
      </c>
      <c r="D745" s="592">
        <f>D746+D747+D748</f>
        <v>3439940.4000000004</v>
      </c>
      <c r="E745" s="592">
        <f>E746+E747+E748</f>
        <v>3439940.4000000004</v>
      </c>
      <c r="F745" s="1018"/>
      <c r="G745" s="419"/>
      <c r="H745" s="410"/>
    </row>
    <row r="746" spans="1:8" s="409" customFormat="1" ht="43.5" customHeight="1" x14ac:dyDescent="0.25">
      <c r="A746" s="1807"/>
      <c r="B746" s="1965"/>
      <c r="C746" s="180" t="s">
        <v>9</v>
      </c>
      <c r="D746" s="593">
        <v>3354285.89</v>
      </c>
      <c r="E746" s="593">
        <v>3354285.89</v>
      </c>
      <c r="F746" s="1018"/>
      <c r="G746" s="419"/>
      <c r="H746" s="410"/>
    </row>
    <row r="747" spans="1:8" s="409" customFormat="1" ht="43.5" customHeight="1" x14ac:dyDescent="0.25">
      <c r="A747" s="1807"/>
      <c r="B747" s="1965"/>
      <c r="C747" s="180" t="s">
        <v>10</v>
      </c>
      <c r="D747" s="594">
        <v>68454.81</v>
      </c>
      <c r="E747" s="594">
        <v>68454.81</v>
      </c>
      <c r="F747" s="1018"/>
      <c r="G747" s="419"/>
      <c r="H747" s="410"/>
    </row>
    <row r="748" spans="1:8" s="409" customFormat="1" ht="30.75" customHeight="1" x14ac:dyDescent="0.25">
      <c r="A748" s="1754"/>
      <c r="B748" s="1966"/>
      <c r="C748" s="180" t="s">
        <v>11</v>
      </c>
      <c r="D748" s="594">
        <v>17199.7</v>
      </c>
      <c r="E748" s="594">
        <v>17199.7</v>
      </c>
      <c r="F748" s="1018"/>
      <c r="G748" s="419"/>
      <c r="H748" s="410"/>
    </row>
    <row r="749" spans="1:8" s="409" customFormat="1" ht="21.75" customHeight="1" x14ac:dyDescent="0.25">
      <c r="A749" s="1979" t="s">
        <v>71</v>
      </c>
      <c r="B749" s="1949" t="s">
        <v>12</v>
      </c>
      <c r="C749" s="551" t="s">
        <v>8</v>
      </c>
      <c r="D749" s="592">
        <f>D750+D751+D752</f>
        <v>6038334.7399999993</v>
      </c>
      <c r="E749" s="592">
        <f>E750+E751+E752</f>
        <v>6038334.7399999993</v>
      </c>
      <c r="F749" s="1018"/>
      <c r="G749" s="419"/>
      <c r="H749" s="410"/>
    </row>
    <row r="750" spans="1:8" s="409" customFormat="1" ht="43.5" customHeight="1" x14ac:dyDescent="0.25">
      <c r="A750" s="2092"/>
      <c r="B750" s="1950"/>
      <c r="C750" s="176" t="s">
        <v>9</v>
      </c>
      <c r="D750" s="376">
        <f>D766+D774+D778+D782+D786</f>
        <v>0</v>
      </c>
      <c r="E750" s="376">
        <v>0</v>
      </c>
      <c r="F750" s="1018"/>
      <c r="G750" s="419"/>
      <c r="H750" s="410"/>
    </row>
    <row r="751" spans="1:8" s="409" customFormat="1" ht="43.5" customHeight="1" x14ac:dyDescent="0.25">
      <c r="A751" s="2092"/>
      <c r="B751" s="1950"/>
      <c r="C751" s="176" t="s">
        <v>10</v>
      </c>
      <c r="D751" s="375">
        <f>D755+D763+D767+D771+D775+D779+D783+D787+D759</f>
        <v>5977951.3899999997</v>
      </c>
      <c r="E751" s="375">
        <f>E755+E763+E767+E771+E775+E779+E783+E787+E759</f>
        <v>5977951.3899999997</v>
      </c>
      <c r="F751" s="1018"/>
      <c r="G751" s="419"/>
      <c r="H751" s="410"/>
    </row>
    <row r="752" spans="1:8" s="409" customFormat="1" ht="32.25" customHeight="1" x14ac:dyDescent="0.25">
      <c r="A752" s="2093"/>
      <c r="B752" s="1951"/>
      <c r="C752" s="176" t="s">
        <v>11</v>
      </c>
      <c r="D752" s="374">
        <f>D768+D776+D780+D784+D788+D756+D760+D764+D772</f>
        <v>60383.349999999991</v>
      </c>
      <c r="E752" s="374">
        <f>E768+E776+E780+E784+E788+E756+E760+E764+E772</f>
        <v>60383.349999999991</v>
      </c>
      <c r="F752" s="1018"/>
      <c r="G752" s="419"/>
      <c r="H752" s="410"/>
    </row>
    <row r="753" spans="1:8" s="409" customFormat="1" ht="17.25" customHeight="1" x14ac:dyDescent="0.25">
      <c r="A753" s="1979"/>
      <c r="B753" s="1977" t="s">
        <v>1097</v>
      </c>
      <c r="C753" s="551" t="s">
        <v>8</v>
      </c>
      <c r="D753" s="592">
        <f>D754+D755+D756</f>
        <v>498559.75</v>
      </c>
      <c r="E753" s="592">
        <f>E754+E755+E756</f>
        <v>498559.75</v>
      </c>
      <c r="F753" s="1018"/>
      <c r="G753" s="419"/>
      <c r="H753" s="410"/>
    </row>
    <row r="754" spans="1:8" s="409" customFormat="1" ht="43.5" customHeight="1" x14ac:dyDescent="0.25">
      <c r="A754" s="1797"/>
      <c r="B754" s="1709"/>
      <c r="C754" s="180" t="s">
        <v>9</v>
      </c>
      <c r="D754" s="594">
        <v>0</v>
      </c>
      <c r="E754" s="594">
        <v>0</v>
      </c>
      <c r="F754" s="1018"/>
      <c r="G754" s="419"/>
      <c r="H754" s="410"/>
    </row>
    <row r="755" spans="1:8" s="409" customFormat="1" ht="43.5" customHeight="1" x14ac:dyDescent="0.25">
      <c r="A755" s="1797"/>
      <c r="B755" s="1709"/>
      <c r="C755" s="180" t="s">
        <v>10</v>
      </c>
      <c r="D755" s="593">
        <v>493574.15</v>
      </c>
      <c r="E755" s="593">
        <v>493574.15</v>
      </c>
      <c r="F755" s="1018"/>
      <c r="G755" s="419"/>
      <c r="H755" s="410"/>
    </row>
    <row r="756" spans="1:8" s="409" customFormat="1" ht="30" customHeight="1" thickBot="1" x14ac:dyDescent="0.3">
      <c r="A756" s="1798"/>
      <c r="B756" s="1591"/>
      <c r="C756" s="180" t="s">
        <v>11</v>
      </c>
      <c r="D756" s="594">
        <v>4985.6000000000004</v>
      </c>
      <c r="E756" s="594">
        <v>4985.6000000000004</v>
      </c>
      <c r="F756" s="1018"/>
      <c r="G756" s="419"/>
      <c r="H756" s="410"/>
    </row>
    <row r="757" spans="1:8" s="409" customFormat="1" ht="15.75" customHeight="1" x14ac:dyDescent="0.25">
      <c r="A757" s="534"/>
      <c r="B757" s="1980" t="s">
        <v>1098</v>
      </c>
      <c r="C757" s="551" t="s">
        <v>8</v>
      </c>
      <c r="D757" s="595">
        <f>D758+D759+D760</f>
        <v>619598.82999999996</v>
      </c>
      <c r="E757" s="595">
        <f>E758+E759+E760</f>
        <v>619598.82999999996</v>
      </c>
      <c r="F757" s="1018"/>
      <c r="G757" s="419"/>
      <c r="H757" s="410"/>
    </row>
    <row r="758" spans="1:8" s="409" customFormat="1" ht="43.5" customHeight="1" x14ac:dyDescent="0.25">
      <c r="A758" s="534"/>
      <c r="B758" s="1981"/>
      <c r="C758" s="180" t="s">
        <v>9</v>
      </c>
      <c r="D758" s="594">
        <v>0</v>
      </c>
      <c r="E758" s="594">
        <v>0</v>
      </c>
      <c r="F758" s="1018"/>
      <c r="G758" s="419"/>
      <c r="H758" s="410"/>
    </row>
    <row r="759" spans="1:8" s="409" customFormat="1" ht="43.5" customHeight="1" x14ac:dyDescent="0.25">
      <c r="A759" s="534"/>
      <c r="B759" s="1981"/>
      <c r="C759" s="180" t="s">
        <v>10</v>
      </c>
      <c r="D759" s="593">
        <v>613402.84</v>
      </c>
      <c r="E759" s="593">
        <v>613402.84</v>
      </c>
      <c r="F759" s="1018"/>
      <c r="G759" s="419"/>
      <c r="H759" s="410"/>
    </row>
    <row r="760" spans="1:8" s="409" customFormat="1" ht="30" customHeight="1" thickBot="1" x14ac:dyDescent="0.3">
      <c r="A760" s="534"/>
      <c r="B760" s="1982"/>
      <c r="C760" s="180" t="s">
        <v>11</v>
      </c>
      <c r="D760" s="594">
        <v>6195.99</v>
      </c>
      <c r="E760" s="594">
        <v>6195.99</v>
      </c>
      <c r="F760" s="1018"/>
      <c r="G760" s="419"/>
      <c r="H760" s="410"/>
    </row>
    <row r="761" spans="1:8" s="409" customFormat="1" ht="20.25" customHeight="1" x14ac:dyDescent="0.25">
      <c r="A761" s="1979"/>
      <c r="B761" s="1977" t="s">
        <v>1096</v>
      </c>
      <c r="C761" s="551" t="s">
        <v>8</v>
      </c>
      <c r="D761" s="592">
        <f>D762+D763+D764</f>
        <v>576584.98</v>
      </c>
      <c r="E761" s="592">
        <f>E762+E763+E764</f>
        <v>576584.98</v>
      </c>
      <c r="F761" s="1018"/>
      <c r="G761" s="419"/>
      <c r="H761" s="410"/>
    </row>
    <row r="762" spans="1:8" s="409" customFormat="1" ht="43.5" customHeight="1" x14ac:dyDescent="0.25">
      <c r="A762" s="1797"/>
      <c r="B762" s="1709"/>
      <c r="C762" s="363" t="s">
        <v>9</v>
      </c>
      <c r="D762" s="367">
        <v>0</v>
      </c>
      <c r="E762" s="367">
        <v>0</v>
      </c>
      <c r="F762" s="1018"/>
      <c r="G762" s="419"/>
      <c r="H762" s="410"/>
    </row>
    <row r="763" spans="1:8" s="409" customFormat="1" ht="43.5" customHeight="1" x14ac:dyDescent="0.25">
      <c r="A763" s="1797"/>
      <c r="B763" s="1709"/>
      <c r="C763" s="363" t="s">
        <v>10</v>
      </c>
      <c r="D763" s="368">
        <v>570819.13</v>
      </c>
      <c r="E763" s="368">
        <v>570819.13</v>
      </c>
      <c r="F763" s="1018"/>
      <c r="G763" s="419"/>
      <c r="H763" s="410"/>
    </row>
    <row r="764" spans="1:8" s="409" customFormat="1" ht="33" customHeight="1" x14ac:dyDescent="0.25">
      <c r="A764" s="1798"/>
      <c r="B764" s="1591"/>
      <c r="C764" s="363" t="s">
        <v>11</v>
      </c>
      <c r="D764" s="367">
        <v>5765.85</v>
      </c>
      <c r="E764" s="367">
        <v>5765.85</v>
      </c>
      <c r="F764" s="1018"/>
      <c r="G764" s="419"/>
      <c r="H764" s="410"/>
    </row>
    <row r="765" spans="1:8" s="409" customFormat="1" ht="17.25" customHeight="1" x14ac:dyDescent="0.25">
      <c r="A765" s="1618" t="s">
        <v>195</v>
      </c>
      <c r="B765" s="1977" t="s">
        <v>1095</v>
      </c>
      <c r="C765" s="551" t="s">
        <v>8</v>
      </c>
      <c r="D765" s="592">
        <f>D766+D767+D768</f>
        <v>1223019.5999999999</v>
      </c>
      <c r="E765" s="592">
        <f>E766+E767+E768</f>
        <v>1223019.5999999999</v>
      </c>
      <c r="F765" s="1018"/>
      <c r="G765" s="419"/>
      <c r="H765" s="410"/>
    </row>
    <row r="766" spans="1:8" s="409" customFormat="1" ht="43.5" customHeight="1" x14ac:dyDescent="0.25">
      <c r="A766" s="2021"/>
      <c r="B766" s="2030"/>
      <c r="C766" s="180" t="s">
        <v>9</v>
      </c>
      <c r="D766" s="594">
        <v>0</v>
      </c>
      <c r="E766" s="594">
        <v>0</v>
      </c>
      <c r="F766" s="1018"/>
      <c r="G766" s="419"/>
      <c r="H766" s="410"/>
    </row>
    <row r="767" spans="1:8" s="409" customFormat="1" ht="43.5" customHeight="1" x14ac:dyDescent="0.25">
      <c r="A767" s="2021"/>
      <c r="B767" s="2030"/>
      <c r="C767" s="180" t="s">
        <v>10</v>
      </c>
      <c r="D767" s="593">
        <v>1210789.3999999999</v>
      </c>
      <c r="E767" s="593">
        <v>1210789.3999999999</v>
      </c>
      <c r="F767" s="1018"/>
      <c r="G767" s="419"/>
      <c r="H767" s="410"/>
    </row>
    <row r="768" spans="1:8" s="409" customFormat="1" ht="31.5" customHeight="1" x14ac:dyDescent="0.25">
      <c r="A768" s="2161"/>
      <c r="B768" s="2031"/>
      <c r="C768" s="180" t="s">
        <v>11</v>
      </c>
      <c r="D768" s="594">
        <v>12230.2</v>
      </c>
      <c r="E768" s="594">
        <v>12230.2</v>
      </c>
      <c r="F768" s="1018"/>
      <c r="G768" s="419"/>
      <c r="H768" s="410"/>
    </row>
    <row r="769" spans="1:8" s="409" customFormat="1" ht="19.5" customHeight="1" x14ac:dyDescent="0.25">
      <c r="A769" s="1618"/>
      <c r="B769" s="1977" t="s">
        <v>1094</v>
      </c>
      <c r="C769" s="551" t="s">
        <v>8</v>
      </c>
      <c r="D769" s="592">
        <f>D770+D771+D772</f>
        <v>774415.97000000009</v>
      </c>
      <c r="E769" s="592">
        <f>E770+E771+E772</f>
        <v>774415.97000000009</v>
      </c>
      <c r="F769" s="1018"/>
      <c r="G769" s="419"/>
      <c r="H769" s="410"/>
    </row>
    <row r="770" spans="1:8" s="409" customFormat="1" ht="43.5" customHeight="1" x14ac:dyDescent="0.25">
      <c r="A770" s="1793"/>
      <c r="B770" s="1978"/>
      <c r="C770" s="363" t="s">
        <v>9</v>
      </c>
      <c r="D770" s="367">
        <v>0</v>
      </c>
      <c r="E770" s="367">
        <v>0</v>
      </c>
      <c r="F770" s="1018"/>
      <c r="G770" s="419"/>
      <c r="H770" s="410"/>
    </row>
    <row r="771" spans="1:8" s="409" customFormat="1" ht="43.5" customHeight="1" x14ac:dyDescent="0.25">
      <c r="A771" s="1793"/>
      <c r="B771" s="1978"/>
      <c r="C771" s="363" t="s">
        <v>10</v>
      </c>
      <c r="D771" s="368">
        <v>766671.81</v>
      </c>
      <c r="E771" s="368">
        <v>766671.81</v>
      </c>
      <c r="F771" s="1018"/>
      <c r="G771" s="419"/>
      <c r="H771" s="410"/>
    </row>
    <row r="772" spans="1:8" s="409" customFormat="1" ht="33" customHeight="1" x14ac:dyDescent="0.25">
      <c r="A772" s="1619"/>
      <c r="B772" s="1968"/>
      <c r="C772" s="363" t="s">
        <v>11</v>
      </c>
      <c r="D772" s="367">
        <v>7744.16</v>
      </c>
      <c r="E772" s="367">
        <v>7744.16</v>
      </c>
      <c r="F772" s="1018"/>
      <c r="G772" s="419"/>
      <c r="H772" s="410"/>
    </row>
    <row r="773" spans="1:8" s="409" customFormat="1" ht="18.75" customHeight="1" x14ac:dyDescent="0.25">
      <c r="A773" s="1618" t="s">
        <v>198</v>
      </c>
      <c r="B773" s="1977" t="s">
        <v>1093</v>
      </c>
      <c r="C773" s="596" t="s">
        <v>519</v>
      </c>
      <c r="D773" s="597">
        <f>D774+D775+D776</f>
        <v>1007794.7999999999</v>
      </c>
      <c r="E773" s="597">
        <f>E774+E775+E776</f>
        <v>1007794.7999999999</v>
      </c>
      <c r="F773" s="1018"/>
      <c r="G773" s="419"/>
      <c r="H773" s="410"/>
    </row>
    <row r="774" spans="1:8" s="409" customFormat="1" ht="43.5" customHeight="1" x14ac:dyDescent="0.25">
      <c r="A774" s="2021"/>
      <c r="B774" s="2030"/>
      <c r="C774" s="180" t="s">
        <v>9</v>
      </c>
      <c r="D774" s="693">
        <v>0</v>
      </c>
      <c r="E774" s="693">
        <v>0</v>
      </c>
      <c r="F774" s="1018"/>
      <c r="G774" s="419"/>
      <c r="H774" s="410"/>
    </row>
    <row r="775" spans="1:8" s="409" customFormat="1" ht="43.5" customHeight="1" x14ac:dyDescent="0.25">
      <c r="A775" s="2021"/>
      <c r="B775" s="2030"/>
      <c r="C775" s="180" t="s">
        <v>10</v>
      </c>
      <c r="D775" s="693">
        <v>997716.85</v>
      </c>
      <c r="E775" s="693">
        <v>997716.85</v>
      </c>
      <c r="F775" s="1018"/>
      <c r="G775" s="419"/>
      <c r="H775" s="410"/>
    </row>
    <row r="776" spans="1:8" s="409" customFormat="1" ht="30.75" customHeight="1" x14ac:dyDescent="0.25">
      <c r="A776" s="2161"/>
      <c r="B776" s="2031"/>
      <c r="C776" s="598" t="s">
        <v>11</v>
      </c>
      <c r="D776" s="693">
        <v>10077.950000000001</v>
      </c>
      <c r="E776" s="693">
        <v>10077.950000000001</v>
      </c>
      <c r="F776" s="1018"/>
      <c r="G776" s="419"/>
      <c r="H776" s="410"/>
    </row>
    <row r="777" spans="1:8" s="409" customFormat="1" ht="16.5" customHeight="1" x14ac:dyDescent="0.25">
      <c r="A777" s="361"/>
      <c r="B777" s="371"/>
      <c r="C777" s="599" t="s">
        <v>8</v>
      </c>
      <c r="D777" s="597">
        <f>D778+D779+D780</f>
        <v>163800</v>
      </c>
      <c r="E777" s="597">
        <f>E778+E779+E780</f>
        <v>163800</v>
      </c>
      <c r="F777" s="1018"/>
      <c r="G777" s="419"/>
      <c r="H777" s="410"/>
    </row>
    <row r="778" spans="1:8" s="409" customFormat="1" ht="43.5" customHeight="1" x14ac:dyDescent="0.25">
      <c r="A778" s="1739" t="s">
        <v>200</v>
      </c>
      <c r="B778" s="1977" t="s">
        <v>1092</v>
      </c>
      <c r="C778" s="369" t="s">
        <v>9</v>
      </c>
      <c r="D778" s="367">
        <v>0</v>
      </c>
      <c r="E778" s="367">
        <v>0</v>
      </c>
      <c r="F778" s="1018"/>
      <c r="G778" s="419"/>
      <c r="H778" s="410"/>
    </row>
    <row r="779" spans="1:8" s="409" customFormat="1" ht="43.5" customHeight="1" x14ac:dyDescent="0.25">
      <c r="A779" s="1962"/>
      <c r="B779" s="2030"/>
      <c r="C779" s="369" t="s">
        <v>10</v>
      </c>
      <c r="D779" s="368">
        <v>162162</v>
      </c>
      <c r="E779" s="368">
        <v>162162</v>
      </c>
      <c r="F779" s="1018"/>
      <c r="G779" s="419"/>
      <c r="H779" s="410"/>
    </row>
    <row r="780" spans="1:8" s="409" customFormat="1" ht="32.25" customHeight="1" x14ac:dyDescent="0.25">
      <c r="A780" s="1963"/>
      <c r="B780" s="2031"/>
      <c r="C780" s="369" t="s">
        <v>11</v>
      </c>
      <c r="D780" s="370">
        <v>1638</v>
      </c>
      <c r="E780" s="370">
        <v>1638</v>
      </c>
      <c r="F780" s="1018"/>
      <c r="G780" s="419"/>
      <c r="H780" s="410"/>
    </row>
    <row r="781" spans="1:8" s="409" customFormat="1" ht="22.5" customHeight="1" x14ac:dyDescent="0.25">
      <c r="A781" s="372"/>
      <c r="B781" s="369"/>
      <c r="C781" s="551" t="s">
        <v>8</v>
      </c>
      <c r="D781" s="595">
        <f>D782+D783+D784</f>
        <v>579864.81000000006</v>
      </c>
      <c r="E781" s="595">
        <f>E782+E783+E784</f>
        <v>579864.81000000006</v>
      </c>
      <c r="F781" s="1018"/>
      <c r="G781" s="419"/>
      <c r="H781" s="410"/>
    </row>
    <row r="782" spans="1:8" s="409" customFormat="1" ht="43.5" customHeight="1" x14ac:dyDescent="0.25">
      <c r="A782" s="1618" t="s">
        <v>214</v>
      </c>
      <c r="B782" s="1977" t="s">
        <v>1091</v>
      </c>
      <c r="C782" s="180" t="s">
        <v>9</v>
      </c>
      <c r="D782" s="594">
        <v>0</v>
      </c>
      <c r="E782" s="594">
        <v>0</v>
      </c>
      <c r="F782" s="1018"/>
      <c r="G782" s="419"/>
      <c r="H782" s="410"/>
    </row>
    <row r="783" spans="1:8" s="409" customFormat="1" ht="43.5" customHeight="1" x14ac:dyDescent="0.25">
      <c r="A783" s="2021"/>
      <c r="B783" s="2030"/>
      <c r="C783" s="180" t="s">
        <v>10</v>
      </c>
      <c r="D783" s="593">
        <v>574066.17000000004</v>
      </c>
      <c r="E783" s="593">
        <v>574066.17000000004</v>
      </c>
      <c r="F783" s="1018"/>
      <c r="G783" s="419"/>
      <c r="H783" s="410"/>
    </row>
    <row r="784" spans="1:8" s="409" customFormat="1" ht="30.75" customHeight="1" x14ac:dyDescent="0.25">
      <c r="A784" s="2161"/>
      <c r="B784" s="2031"/>
      <c r="C784" s="180" t="s">
        <v>11</v>
      </c>
      <c r="D784" s="594">
        <v>5798.64</v>
      </c>
      <c r="E784" s="594">
        <v>5798.64</v>
      </c>
      <c r="F784" s="1018"/>
      <c r="G784" s="419"/>
      <c r="H784" s="410"/>
    </row>
    <row r="785" spans="1:8" s="409" customFormat="1" ht="18" customHeight="1" x14ac:dyDescent="0.25">
      <c r="A785" s="364"/>
      <c r="B785" s="363"/>
      <c r="C785" s="551" t="s">
        <v>8</v>
      </c>
      <c r="D785" s="595">
        <f>D786+D787+D788</f>
        <v>594696</v>
      </c>
      <c r="E785" s="595">
        <f>E786+E787+E788</f>
        <v>594696</v>
      </c>
      <c r="F785" s="1018"/>
      <c r="G785" s="419"/>
      <c r="H785" s="410"/>
    </row>
    <row r="786" spans="1:8" s="409" customFormat="1" ht="43.5" customHeight="1" x14ac:dyDescent="0.25">
      <c r="A786" s="1618" t="s">
        <v>217</v>
      </c>
      <c r="B786" s="1977" t="s">
        <v>1090</v>
      </c>
      <c r="C786" s="180" t="s">
        <v>9</v>
      </c>
      <c r="D786" s="594">
        <v>0</v>
      </c>
      <c r="E786" s="594">
        <v>0</v>
      </c>
      <c r="F786" s="1018"/>
      <c r="G786" s="419"/>
      <c r="H786" s="410"/>
    </row>
    <row r="787" spans="1:8" s="409" customFormat="1" ht="43.5" customHeight="1" x14ac:dyDescent="0.25">
      <c r="A787" s="2021"/>
      <c r="B787" s="2030"/>
      <c r="C787" s="157" t="s">
        <v>10</v>
      </c>
      <c r="D787" s="370">
        <v>588749.04</v>
      </c>
      <c r="E787" s="370">
        <v>588749.04</v>
      </c>
      <c r="F787" s="1018"/>
      <c r="G787" s="419"/>
      <c r="H787" s="410"/>
    </row>
    <row r="788" spans="1:8" s="409" customFormat="1" ht="36" customHeight="1" thickBot="1" x14ac:dyDescent="0.3">
      <c r="A788" s="2022"/>
      <c r="B788" s="2031"/>
      <c r="C788" s="158" t="s">
        <v>11</v>
      </c>
      <c r="D788" s="373">
        <v>5946.96</v>
      </c>
      <c r="E788" s="373">
        <v>5946.96</v>
      </c>
      <c r="F788" s="1018"/>
      <c r="G788" s="419"/>
      <c r="H788" s="410"/>
    </row>
    <row r="789" spans="1:8" s="409" customFormat="1" ht="43.5" customHeight="1" x14ac:dyDescent="0.25">
      <c r="A789" s="539" t="s">
        <v>106</v>
      </c>
      <c r="B789" s="377" t="s">
        <v>964</v>
      </c>
      <c r="C789" s="378" t="s">
        <v>11</v>
      </c>
      <c r="D789" s="379">
        <f>D790+D791+D792+D793+D794+D795</f>
        <v>263030</v>
      </c>
      <c r="E789" s="379">
        <f>E790+E791+E792+E793+E794+E795</f>
        <v>263030</v>
      </c>
      <c r="F789" s="1018"/>
      <c r="G789" s="419"/>
      <c r="H789" s="410"/>
    </row>
    <row r="790" spans="1:8" s="409" customFormat="1" ht="68.25" customHeight="1" x14ac:dyDescent="0.25">
      <c r="A790" s="540" t="s">
        <v>203</v>
      </c>
      <c r="B790" s="541" t="s">
        <v>1087</v>
      </c>
      <c r="C790" s="542" t="s">
        <v>11</v>
      </c>
      <c r="D790" s="543">
        <v>200000</v>
      </c>
      <c r="E790" s="543">
        <v>200000</v>
      </c>
      <c r="F790" s="1018"/>
      <c r="G790" s="419"/>
      <c r="H790" s="410"/>
    </row>
    <row r="791" spans="1:8" s="409" customFormat="1" ht="65.25" customHeight="1" x14ac:dyDescent="0.25">
      <c r="A791" s="540" t="s">
        <v>661</v>
      </c>
      <c r="B791" s="541" t="s">
        <v>1089</v>
      </c>
      <c r="C791" s="542" t="s">
        <v>11</v>
      </c>
      <c r="D791" s="543">
        <v>16520</v>
      </c>
      <c r="E791" s="543">
        <v>16520</v>
      </c>
      <c r="F791" s="1018"/>
      <c r="G791" s="419"/>
      <c r="H791" s="410"/>
    </row>
    <row r="792" spans="1:8" s="409" customFormat="1" ht="69.75" customHeight="1" x14ac:dyDescent="0.25">
      <c r="A792" s="540" t="s">
        <v>662</v>
      </c>
      <c r="B792" s="541" t="s">
        <v>1088</v>
      </c>
      <c r="C792" s="542" t="s">
        <v>11</v>
      </c>
      <c r="D792" s="543">
        <v>12880</v>
      </c>
      <c r="E792" s="543">
        <v>12880</v>
      </c>
      <c r="F792" s="1018"/>
      <c r="G792" s="419"/>
      <c r="H792" s="410"/>
    </row>
    <row r="793" spans="1:8" s="409" customFormat="1" ht="56.25" customHeight="1" x14ac:dyDescent="0.25">
      <c r="A793" s="540" t="s">
        <v>663</v>
      </c>
      <c r="B793" s="541" t="s">
        <v>1173</v>
      </c>
      <c r="C793" s="542" t="s">
        <v>11</v>
      </c>
      <c r="D793" s="543">
        <v>17880</v>
      </c>
      <c r="E793" s="543">
        <v>17880</v>
      </c>
      <c r="F793" s="1018"/>
      <c r="G793" s="419"/>
      <c r="H793" s="410"/>
    </row>
    <row r="794" spans="1:8" s="409" customFormat="1" ht="60.75" customHeight="1" x14ac:dyDescent="0.25">
      <c r="A794" s="540" t="s">
        <v>664</v>
      </c>
      <c r="B794" s="541" t="s">
        <v>1174</v>
      </c>
      <c r="C794" s="542" t="s">
        <v>11</v>
      </c>
      <c r="D794" s="543">
        <v>7750</v>
      </c>
      <c r="E794" s="543">
        <v>7750</v>
      </c>
      <c r="F794" s="1018"/>
      <c r="G794" s="419"/>
      <c r="H794" s="410"/>
    </row>
    <row r="795" spans="1:8" ht="82.5" customHeight="1" x14ac:dyDescent="0.25">
      <c r="A795" s="540" t="s">
        <v>1156</v>
      </c>
      <c r="B795" s="541" t="s">
        <v>1495</v>
      </c>
      <c r="C795" s="1085" t="s">
        <v>11</v>
      </c>
      <c r="D795" s="1150">
        <v>8000</v>
      </c>
      <c r="E795" s="1150">
        <v>8000</v>
      </c>
      <c r="F795" s="1017"/>
      <c r="G795" s="93"/>
    </row>
    <row r="796" spans="1:8" s="409" customFormat="1" ht="57.75" x14ac:dyDescent="0.25">
      <c r="A796" s="1151" t="s">
        <v>132</v>
      </c>
      <c r="B796" s="1152" t="s">
        <v>1496</v>
      </c>
      <c r="C796" s="377" t="s">
        <v>11</v>
      </c>
      <c r="D796" s="1153">
        <v>0</v>
      </c>
      <c r="E796" s="1153">
        <v>0</v>
      </c>
      <c r="F796" s="1018"/>
      <c r="G796" s="419"/>
      <c r="H796" s="410"/>
    </row>
    <row r="797" spans="1:8" s="409" customFormat="1" ht="57.75" x14ac:dyDescent="0.25">
      <c r="A797" s="1151" t="s">
        <v>177</v>
      </c>
      <c r="B797" s="1152" t="s">
        <v>1497</v>
      </c>
      <c r="C797" s="1154" t="s">
        <v>11</v>
      </c>
      <c r="D797" s="1155">
        <f>D798+D799+D800</f>
        <v>12928738</v>
      </c>
      <c r="E797" s="1155">
        <f>E798+E799+E800</f>
        <v>6584423.5800000001</v>
      </c>
      <c r="F797" s="1018"/>
      <c r="G797" s="419"/>
      <c r="H797" s="410"/>
    </row>
    <row r="798" spans="1:8" s="409" customFormat="1" ht="45" customHeight="1" x14ac:dyDescent="0.25">
      <c r="A798" s="1149" t="s">
        <v>390</v>
      </c>
      <c r="B798" s="363" t="s">
        <v>1097</v>
      </c>
      <c r="C798" s="1154" t="s">
        <v>11</v>
      </c>
      <c r="D798" s="1155">
        <v>136548.65</v>
      </c>
      <c r="E798" s="1155">
        <v>136548.65</v>
      </c>
      <c r="F798" s="1096"/>
      <c r="G798" s="419"/>
      <c r="H798" s="410"/>
    </row>
    <row r="799" spans="1:8" s="409" customFormat="1" ht="35.25" customHeight="1" x14ac:dyDescent="0.25">
      <c r="A799" s="1149" t="s">
        <v>397</v>
      </c>
      <c r="B799" s="363" t="s">
        <v>1094</v>
      </c>
      <c r="C799" s="1154" t="s">
        <v>11</v>
      </c>
      <c r="D799" s="1155">
        <v>71940.429999999993</v>
      </c>
      <c r="E799" s="1155">
        <v>71940.429999999993</v>
      </c>
      <c r="F799" s="985"/>
      <c r="G799" s="419"/>
      <c r="H799" s="410"/>
    </row>
    <row r="800" spans="1:8" s="409" customFormat="1" ht="45" x14ac:dyDescent="0.25">
      <c r="A800" s="1149" t="s">
        <v>404</v>
      </c>
      <c r="B800" s="541" t="s">
        <v>1497</v>
      </c>
      <c r="C800" s="1154" t="s">
        <v>11</v>
      </c>
      <c r="D800" s="1155">
        <v>12720248.92</v>
      </c>
      <c r="E800" s="1155">
        <v>6375934.5</v>
      </c>
      <c r="F800" s="985"/>
      <c r="G800" s="419"/>
      <c r="H800" s="410"/>
    </row>
    <row r="801" spans="1:10" s="409" customFormat="1" ht="54" customHeight="1" x14ac:dyDescent="0.25">
      <c r="A801" s="1151" t="s">
        <v>714</v>
      </c>
      <c r="B801" s="176" t="s">
        <v>1498</v>
      </c>
      <c r="C801" s="1154" t="s">
        <v>11</v>
      </c>
      <c r="D801" s="1155">
        <v>38000</v>
      </c>
      <c r="E801" s="1155">
        <v>38000</v>
      </c>
      <c r="F801" s="1016"/>
      <c r="G801" s="419"/>
      <c r="H801" s="410"/>
    </row>
    <row r="802" spans="1:10" s="409" customFormat="1" ht="44.25" customHeight="1" x14ac:dyDescent="0.25">
      <c r="A802" s="1969" t="s">
        <v>1502</v>
      </c>
      <c r="B802" s="1865"/>
      <c r="C802" s="1865"/>
      <c r="D802" s="1865"/>
      <c r="E802" s="1865"/>
      <c r="F802" s="1019"/>
      <c r="G802" s="419"/>
      <c r="H802" s="410"/>
    </row>
    <row r="803" spans="1:10" s="409" customFormat="1" ht="15" customHeight="1" x14ac:dyDescent="0.25">
      <c r="A803" s="1598" t="s">
        <v>427</v>
      </c>
      <c r="B803" s="1928" t="s">
        <v>987</v>
      </c>
      <c r="C803" s="1928" t="s">
        <v>444</v>
      </c>
      <c r="D803" s="1561" t="s">
        <v>1501</v>
      </c>
      <c r="E803" s="1930" t="s">
        <v>1500</v>
      </c>
      <c r="F803" s="1020"/>
      <c r="G803" s="419"/>
      <c r="H803" s="410"/>
    </row>
    <row r="804" spans="1:10" s="409" customFormat="1" ht="58.5" customHeight="1" x14ac:dyDescent="0.25">
      <c r="A804" s="1970"/>
      <c r="B804" s="1556"/>
      <c r="C804" s="1556"/>
      <c r="D804" s="1559"/>
      <c r="E804" s="1971"/>
      <c r="F804" s="1020"/>
      <c r="G804" s="419"/>
      <c r="H804" s="410"/>
    </row>
    <row r="805" spans="1:10" s="409" customFormat="1" ht="39.75" customHeight="1" x14ac:dyDescent="0.25">
      <c r="A805" s="1757" t="s">
        <v>182</v>
      </c>
      <c r="B805" s="1887"/>
      <c r="C805" s="477" t="s">
        <v>519</v>
      </c>
      <c r="D805" s="407">
        <f>D806+D807+D808</f>
        <v>2400748</v>
      </c>
      <c r="E805" s="407">
        <f>E806+E807+E808</f>
        <v>2128694.37</v>
      </c>
      <c r="F805" s="1112"/>
      <c r="G805" s="447"/>
      <c r="H805" s="447"/>
      <c r="I805" s="447"/>
      <c r="J805" s="447"/>
    </row>
    <row r="806" spans="1:10" s="409" customFormat="1" ht="15.75" x14ac:dyDescent="0.25">
      <c r="A806" s="1887"/>
      <c r="B806" s="1887"/>
      <c r="C806" s="477" t="s">
        <v>372</v>
      </c>
      <c r="D806" s="407">
        <v>0</v>
      </c>
      <c r="E806" s="407">
        <v>0</v>
      </c>
      <c r="F806" s="985"/>
      <c r="G806" s="419"/>
      <c r="H806" s="410"/>
    </row>
    <row r="807" spans="1:10" s="409" customFormat="1" ht="15.75" x14ac:dyDescent="0.25">
      <c r="A807" s="1887"/>
      <c r="B807" s="1887"/>
      <c r="C807" s="477" t="s">
        <v>373</v>
      </c>
      <c r="D807" s="407">
        <f>D812+D826</f>
        <v>2340748</v>
      </c>
      <c r="E807" s="407">
        <f>E812+E826</f>
        <v>2068694.37</v>
      </c>
      <c r="F807" s="985"/>
      <c r="G807" s="419"/>
      <c r="H807" s="410"/>
    </row>
    <row r="808" spans="1:10" s="409" customFormat="1" ht="15.75" x14ac:dyDescent="0.25">
      <c r="A808" s="1887"/>
      <c r="B808" s="1887"/>
      <c r="C808" s="477" t="s">
        <v>6</v>
      </c>
      <c r="D808" s="407">
        <f>D813+D820</f>
        <v>60000</v>
      </c>
      <c r="E808" s="407">
        <f>E813+E820</f>
        <v>60000</v>
      </c>
      <c r="F808" s="1021"/>
      <c r="G808" s="419"/>
      <c r="H808" s="410"/>
    </row>
    <row r="809" spans="1:10" s="409" customFormat="1" ht="15" customHeight="1" x14ac:dyDescent="0.25">
      <c r="A809" s="1887"/>
      <c r="B809" s="1887"/>
      <c r="C809" s="1157" t="s">
        <v>983</v>
      </c>
      <c r="D809" s="1158">
        <f>D814+D821</f>
        <v>20000</v>
      </c>
      <c r="E809" s="1158">
        <f>E814+E821</f>
        <v>20000</v>
      </c>
      <c r="F809" s="1018"/>
      <c r="G809" s="419"/>
      <c r="H809" s="410"/>
    </row>
    <row r="810" spans="1:10" s="409" customFormat="1" x14ac:dyDescent="0.25">
      <c r="A810" s="1887"/>
      <c r="B810" s="1887"/>
      <c r="C810" s="1157" t="s">
        <v>183</v>
      </c>
      <c r="D810" s="1158">
        <f>D815</f>
        <v>40000</v>
      </c>
      <c r="E810" s="1158">
        <f>E815</f>
        <v>40000</v>
      </c>
      <c r="F810" s="1018"/>
      <c r="G810" s="419"/>
      <c r="H810" s="410"/>
    </row>
    <row r="811" spans="1:10" s="409" customFormat="1" ht="15" customHeight="1" x14ac:dyDescent="0.25">
      <c r="A811" s="1878" t="s">
        <v>430</v>
      </c>
      <c r="B811" s="1913" t="s">
        <v>184</v>
      </c>
      <c r="C811" s="1121" t="s">
        <v>519</v>
      </c>
      <c r="D811" s="1147">
        <f>D812+D813</f>
        <v>1406412</v>
      </c>
      <c r="E811" s="1147">
        <f>E812+E813</f>
        <v>1259411.6100000001</v>
      </c>
      <c r="F811" s="1018"/>
      <c r="G811" s="419"/>
      <c r="H811" s="410"/>
    </row>
    <row r="812" spans="1:10" s="409" customFormat="1" ht="28.5" x14ac:dyDescent="0.25">
      <c r="A812" s="1878"/>
      <c r="B812" s="1540"/>
      <c r="C812" s="1121" t="s">
        <v>756</v>
      </c>
      <c r="D812" s="1089">
        <f>D819</f>
        <v>1366412</v>
      </c>
      <c r="E812" s="1089">
        <f>E819</f>
        <v>1219411.6100000001</v>
      </c>
      <c r="F812" s="1018"/>
      <c r="G812" s="419"/>
      <c r="H812" s="410"/>
    </row>
    <row r="813" spans="1:10" s="409" customFormat="1" ht="28.5" x14ac:dyDescent="0.25">
      <c r="A813" s="1878"/>
      <c r="B813" s="1540"/>
      <c r="C813" s="1121" t="s">
        <v>757</v>
      </c>
      <c r="D813" s="1089">
        <f>D814+D815</f>
        <v>40000</v>
      </c>
      <c r="E813" s="1089">
        <f>E814+E815</f>
        <v>40000</v>
      </c>
      <c r="F813" s="1018"/>
      <c r="G813" s="419"/>
      <c r="H813" s="410"/>
    </row>
    <row r="814" spans="1:10" s="409" customFormat="1" ht="45" x14ac:dyDescent="0.25">
      <c r="A814" s="1542"/>
      <c r="B814" s="1540"/>
      <c r="C814" s="466" t="s">
        <v>758</v>
      </c>
      <c r="D814" s="1159">
        <f>D816</f>
        <v>0</v>
      </c>
      <c r="E814" s="1159">
        <f>E816</f>
        <v>0</v>
      </c>
      <c r="F814" s="1018"/>
      <c r="G814" s="419"/>
      <c r="H814" s="410"/>
    </row>
    <row r="815" spans="1:10" s="409" customFormat="1" x14ac:dyDescent="0.25">
      <c r="A815" s="1931"/>
      <c r="B815" s="1932"/>
      <c r="C815" s="466" t="s">
        <v>759</v>
      </c>
      <c r="D815" s="1159">
        <f>D817+D818</f>
        <v>40000</v>
      </c>
      <c r="E815" s="1159">
        <f>E817+E818</f>
        <v>40000</v>
      </c>
      <c r="F815" s="1018"/>
      <c r="G815" s="419"/>
      <c r="H815" s="410"/>
    </row>
    <row r="816" spans="1:10" s="409" customFormat="1" ht="45" x14ac:dyDescent="0.25">
      <c r="A816" s="286" t="s">
        <v>185</v>
      </c>
      <c r="B816" s="1162" t="s">
        <v>760</v>
      </c>
      <c r="C816" s="1165" t="s">
        <v>984</v>
      </c>
      <c r="D816" s="1163">
        <v>0</v>
      </c>
      <c r="E816" s="1163">
        <v>0</v>
      </c>
      <c r="F816" s="1017"/>
      <c r="G816" s="419"/>
      <c r="H816" s="410"/>
    </row>
    <row r="817" spans="1:8" s="409" customFormat="1" ht="45" x14ac:dyDescent="0.25">
      <c r="A817" s="1109" t="s">
        <v>188</v>
      </c>
      <c r="B817" s="1111" t="s">
        <v>761</v>
      </c>
      <c r="C817" s="466" t="s">
        <v>759</v>
      </c>
      <c r="D817" s="1159">
        <v>40000</v>
      </c>
      <c r="E817" s="1159">
        <v>40000</v>
      </c>
      <c r="F817" s="1018"/>
      <c r="G817" s="419"/>
      <c r="H817" s="410"/>
    </row>
    <row r="818" spans="1:8" s="409" customFormat="1" ht="45" x14ac:dyDescent="0.25">
      <c r="A818" s="1109" t="s">
        <v>190</v>
      </c>
      <c r="B818" s="1111" t="s">
        <v>1499</v>
      </c>
      <c r="C818" s="1169" t="s">
        <v>759</v>
      </c>
      <c r="D818" s="1170">
        <v>0</v>
      </c>
      <c r="E818" s="1170">
        <v>0</v>
      </c>
      <c r="F818" s="1018"/>
      <c r="G818" s="419"/>
      <c r="H818" s="410"/>
    </row>
    <row r="819" spans="1:8" s="409" customFormat="1" ht="54.75" customHeight="1" x14ac:dyDescent="0.25">
      <c r="A819" s="1109" t="s">
        <v>192</v>
      </c>
      <c r="B819" s="468" t="s">
        <v>193</v>
      </c>
      <c r="C819" s="1082" t="s">
        <v>756</v>
      </c>
      <c r="D819" s="1159">
        <v>1366412</v>
      </c>
      <c r="E819" s="1159">
        <v>1219411.6100000001</v>
      </c>
      <c r="F819" s="1018"/>
      <c r="G819" s="419"/>
      <c r="H819" s="410"/>
    </row>
    <row r="820" spans="1:8" s="409" customFormat="1" ht="26.25" customHeight="1" x14ac:dyDescent="0.25">
      <c r="A820" s="1911" t="s">
        <v>71</v>
      </c>
      <c r="B820" s="1913" t="s">
        <v>194</v>
      </c>
      <c r="C820" s="1121" t="s">
        <v>8</v>
      </c>
      <c r="D820" s="1147">
        <f>D821</f>
        <v>20000</v>
      </c>
      <c r="E820" s="1147">
        <f>E821</f>
        <v>20000</v>
      </c>
      <c r="F820" s="1017"/>
      <c r="G820" s="419"/>
      <c r="H820" s="410"/>
    </row>
    <row r="821" spans="1:8" ht="18" customHeight="1" x14ac:dyDescent="0.25">
      <c r="A821" s="1912"/>
      <c r="B821" s="1914"/>
      <c r="C821" s="1915" t="s">
        <v>985</v>
      </c>
      <c r="D821" s="1916">
        <f>D823+D824+D825</f>
        <v>20000</v>
      </c>
      <c r="E821" s="1916">
        <f>E823+E824+E825</f>
        <v>20000</v>
      </c>
      <c r="F821" s="1018"/>
      <c r="G821" s="93"/>
    </row>
    <row r="822" spans="1:8" ht="33" customHeight="1" x14ac:dyDescent="0.25">
      <c r="A822" s="1684"/>
      <c r="B822" s="1914"/>
      <c r="C822" s="1542"/>
      <c r="D822" s="1917"/>
      <c r="E822" s="1917"/>
      <c r="F822" s="1018"/>
      <c r="G822" s="93"/>
    </row>
    <row r="823" spans="1:8" ht="66" customHeight="1" x14ac:dyDescent="0.25">
      <c r="A823" s="1109" t="s">
        <v>195</v>
      </c>
      <c r="B823" s="1171" t="s">
        <v>196</v>
      </c>
      <c r="C823" s="466" t="s">
        <v>758</v>
      </c>
      <c r="D823" s="1159">
        <v>0</v>
      </c>
      <c r="E823" s="1159">
        <v>0</v>
      </c>
      <c r="F823" s="1018"/>
      <c r="G823" s="93"/>
    </row>
    <row r="824" spans="1:8" ht="45" customHeight="1" x14ac:dyDescent="0.25">
      <c r="A824" s="1109" t="s">
        <v>198</v>
      </c>
      <c r="B824" s="512" t="s">
        <v>199</v>
      </c>
      <c r="C824" s="466" t="s">
        <v>986</v>
      </c>
      <c r="D824" s="1159">
        <v>0</v>
      </c>
      <c r="E824" s="1159">
        <v>0</v>
      </c>
      <c r="F824" s="1017"/>
      <c r="G824" s="93"/>
    </row>
    <row r="825" spans="1:8" ht="46.5" customHeight="1" x14ac:dyDescent="0.25">
      <c r="A825" s="1109" t="s">
        <v>200</v>
      </c>
      <c r="B825" s="512" t="s">
        <v>201</v>
      </c>
      <c r="C825" s="466" t="s">
        <v>986</v>
      </c>
      <c r="D825" s="1159">
        <v>20000</v>
      </c>
      <c r="E825" s="1159">
        <v>20000</v>
      </c>
      <c r="F825" s="1018"/>
      <c r="G825" s="93"/>
    </row>
    <row r="826" spans="1:8" ht="18" customHeight="1" x14ac:dyDescent="0.25">
      <c r="A826" s="1878" t="s">
        <v>106</v>
      </c>
      <c r="B826" s="1913" t="s">
        <v>202</v>
      </c>
      <c r="C826" s="477" t="s">
        <v>519</v>
      </c>
      <c r="D826" s="1147">
        <f>D827</f>
        <v>974336</v>
      </c>
      <c r="E826" s="1147">
        <f>E827</f>
        <v>849282.76</v>
      </c>
      <c r="F826" s="1018"/>
      <c r="G826" s="93"/>
    </row>
    <row r="827" spans="1:8" ht="36.75" customHeight="1" x14ac:dyDescent="0.25">
      <c r="A827" s="1878"/>
      <c r="B827" s="1914"/>
      <c r="C827" s="1121" t="s">
        <v>756</v>
      </c>
      <c r="D827" s="1147">
        <f>D828</f>
        <v>974336</v>
      </c>
      <c r="E827" s="1147">
        <f>E828</f>
        <v>849282.76</v>
      </c>
      <c r="F827" s="1018"/>
      <c r="G827" s="93"/>
    </row>
    <row r="828" spans="1:8" ht="61.5" customHeight="1" thickBot="1" x14ac:dyDescent="0.3">
      <c r="A828" s="1173" t="s">
        <v>203</v>
      </c>
      <c r="B828" s="1172" t="s">
        <v>204</v>
      </c>
      <c r="C828" s="117" t="s">
        <v>462</v>
      </c>
      <c r="D828" s="1164">
        <v>974336</v>
      </c>
      <c r="E828" s="1164">
        <v>849282.76</v>
      </c>
      <c r="F828" s="1174"/>
      <c r="G828" s="93"/>
    </row>
    <row r="829" spans="1:8" s="409" customFormat="1" ht="36" customHeight="1" thickBot="1" x14ac:dyDescent="0.3">
      <c r="A829" s="1631" t="s">
        <v>1503</v>
      </c>
      <c r="B829" s="1918"/>
      <c r="C829" s="1918"/>
      <c r="D829" s="1918"/>
      <c r="E829" s="1919"/>
      <c r="F829" s="985"/>
      <c r="G829" s="419"/>
      <c r="H829" s="410"/>
    </row>
    <row r="830" spans="1:8" s="409" customFormat="1" ht="35.25" customHeight="1" x14ac:dyDescent="0.25">
      <c r="A830" s="1924"/>
      <c r="B830" s="1926" t="s">
        <v>936</v>
      </c>
      <c r="C830" s="1927" t="s">
        <v>444</v>
      </c>
      <c r="D830" s="1755" t="s">
        <v>1501</v>
      </c>
      <c r="E830" s="1929" t="s">
        <v>1500</v>
      </c>
      <c r="F830" s="1175"/>
      <c r="G830" s="419"/>
      <c r="H830" s="410"/>
    </row>
    <row r="831" spans="1:8" ht="39" customHeight="1" x14ac:dyDescent="0.25">
      <c r="A831" s="1925"/>
      <c r="B831" s="1795"/>
      <c r="C831" s="1928"/>
      <c r="D831" s="1561"/>
      <c r="E831" s="1930"/>
      <c r="F831" s="647"/>
      <c r="G831" s="93"/>
    </row>
    <row r="832" spans="1:8" ht="15.75" customHeight="1" x14ac:dyDescent="0.25">
      <c r="A832" s="1920" t="s">
        <v>162</v>
      </c>
      <c r="B832" s="1921"/>
      <c r="C832" s="477" t="s">
        <v>519</v>
      </c>
      <c r="D832" s="626">
        <f>D834+0+D835</f>
        <v>27103129.800000001</v>
      </c>
      <c r="E832" s="1179">
        <f>E834+0+E835</f>
        <v>26384836.140000001</v>
      </c>
      <c r="F832" s="647"/>
      <c r="G832" s="93"/>
    </row>
    <row r="833" spans="1:8" x14ac:dyDescent="0.25">
      <c r="A833" s="1922"/>
      <c r="B833" s="1797"/>
      <c r="C833" s="477" t="s">
        <v>372</v>
      </c>
      <c r="D833" s="1176">
        <v>0</v>
      </c>
      <c r="E833" s="1161">
        <v>0</v>
      </c>
      <c r="F833" s="647"/>
      <c r="G833" s="93"/>
    </row>
    <row r="834" spans="1:8" x14ac:dyDescent="0.25">
      <c r="A834" s="1922"/>
      <c r="B834" s="1797"/>
      <c r="C834" s="477" t="s">
        <v>373</v>
      </c>
      <c r="D834" s="1161">
        <v>0</v>
      </c>
      <c r="E834" s="1161">
        <v>0</v>
      </c>
      <c r="F834" s="647"/>
      <c r="G834" s="93"/>
    </row>
    <row r="835" spans="1:8" ht="15.75" customHeight="1" x14ac:dyDescent="0.25">
      <c r="A835" s="1923"/>
      <c r="B835" s="1798"/>
      <c r="C835" s="477" t="s">
        <v>6</v>
      </c>
      <c r="D835" s="1161">
        <f>D847+D843+D839</f>
        <v>27103129.800000001</v>
      </c>
      <c r="E835" s="1161">
        <f>E847+E843+E839</f>
        <v>26384836.140000001</v>
      </c>
      <c r="F835" s="647"/>
      <c r="G835" s="93"/>
    </row>
    <row r="836" spans="1:8" ht="15.6" customHeight="1" x14ac:dyDescent="0.25">
      <c r="A836" s="1738" t="s">
        <v>430</v>
      </c>
      <c r="B836" s="1738" t="s">
        <v>709</v>
      </c>
      <c r="C836" s="477" t="s">
        <v>519</v>
      </c>
      <c r="D836" s="1179">
        <f>D838+D839</f>
        <v>4670999.6900000004</v>
      </c>
      <c r="E836" s="1179">
        <f>E838+E839</f>
        <v>4389110.74</v>
      </c>
      <c r="F836" s="647"/>
      <c r="G836" s="93"/>
    </row>
    <row r="837" spans="1:8" ht="15" customHeight="1" x14ac:dyDescent="0.25">
      <c r="A837" s="1548"/>
      <c r="B837" s="1800"/>
      <c r="C837" s="466" t="s">
        <v>372</v>
      </c>
      <c r="D837" s="356">
        <v>0</v>
      </c>
      <c r="E837" s="356">
        <f>E842+E846</f>
        <v>0</v>
      </c>
      <c r="F837" s="647"/>
      <c r="G837" s="93"/>
    </row>
    <row r="838" spans="1:8" ht="37.5" customHeight="1" x14ac:dyDescent="0.25">
      <c r="A838" s="1548"/>
      <c r="B838" s="1800"/>
      <c r="C838" s="466" t="s">
        <v>373</v>
      </c>
      <c r="D838" s="356">
        <v>0</v>
      </c>
      <c r="E838" s="356">
        <v>0</v>
      </c>
      <c r="F838" s="647"/>
      <c r="G838" s="93"/>
    </row>
    <row r="839" spans="1:8" x14ac:dyDescent="0.25">
      <c r="A839" s="1549"/>
      <c r="B839" s="1801"/>
      <c r="C839" s="466" t="s">
        <v>6</v>
      </c>
      <c r="D839" s="356">
        <v>4670999.6900000004</v>
      </c>
      <c r="E839" s="356">
        <v>4389110.74</v>
      </c>
      <c r="F839" s="647"/>
      <c r="G839" s="93"/>
    </row>
    <row r="840" spans="1:8" s="409" customFormat="1" x14ac:dyDescent="0.25">
      <c r="A840" s="1738" t="s">
        <v>71</v>
      </c>
      <c r="B840" s="1616" t="s">
        <v>212</v>
      </c>
      <c r="C840" s="477" t="s">
        <v>519</v>
      </c>
      <c r="D840" s="1161">
        <f>SUM(D841:D843)</f>
        <v>17663080.309999999</v>
      </c>
      <c r="E840" s="1161">
        <f>SUM(E841:E843)</f>
        <v>17431185.449999999</v>
      </c>
      <c r="F840" s="647"/>
      <c r="G840" s="419"/>
      <c r="H840" s="410"/>
    </row>
    <row r="841" spans="1:8" ht="15" customHeight="1" x14ac:dyDescent="0.25">
      <c r="A841" s="1548"/>
      <c r="B841" s="1791"/>
      <c r="C841" s="466" t="s">
        <v>372</v>
      </c>
      <c r="D841" s="1177">
        <v>0</v>
      </c>
      <c r="E841" s="934">
        <v>0</v>
      </c>
      <c r="F841" s="647"/>
      <c r="G841" s="93"/>
    </row>
    <row r="842" spans="1:8" ht="27.75" customHeight="1" x14ac:dyDescent="0.25">
      <c r="A842" s="1548"/>
      <c r="B842" s="1791"/>
      <c r="C842" s="466" t="s">
        <v>373</v>
      </c>
      <c r="D842" s="1177">
        <v>0</v>
      </c>
      <c r="E842" s="934">
        <v>0</v>
      </c>
      <c r="F842" s="647"/>
      <c r="G842" s="419"/>
    </row>
    <row r="843" spans="1:8" x14ac:dyDescent="0.25">
      <c r="A843" s="1549"/>
      <c r="B843" s="1620"/>
      <c r="C843" s="466" t="s">
        <v>6</v>
      </c>
      <c r="D843" s="627">
        <v>17663080.309999999</v>
      </c>
      <c r="E843" s="356">
        <v>17431185.449999999</v>
      </c>
      <c r="F843" s="1022"/>
      <c r="G843" s="419"/>
    </row>
    <row r="844" spans="1:8" x14ac:dyDescent="0.25">
      <c r="A844" s="1853" t="s">
        <v>106</v>
      </c>
      <c r="B844" s="1891" t="s">
        <v>467</v>
      </c>
      <c r="C844" s="477" t="s">
        <v>519</v>
      </c>
      <c r="D844" s="1161">
        <f>SUM(D845:D847)</f>
        <v>4769049.8</v>
      </c>
      <c r="E844" s="1161">
        <f>SUM(E845:E847)</f>
        <v>4564539.95</v>
      </c>
      <c r="F844" s="1022"/>
      <c r="G844" s="419"/>
    </row>
    <row r="845" spans="1:8" ht="25.5" customHeight="1" x14ac:dyDescent="0.25">
      <c r="A845" s="1542"/>
      <c r="B845" s="1542"/>
      <c r="C845" s="466" t="s">
        <v>372</v>
      </c>
      <c r="D845" s="934">
        <v>0</v>
      </c>
      <c r="E845" s="934">
        <v>0</v>
      </c>
      <c r="F845" s="647"/>
      <c r="G845" s="419"/>
    </row>
    <row r="846" spans="1:8" ht="19.5" customHeight="1" x14ac:dyDescent="0.25">
      <c r="A846" s="1542"/>
      <c r="B846" s="1542"/>
      <c r="C846" s="466" t="s">
        <v>373</v>
      </c>
      <c r="D846" s="934">
        <v>0</v>
      </c>
      <c r="E846" s="934">
        <v>0</v>
      </c>
      <c r="F846" s="1023"/>
      <c r="G846" s="93"/>
    </row>
    <row r="847" spans="1:8" s="409" customFormat="1" ht="22.5" customHeight="1" x14ac:dyDescent="0.25">
      <c r="A847" s="1542"/>
      <c r="B847" s="1542"/>
      <c r="C847" s="466" t="s">
        <v>6</v>
      </c>
      <c r="D847" s="934">
        <v>4769049.8</v>
      </c>
      <c r="E847" s="934">
        <v>4564539.95</v>
      </c>
      <c r="F847" s="1024"/>
      <c r="G847" s="419"/>
      <c r="H847" s="410"/>
    </row>
    <row r="848" spans="1:8" s="409" customFormat="1" ht="19.5" customHeight="1" x14ac:dyDescent="0.25">
      <c r="A848" s="1768" t="s">
        <v>1406</v>
      </c>
      <c r="B848" s="1571"/>
      <c r="C848" s="1884"/>
      <c r="D848" s="1884"/>
      <c r="E848" s="1884"/>
      <c r="F848" s="1024"/>
      <c r="G848" s="419"/>
      <c r="H848" s="410"/>
    </row>
    <row r="849" spans="1:8" s="409" customFormat="1" ht="80.25" customHeight="1" x14ac:dyDescent="0.25">
      <c r="A849" s="1413" t="s">
        <v>427</v>
      </c>
      <c r="B849" s="1453" t="s">
        <v>936</v>
      </c>
      <c r="C849" s="1413" t="s">
        <v>444</v>
      </c>
      <c r="D849" s="1385" t="s">
        <v>1504</v>
      </c>
      <c r="E849" s="1413" t="s">
        <v>1500</v>
      </c>
      <c r="F849" s="1023"/>
      <c r="G849" s="419"/>
      <c r="H849" s="410"/>
    </row>
    <row r="850" spans="1:8" ht="17.25" customHeight="1" x14ac:dyDescent="0.25">
      <c r="A850" s="1082">
        <v>1</v>
      </c>
      <c r="B850" s="1181">
        <v>2</v>
      </c>
      <c r="C850" s="1082">
        <v>3</v>
      </c>
      <c r="D850" s="1081">
        <v>4</v>
      </c>
      <c r="E850" s="1082">
        <v>5</v>
      </c>
      <c r="F850" s="1024"/>
      <c r="G850" s="93"/>
    </row>
    <row r="851" spans="1:8" s="409" customFormat="1" ht="18.75" customHeight="1" x14ac:dyDescent="0.25">
      <c r="A851" s="1885" t="s">
        <v>995</v>
      </c>
      <c r="B851" s="1886"/>
      <c r="C851" s="477" t="s">
        <v>423</v>
      </c>
      <c r="D851" s="1180">
        <f>D852+D855</f>
        <v>5955788.7000000002</v>
      </c>
      <c r="E851" s="1180">
        <f>E852+E855</f>
        <v>5955788.7000000002</v>
      </c>
      <c r="F851" s="1024"/>
      <c r="G851" s="419"/>
      <c r="H851" s="410"/>
    </row>
    <row r="852" spans="1:8" s="409" customFormat="1" ht="62.25" customHeight="1" x14ac:dyDescent="0.25">
      <c r="A852" s="1121">
        <v>1</v>
      </c>
      <c r="B852" s="1182" t="s">
        <v>1028</v>
      </c>
      <c r="C852" s="477" t="s">
        <v>423</v>
      </c>
      <c r="D852" s="1179">
        <f>D853+D854</f>
        <v>2369988.7000000002</v>
      </c>
      <c r="E852" s="1179">
        <f>E853+E854</f>
        <v>2369988.7000000002</v>
      </c>
      <c r="F852" s="1024"/>
      <c r="G852" s="419"/>
      <c r="H852" s="410"/>
    </row>
    <row r="853" spans="1:8" s="409" customFormat="1" ht="31.5" customHeight="1" x14ac:dyDescent="0.25">
      <c r="A853" s="1128" t="s">
        <v>185</v>
      </c>
      <c r="B853" s="1183" t="s">
        <v>299</v>
      </c>
      <c r="C853" s="466" t="s">
        <v>423</v>
      </c>
      <c r="D853" s="356">
        <v>2369988.7000000002</v>
      </c>
      <c r="E853" s="356">
        <v>2369988.7000000002</v>
      </c>
      <c r="F853" s="1024"/>
      <c r="G853" s="419"/>
      <c r="H853" s="410"/>
    </row>
    <row r="854" spans="1:8" s="409" customFormat="1" ht="54" customHeight="1" x14ac:dyDescent="0.25">
      <c r="A854" s="444" t="s">
        <v>188</v>
      </c>
      <c r="B854" s="1183" t="s">
        <v>300</v>
      </c>
      <c r="C854" s="466" t="s">
        <v>423</v>
      </c>
      <c r="D854" s="356">
        <v>0</v>
      </c>
      <c r="E854" s="356">
        <v>0</v>
      </c>
      <c r="F854" s="1024"/>
      <c r="G854" s="419"/>
      <c r="H854" s="410"/>
    </row>
    <row r="855" spans="1:8" ht="33" customHeight="1" x14ac:dyDescent="0.25">
      <c r="A855" s="443" t="s">
        <v>301</v>
      </c>
      <c r="B855" s="1182" t="s">
        <v>1029</v>
      </c>
      <c r="C855" s="477" t="s">
        <v>423</v>
      </c>
      <c r="D855" s="1179">
        <f>D856+D857</f>
        <v>3585800</v>
      </c>
      <c r="E855" s="1179">
        <f>E856+E857</f>
        <v>3585800</v>
      </c>
      <c r="F855" s="1024"/>
      <c r="G855" s="93"/>
    </row>
    <row r="856" spans="1:8" s="409" customFormat="1" ht="49.5" customHeight="1" x14ac:dyDescent="0.25">
      <c r="A856" s="444" t="s">
        <v>195</v>
      </c>
      <c r="B856" s="1183" t="s">
        <v>1030</v>
      </c>
      <c r="C856" s="466" t="s">
        <v>423</v>
      </c>
      <c r="D856" s="356">
        <v>35000</v>
      </c>
      <c r="E856" s="356">
        <v>35000</v>
      </c>
      <c r="F856" s="1023"/>
      <c r="G856" s="419"/>
      <c r="H856" s="410"/>
    </row>
    <row r="857" spans="1:8" s="409" customFormat="1" ht="52.5" customHeight="1" x14ac:dyDescent="0.25">
      <c r="A857" s="444" t="s">
        <v>198</v>
      </c>
      <c r="B857" s="1183" t="s">
        <v>1031</v>
      </c>
      <c r="C857" s="466" t="s">
        <v>423</v>
      </c>
      <c r="D857" s="356">
        <v>3550800</v>
      </c>
      <c r="E857" s="356">
        <v>3550800</v>
      </c>
      <c r="F857" s="1023"/>
      <c r="G857" s="419"/>
      <c r="H857" s="410"/>
    </row>
    <row r="858" spans="1:8" s="409" customFormat="1" ht="30" customHeight="1" x14ac:dyDescent="0.25">
      <c r="A858" s="1748" t="s">
        <v>1505</v>
      </c>
      <c r="B858" s="1857"/>
      <c r="C858" s="1857"/>
      <c r="D858" s="1857"/>
      <c r="E858" s="1857"/>
      <c r="F858" s="1023"/>
      <c r="G858" s="419"/>
      <c r="H858" s="410"/>
    </row>
    <row r="859" spans="1:8" s="409" customFormat="1" ht="93.75" customHeight="1" x14ac:dyDescent="0.25">
      <c r="A859" s="1413" t="s">
        <v>427</v>
      </c>
      <c r="B859" s="1413" t="s">
        <v>936</v>
      </c>
      <c r="C859" s="1397" t="s">
        <v>444</v>
      </c>
      <c r="D859" s="1381" t="s">
        <v>1504</v>
      </c>
      <c r="E859" s="1460" t="s">
        <v>1500</v>
      </c>
      <c r="F859" s="1023"/>
      <c r="G859" s="419"/>
      <c r="H859" s="410"/>
    </row>
    <row r="860" spans="1:8" s="409" customFormat="1" ht="14.25" customHeight="1" x14ac:dyDescent="0.25">
      <c r="A860" s="1082">
        <v>1</v>
      </c>
      <c r="B860" s="1082">
        <v>2</v>
      </c>
      <c r="C860" s="1118">
        <v>3</v>
      </c>
      <c r="D860" s="1122">
        <v>4</v>
      </c>
      <c r="E860" s="1123">
        <v>5</v>
      </c>
      <c r="F860" s="1024"/>
      <c r="G860" s="419"/>
      <c r="H860" s="410"/>
    </row>
    <row r="861" spans="1:8" s="409" customFormat="1" ht="19.5" customHeight="1" x14ac:dyDescent="0.25">
      <c r="A861" s="1757" t="s">
        <v>995</v>
      </c>
      <c r="B861" s="1887"/>
      <c r="C861" s="477" t="s">
        <v>519</v>
      </c>
      <c r="D861" s="1180">
        <f>D862+D863+D864</f>
        <v>3639450</v>
      </c>
      <c r="E861" s="1180">
        <f>E862+E863+E864</f>
        <v>3637292.27</v>
      </c>
      <c r="F861" s="1023"/>
      <c r="G861" s="419"/>
      <c r="H861" s="410"/>
    </row>
    <row r="862" spans="1:8" s="409" customFormat="1" ht="14.25" customHeight="1" x14ac:dyDescent="0.25">
      <c r="A862" s="1888"/>
      <c r="B862" s="1888"/>
      <c r="C862" s="466" t="s">
        <v>421</v>
      </c>
      <c r="D862" s="1185">
        <v>0</v>
      </c>
      <c r="E862" s="1196">
        <v>0</v>
      </c>
      <c r="F862" s="1023"/>
      <c r="G862" s="419"/>
      <c r="H862" s="410"/>
    </row>
    <row r="863" spans="1:8" ht="15" customHeight="1" x14ac:dyDescent="0.25">
      <c r="A863" s="1888"/>
      <c r="B863" s="1888"/>
      <c r="C863" s="466" t="s">
        <v>422</v>
      </c>
      <c r="D863" s="1185">
        <v>0</v>
      </c>
      <c r="E863" s="1185">
        <v>0</v>
      </c>
      <c r="F863" s="1023"/>
      <c r="G863" s="93"/>
    </row>
    <row r="864" spans="1:8" ht="20.25" customHeight="1" x14ac:dyDescent="0.25">
      <c r="A864" s="1888"/>
      <c r="B864" s="1888"/>
      <c r="C864" s="466" t="s">
        <v>423</v>
      </c>
      <c r="D864" s="1185">
        <f>D865+D867</f>
        <v>3639450</v>
      </c>
      <c r="E864" s="1185">
        <f>E865+E867</f>
        <v>3637292.27</v>
      </c>
      <c r="F864" s="1023"/>
      <c r="G864" s="93"/>
    </row>
    <row r="865" spans="1:8" s="409" customFormat="1" ht="76.5" customHeight="1" x14ac:dyDescent="0.25">
      <c r="A865" s="1135" t="s">
        <v>1369</v>
      </c>
      <c r="B865" s="1120" t="s">
        <v>1421</v>
      </c>
      <c r="C865" s="477" t="s">
        <v>423</v>
      </c>
      <c r="D865" s="1187">
        <f>D866</f>
        <v>520000</v>
      </c>
      <c r="E865" s="1187">
        <f>E866</f>
        <v>520000</v>
      </c>
      <c r="F865" s="1023"/>
      <c r="G865" s="419"/>
      <c r="H865" s="410"/>
    </row>
    <row r="866" spans="1:8" ht="59.25" customHeight="1" x14ac:dyDescent="0.25">
      <c r="A866" s="1184" t="s">
        <v>185</v>
      </c>
      <c r="B866" s="452" t="s">
        <v>1506</v>
      </c>
      <c r="C866" s="466" t="s">
        <v>423</v>
      </c>
      <c r="D866" s="1185">
        <v>520000</v>
      </c>
      <c r="E866" s="1185">
        <v>520000</v>
      </c>
      <c r="F866" s="647"/>
      <c r="G866" s="93"/>
    </row>
    <row r="867" spans="1:8" ht="63.75" customHeight="1" x14ac:dyDescent="0.25">
      <c r="A867" s="1135" t="s">
        <v>71</v>
      </c>
      <c r="B867" s="1120" t="s">
        <v>1507</v>
      </c>
      <c r="C867" s="477" t="s">
        <v>423</v>
      </c>
      <c r="D867" s="1187">
        <f>D868+D869</f>
        <v>3119450</v>
      </c>
      <c r="E867" s="1187">
        <f>E868+E869</f>
        <v>3117292.27</v>
      </c>
      <c r="F867" s="1022"/>
      <c r="G867" s="93"/>
    </row>
    <row r="868" spans="1:8" ht="45" customHeight="1" x14ac:dyDescent="0.25">
      <c r="A868" s="1128" t="s">
        <v>195</v>
      </c>
      <c r="B868" s="1134" t="s">
        <v>1508</v>
      </c>
      <c r="C868" s="466" t="s">
        <v>423</v>
      </c>
      <c r="D868" s="1185">
        <v>22450</v>
      </c>
      <c r="E868" s="1185">
        <v>22449.08</v>
      </c>
      <c r="F868" s="647"/>
      <c r="G868" s="93"/>
    </row>
    <row r="869" spans="1:8" ht="60.75" customHeight="1" x14ac:dyDescent="0.25">
      <c r="A869" s="1128" t="s">
        <v>198</v>
      </c>
      <c r="B869" s="1129" t="s">
        <v>1509</v>
      </c>
      <c r="C869" s="466" t="s">
        <v>423</v>
      </c>
      <c r="D869" s="1186">
        <v>3097000</v>
      </c>
      <c r="E869" s="356">
        <v>3094843.19</v>
      </c>
      <c r="F869" s="1022"/>
      <c r="G869" s="93"/>
    </row>
    <row r="870" spans="1:8" ht="30" customHeight="1" x14ac:dyDescent="0.25">
      <c r="A870" s="1768" t="s">
        <v>1510</v>
      </c>
      <c r="B870" s="1571"/>
      <c r="C870" s="1571"/>
      <c r="D870" s="1571"/>
      <c r="E870" s="1571"/>
      <c r="F870" s="1022"/>
      <c r="G870" s="93"/>
    </row>
    <row r="871" spans="1:8" ht="75.75" customHeight="1" x14ac:dyDescent="0.25">
      <c r="A871" s="1413" t="s">
        <v>427</v>
      </c>
      <c r="B871" s="1413" t="s">
        <v>936</v>
      </c>
      <c r="C871" s="1397" t="s">
        <v>444</v>
      </c>
      <c r="D871" s="1381" t="s">
        <v>1504</v>
      </c>
      <c r="E871" s="1460" t="s">
        <v>1511</v>
      </c>
      <c r="F871" s="1022"/>
      <c r="G871" s="93"/>
    </row>
    <row r="872" spans="1:8" s="409" customFormat="1" x14ac:dyDescent="0.25">
      <c r="A872" s="1082">
        <v>1</v>
      </c>
      <c r="B872" s="1082">
        <v>2</v>
      </c>
      <c r="C872" s="1118">
        <v>3</v>
      </c>
      <c r="D872" s="1122">
        <v>4</v>
      </c>
      <c r="E872" s="1123">
        <v>5</v>
      </c>
      <c r="F872" s="647"/>
      <c r="G872" s="419"/>
      <c r="H872" s="410"/>
    </row>
    <row r="873" spans="1:8" ht="27" customHeight="1" x14ac:dyDescent="0.25">
      <c r="A873" s="1757" t="s">
        <v>995</v>
      </c>
      <c r="B873" s="1887"/>
      <c r="C873" s="477" t="s">
        <v>423</v>
      </c>
      <c r="D873" s="1180">
        <f>D874</f>
        <v>50000</v>
      </c>
      <c r="E873" s="1180">
        <f>E874</f>
        <v>50000</v>
      </c>
      <c r="F873" s="1025"/>
      <c r="G873" s="93"/>
    </row>
    <row r="874" spans="1:8" ht="67.5" customHeight="1" x14ac:dyDescent="0.25">
      <c r="A874" s="443" t="s">
        <v>354</v>
      </c>
      <c r="B874" s="1121" t="s">
        <v>1513</v>
      </c>
      <c r="C874" s="477" t="s">
        <v>423</v>
      </c>
      <c r="D874" s="1179">
        <f>D875+D876</f>
        <v>50000</v>
      </c>
      <c r="E874" s="1179">
        <f>E875+E876</f>
        <v>50000</v>
      </c>
      <c r="F874" s="1026"/>
      <c r="G874" s="93"/>
    </row>
    <row r="875" spans="1:8" ht="51.75" customHeight="1" x14ac:dyDescent="0.25">
      <c r="A875" s="444" t="s">
        <v>185</v>
      </c>
      <c r="B875" s="468" t="s">
        <v>1512</v>
      </c>
      <c r="C875" s="466" t="s">
        <v>423</v>
      </c>
      <c r="D875" s="356">
        <v>45000</v>
      </c>
      <c r="E875" s="356">
        <v>45000</v>
      </c>
      <c r="F875" s="1026"/>
      <c r="G875" s="93"/>
    </row>
    <row r="876" spans="1:8" s="409" customFormat="1" ht="76.5" customHeight="1" x14ac:dyDescent="0.25">
      <c r="A876" s="444" t="s">
        <v>188</v>
      </c>
      <c r="B876" s="468" t="s">
        <v>1069</v>
      </c>
      <c r="C876" s="466" t="s">
        <v>423</v>
      </c>
      <c r="D876" s="356">
        <v>5000</v>
      </c>
      <c r="E876" s="356">
        <v>5000</v>
      </c>
      <c r="F876" s="1027"/>
      <c r="G876" s="419"/>
      <c r="H876" s="410"/>
    </row>
    <row r="877" spans="1:8" ht="55.5" customHeight="1" thickBot="1" x14ac:dyDescent="0.3">
      <c r="A877" s="1634" t="s">
        <v>1514</v>
      </c>
      <c r="B877" s="1889"/>
      <c r="C877" s="1889"/>
      <c r="D877" s="1889"/>
      <c r="E877" s="1890"/>
      <c r="F877" s="1028"/>
      <c r="G877" s="93"/>
    </row>
    <row r="878" spans="1:8" ht="75.75" customHeight="1" x14ac:dyDescent="0.25">
      <c r="A878" s="1461"/>
      <c r="B878" s="1462" t="s">
        <v>936</v>
      </c>
      <c r="C878" s="1413" t="s">
        <v>444</v>
      </c>
      <c r="D878" s="1385" t="s">
        <v>1501</v>
      </c>
      <c r="E878" s="1413" t="s">
        <v>1511</v>
      </c>
      <c r="F878" s="1028"/>
      <c r="G878" s="93"/>
    </row>
    <row r="879" spans="1:8" x14ac:dyDescent="0.25">
      <c r="A879" s="1193">
        <v>1</v>
      </c>
      <c r="B879" s="1194">
        <v>2</v>
      </c>
      <c r="C879" s="347">
        <v>3</v>
      </c>
      <c r="D879" s="1194">
        <v>4</v>
      </c>
      <c r="E879" s="347">
        <v>5</v>
      </c>
      <c r="F879" s="1029"/>
      <c r="G879" s="93"/>
    </row>
    <row r="880" spans="1:8" x14ac:dyDescent="0.25">
      <c r="A880" s="1899" t="s">
        <v>162</v>
      </c>
      <c r="B880" s="1900"/>
      <c r="C880" s="347" t="s">
        <v>519</v>
      </c>
      <c r="D880" s="1191">
        <f>D881+D882+D883</f>
        <v>30350</v>
      </c>
      <c r="E880" s="1191">
        <f>E881+E882+E883</f>
        <v>30350</v>
      </c>
      <c r="F880" s="1029"/>
      <c r="G880" s="93"/>
    </row>
    <row r="881" spans="1:8" s="409" customFormat="1" x14ac:dyDescent="0.25">
      <c r="A881" s="1901"/>
      <c r="B881" s="1902"/>
      <c r="C881" s="347" t="s">
        <v>372</v>
      </c>
      <c r="D881" s="1191">
        <v>0</v>
      </c>
      <c r="E881" s="1191">
        <v>0</v>
      </c>
      <c r="F881" s="1029"/>
      <c r="G881" s="419"/>
      <c r="H881" s="410"/>
    </row>
    <row r="882" spans="1:8" ht="18" customHeight="1" x14ac:dyDescent="0.25">
      <c r="A882" s="1901"/>
      <c r="B882" s="1902"/>
      <c r="C882" s="347" t="s">
        <v>373</v>
      </c>
      <c r="D882" s="1191">
        <v>0</v>
      </c>
      <c r="E882" s="1191">
        <v>0</v>
      </c>
      <c r="F882" s="1030"/>
      <c r="G882" s="93"/>
    </row>
    <row r="883" spans="1:8" ht="16.5" customHeight="1" x14ac:dyDescent="0.25">
      <c r="A883" s="1903"/>
      <c r="B883" s="1904"/>
      <c r="C883" s="347" t="s">
        <v>374</v>
      </c>
      <c r="D883" s="1191">
        <f>D884</f>
        <v>30350</v>
      </c>
      <c r="E883" s="1191">
        <f>E884</f>
        <v>30350</v>
      </c>
      <c r="F883" s="1030"/>
      <c r="G883" s="93"/>
    </row>
    <row r="884" spans="1:8" ht="36.75" customHeight="1" x14ac:dyDescent="0.25">
      <c r="A884" s="1105">
        <v>1</v>
      </c>
      <c r="B884" s="512" t="s">
        <v>359</v>
      </c>
      <c r="C884" s="345" t="s">
        <v>374</v>
      </c>
      <c r="D884" s="1160">
        <f>D885</f>
        <v>30350</v>
      </c>
      <c r="E884" s="1160">
        <f>E885</f>
        <v>30350</v>
      </c>
      <c r="F884" s="1031"/>
      <c r="G884" s="93"/>
    </row>
    <row r="885" spans="1:8" s="409" customFormat="1" ht="39.75" customHeight="1" x14ac:dyDescent="0.25">
      <c r="A885" s="134" t="s">
        <v>185</v>
      </c>
      <c r="B885" s="512" t="s">
        <v>1515</v>
      </c>
      <c r="C885" s="345" t="s">
        <v>374</v>
      </c>
      <c r="D885" s="1160">
        <v>30350</v>
      </c>
      <c r="E885" s="1160">
        <v>30350</v>
      </c>
      <c r="F885" s="1031"/>
      <c r="G885" s="419"/>
      <c r="H885" s="410"/>
    </row>
    <row r="886" spans="1:8" ht="51.75" customHeight="1" thickBot="1" x14ac:dyDescent="0.3">
      <c r="A886" s="1905" t="s">
        <v>1516</v>
      </c>
      <c r="B886" s="1906"/>
      <c r="C886" s="1907"/>
      <c r="D886" s="1907"/>
      <c r="E886" s="1908"/>
      <c r="F886" s="1032"/>
      <c r="G886" s="93"/>
    </row>
    <row r="887" spans="1:8" s="409" customFormat="1" ht="22.5" customHeight="1" x14ac:dyDescent="0.25">
      <c r="A887" s="1251">
        <v>1</v>
      </c>
      <c r="B887" s="1156">
        <v>2</v>
      </c>
      <c r="C887" s="1251">
        <v>3</v>
      </c>
      <c r="D887" s="1251">
        <v>4</v>
      </c>
      <c r="E887" s="1200">
        <v>5</v>
      </c>
      <c r="F887" s="1032"/>
      <c r="G887" s="419"/>
      <c r="H887" s="410"/>
    </row>
    <row r="888" spans="1:8" x14ac:dyDescent="0.25">
      <c r="A888" s="1897" t="s">
        <v>162</v>
      </c>
      <c r="B888" s="1898"/>
      <c r="C888" s="422" t="s">
        <v>519</v>
      </c>
      <c r="D888" s="99">
        <f>D889+D890+D891</f>
        <v>490889.68</v>
      </c>
      <c r="E888" s="99">
        <f>E889+E890+E891</f>
        <v>490889.68</v>
      </c>
      <c r="F888" s="1033"/>
      <c r="G888" s="93"/>
    </row>
    <row r="889" spans="1:8" s="409" customFormat="1" x14ac:dyDescent="0.25">
      <c r="A889" s="1898"/>
      <c r="B889" s="1898"/>
      <c r="C889" s="422" t="s">
        <v>372</v>
      </c>
      <c r="D889" s="99">
        <v>0</v>
      </c>
      <c r="E889" s="99">
        <v>0</v>
      </c>
      <c r="F889" s="1032"/>
      <c r="G889" s="419"/>
      <c r="H889" s="410"/>
    </row>
    <row r="890" spans="1:8" ht="21.75" customHeight="1" x14ac:dyDescent="0.25">
      <c r="A890" s="1898"/>
      <c r="B890" s="1898"/>
      <c r="C890" s="422" t="s">
        <v>373</v>
      </c>
      <c r="D890" s="99">
        <v>0</v>
      </c>
      <c r="E890" s="99">
        <v>0</v>
      </c>
      <c r="F890" s="1033"/>
      <c r="G890" s="93"/>
    </row>
    <row r="891" spans="1:8" s="409" customFormat="1" x14ac:dyDescent="0.25">
      <c r="A891" s="1898"/>
      <c r="B891" s="1898"/>
      <c r="C891" s="422" t="s">
        <v>6</v>
      </c>
      <c r="D891" s="99">
        <f>D892</f>
        <v>490889.68</v>
      </c>
      <c r="E891" s="99">
        <f>E892</f>
        <v>490889.68</v>
      </c>
      <c r="F891" s="1032"/>
      <c r="G891" s="419"/>
      <c r="H891" s="410"/>
    </row>
    <row r="892" spans="1:8" s="409" customFormat="1" ht="57" customHeight="1" x14ac:dyDescent="0.25">
      <c r="A892" s="1125" t="s">
        <v>354</v>
      </c>
      <c r="B892" s="1121" t="s">
        <v>1048</v>
      </c>
      <c r="C892" s="466" t="s">
        <v>6</v>
      </c>
      <c r="D892" s="360">
        <f>D893+D902</f>
        <v>490889.68</v>
      </c>
      <c r="E892" s="360">
        <f>E893+E902</f>
        <v>490889.68</v>
      </c>
      <c r="F892" s="1033"/>
      <c r="G892" s="419"/>
      <c r="H892" s="410"/>
    </row>
    <row r="893" spans="1:8" ht="48" customHeight="1" x14ac:dyDescent="0.25">
      <c r="A893" s="1125" t="s">
        <v>185</v>
      </c>
      <c r="B893" s="1084" t="s">
        <v>1517</v>
      </c>
      <c r="C893" s="477" t="s">
        <v>6</v>
      </c>
      <c r="D893" s="360">
        <f>D894+D896+D897+D899</f>
        <v>307114.56</v>
      </c>
      <c r="E893" s="360">
        <f>E894+E896+E897+E899</f>
        <v>307114.56</v>
      </c>
      <c r="F893" s="1112"/>
    </row>
    <row r="894" spans="1:8" ht="57" customHeight="1" x14ac:dyDescent="0.25">
      <c r="A894" s="1124" t="s">
        <v>1397</v>
      </c>
      <c r="B894" s="206" t="s">
        <v>716</v>
      </c>
      <c r="C894" s="466"/>
      <c r="D894" s="205">
        <f>D895</f>
        <v>307114.56</v>
      </c>
      <c r="E894" s="205">
        <f>E895</f>
        <v>307114.56</v>
      </c>
      <c r="F894" s="985"/>
    </row>
    <row r="895" spans="1:8" ht="31.5" x14ac:dyDescent="0.25">
      <c r="A895" s="1124"/>
      <c r="B895" s="206" t="s">
        <v>1070</v>
      </c>
      <c r="C895" s="466"/>
      <c r="D895" s="205">
        <v>307114.56</v>
      </c>
      <c r="E895" s="205">
        <v>307114.56</v>
      </c>
      <c r="F895" s="1175"/>
    </row>
    <row r="896" spans="1:8" s="409" customFormat="1" ht="78" customHeight="1" x14ac:dyDescent="0.25">
      <c r="A896" s="1124" t="s">
        <v>446</v>
      </c>
      <c r="B896" s="207" t="s">
        <v>717</v>
      </c>
      <c r="C896" s="466"/>
      <c r="D896" s="205">
        <v>0</v>
      </c>
      <c r="E896" s="205">
        <v>0</v>
      </c>
      <c r="F896" s="1021"/>
      <c r="G896" s="341"/>
      <c r="H896" s="410"/>
    </row>
    <row r="897" spans="1:8" ht="41.25" customHeight="1" x14ac:dyDescent="0.25">
      <c r="A897" s="1124" t="s">
        <v>447</v>
      </c>
      <c r="B897" s="206" t="s">
        <v>139</v>
      </c>
      <c r="C897" s="466" t="s">
        <v>6</v>
      </c>
      <c r="D897" s="205">
        <v>0</v>
      </c>
      <c r="E897" s="205">
        <v>0</v>
      </c>
      <c r="F897" s="1034"/>
    </row>
    <row r="898" spans="1:8" ht="63" x14ac:dyDescent="0.25">
      <c r="A898" s="1124" t="s">
        <v>695</v>
      </c>
      <c r="B898" s="233" t="s">
        <v>718</v>
      </c>
      <c r="C898" s="466" t="s">
        <v>6</v>
      </c>
      <c r="D898" s="205">
        <v>0</v>
      </c>
      <c r="E898" s="205">
        <v>0</v>
      </c>
      <c r="F898" s="1034"/>
    </row>
    <row r="899" spans="1:8" ht="78.75" x14ac:dyDescent="0.25">
      <c r="A899" s="1124" t="s">
        <v>696</v>
      </c>
      <c r="B899" s="206" t="s">
        <v>1049</v>
      </c>
      <c r="C899" s="466" t="s">
        <v>6</v>
      </c>
      <c r="D899" s="205">
        <v>0</v>
      </c>
      <c r="E899" s="205">
        <v>0</v>
      </c>
      <c r="F899" s="1034"/>
    </row>
    <row r="900" spans="1:8" ht="108" customHeight="1" x14ac:dyDescent="0.25">
      <c r="A900" s="1119" t="s">
        <v>950</v>
      </c>
      <c r="B900" s="206" t="s">
        <v>951</v>
      </c>
      <c r="C900" s="466" t="s">
        <v>6</v>
      </c>
      <c r="D900" s="205">
        <v>0</v>
      </c>
      <c r="E900" s="205">
        <v>0</v>
      </c>
      <c r="F900" s="1035"/>
    </row>
    <row r="901" spans="1:8" s="409" customFormat="1" ht="38.25" customHeight="1" x14ac:dyDescent="0.25">
      <c r="A901" s="1119" t="s">
        <v>188</v>
      </c>
      <c r="B901" s="206" t="s">
        <v>362</v>
      </c>
      <c r="C901" s="234" t="s">
        <v>6</v>
      </c>
      <c r="D901" s="511">
        <v>0</v>
      </c>
      <c r="E901" s="511">
        <v>0</v>
      </c>
      <c r="F901" s="1036"/>
      <c r="G901" s="341"/>
      <c r="H901" s="410"/>
    </row>
    <row r="902" spans="1:8" ht="51.75" customHeight="1" x14ac:dyDescent="0.25">
      <c r="A902" s="536" t="s">
        <v>301</v>
      </c>
      <c r="B902" s="554" t="s">
        <v>1107</v>
      </c>
      <c r="C902" s="477" t="s">
        <v>6</v>
      </c>
      <c r="D902" s="360">
        <f>D903+D904+D905+D906+D908</f>
        <v>183775.12</v>
      </c>
      <c r="E902" s="360">
        <f>E903+E904+E905+E906+E908</f>
        <v>183775.12</v>
      </c>
      <c r="F902" s="1037"/>
    </row>
    <row r="903" spans="1:8" s="195" customFormat="1" ht="30.75" customHeight="1" x14ac:dyDescent="0.25">
      <c r="A903" s="1126" t="s">
        <v>195</v>
      </c>
      <c r="B903" s="237" t="s">
        <v>1050</v>
      </c>
      <c r="C903" s="466" t="s">
        <v>6</v>
      </c>
      <c r="D903" s="205">
        <v>0</v>
      </c>
      <c r="E903" s="205">
        <v>0</v>
      </c>
      <c r="F903" s="1038"/>
      <c r="G903" s="194"/>
      <c r="H903" s="14"/>
    </row>
    <row r="904" spans="1:8" ht="37.5" customHeight="1" x14ac:dyDescent="0.25">
      <c r="A904" s="1126" t="s">
        <v>198</v>
      </c>
      <c r="B904" s="237" t="s">
        <v>363</v>
      </c>
      <c r="C904" s="466" t="s">
        <v>6</v>
      </c>
      <c r="D904" s="360">
        <v>0</v>
      </c>
      <c r="E904" s="360">
        <v>0</v>
      </c>
      <c r="F904" s="1036"/>
    </row>
    <row r="905" spans="1:8" ht="35.25" customHeight="1" x14ac:dyDescent="0.25">
      <c r="A905" s="1126" t="s">
        <v>200</v>
      </c>
      <c r="B905" s="237" t="s">
        <v>1051</v>
      </c>
      <c r="C905" s="466" t="s">
        <v>6</v>
      </c>
      <c r="D905" s="360">
        <v>168809.93</v>
      </c>
      <c r="E905" s="360">
        <v>168809.93</v>
      </c>
      <c r="F905" s="1036"/>
    </row>
    <row r="906" spans="1:8" ht="49.5" customHeight="1" x14ac:dyDescent="0.25">
      <c r="A906" s="1126" t="s">
        <v>214</v>
      </c>
      <c r="B906" s="1171" t="s">
        <v>364</v>
      </c>
      <c r="C906" s="466" t="s">
        <v>6</v>
      </c>
      <c r="D906" s="205">
        <f>D907</f>
        <v>14965.19</v>
      </c>
      <c r="E906" s="205">
        <f>E907</f>
        <v>14965.19</v>
      </c>
      <c r="F906" s="1174"/>
    </row>
    <row r="907" spans="1:8" ht="43.5" customHeight="1" x14ac:dyDescent="0.25">
      <c r="A907" s="1126" t="s">
        <v>99</v>
      </c>
      <c r="B907" s="237" t="s">
        <v>1071</v>
      </c>
      <c r="C907" s="466"/>
      <c r="D907" s="205">
        <v>14965.19</v>
      </c>
      <c r="E907" s="205">
        <v>14965.19</v>
      </c>
      <c r="F907" s="985"/>
    </row>
    <row r="908" spans="1:8" ht="39" customHeight="1" x14ac:dyDescent="0.25">
      <c r="A908" s="1126" t="s">
        <v>217</v>
      </c>
      <c r="B908" s="969" t="s">
        <v>365</v>
      </c>
      <c r="C908" s="466" t="s">
        <v>6</v>
      </c>
      <c r="D908" s="360">
        <v>0</v>
      </c>
      <c r="E908" s="360">
        <v>0</v>
      </c>
      <c r="F908" s="1039"/>
    </row>
    <row r="909" spans="1:8" ht="27.75" customHeight="1" x14ac:dyDescent="0.25">
      <c r="A909" s="1856" t="s">
        <v>1456</v>
      </c>
      <c r="B909" s="1857"/>
      <c r="C909" s="1857"/>
      <c r="D909" s="1857"/>
      <c r="E909" s="1857"/>
      <c r="F909" s="1008"/>
    </row>
    <row r="910" spans="1:8" ht="78" customHeight="1" x14ac:dyDescent="0.25">
      <c r="A910" s="1418" t="s">
        <v>427</v>
      </c>
      <c r="B910" s="1418" t="s">
        <v>936</v>
      </c>
      <c r="C910" s="1417" t="s">
        <v>444</v>
      </c>
      <c r="D910" s="1382" t="s">
        <v>1504</v>
      </c>
      <c r="E910" s="1463" t="s">
        <v>1511</v>
      </c>
      <c r="F910" s="1008"/>
    </row>
    <row r="911" spans="1:8" ht="13.9" customHeight="1" x14ac:dyDescent="0.25">
      <c r="A911" s="1398">
        <v>1</v>
      </c>
      <c r="B911" s="1398">
        <v>2</v>
      </c>
      <c r="C911" s="1398">
        <v>3</v>
      </c>
      <c r="D911" s="1398">
        <v>4</v>
      </c>
      <c r="E911" s="1398">
        <v>5</v>
      </c>
      <c r="F911" s="1040"/>
    </row>
    <row r="912" spans="1:8" ht="21" customHeight="1" x14ac:dyDescent="0.25">
      <c r="A912" s="1858" t="s">
        <v>162</v>
      </c>
      <c r="B912" s="1859"/>
      <c r="C912" s="1139" t="s">
        <v>519</v>
      </c>
      <c r="D912" s="983">
        <f>D913+D914+D915</f>
        <v>6778961.2000000002</v>
      </c>
      <c r="E912" s="983">
        <f>E913+E914+E915</f>
        <v>6743118.2800000003</v>
      </c>
      <c r="F912" s="1040"/>
    </row>
    <row r="913" spans="1:8" x14ac:dyDescent="0.25">
      <c r="A913" s="1860"/>
      <c r="B913" s="1861"/>
      <c r="C913" s="477" t="s">
        <v>372</v>
      </c>
      <c r="D913" s="500">
        <v>0</v>
      </c>
      <c r="E913" s="501">
        <v>0</v>
      </c>
      <c r="F913" s="1040"/>
    </row>
    <row r="914" spans="1:8" x14ac:dyDescent="0.25">
      <c r="A914" s="1860"/>
      <c r="B914" s="1861"/>
      <c r="C914" s="477" t="s">
        <v>373</v>
      </c>
      <c r="D914" s="500">
        <v>0</v>
      </c>
      <c r="E914" s="501">
        <v>0</v>
      </c>
      <c r="F914" s="1041"/>
    </row>
    <row r="915" spans="1:8" ht="13.9" customHeight="1" x14ac:dyDescent="0.25">
      <c r="A915" s="1862"/>
      <c r="B915" s="1863"/>
      <c r="C915" s="477" t="s">
        <v>374</v>
      </c>
      <c r="D915" s="500">
        <f>D916+D919</f>
        <v>6778961.2000000002</v>
      </c>
      <c r="E915" s="500">
        <f>E916+E919</f>
        <v>6743118.2800000003</v>
      </c>
      <c r="F915" s="1041"/>
    </row>
    <row r="916" spans="1:8" ht="44.25" customHeight="1" x14ac:dyDescent="0.25">
      <c r="A916" s="496">
        <v>1</v>
      </c>
      <c r="B916" s="1121" t="s">
        <v>355</v>
      </c>
      <c r="C916" s="477" t="s">
        <v>374</v>
      </c>
      <c r="D916" s="498">
        <f>D917+D918</f>
        <v>5687005.2000000002</v>
      </c>
      <c r="E916" s="498">
        <f>E917+E918</f>
        <v>5687005.2000000002</v>
      </c>
      <c r="F916" s="1041"/>
    </row>
    <row r="917" spans="1:8" ht="39.75" customHeight="1" x14ac:dyDescent="0.25">
      <c r="A917" s="644" t="s">
        <v>185</v>
      </c>
      <c r="B917" s="1082" t="s">
        <v>1193</v>
      </c>
      <c r="C917" s="466" t="s">
        <v>374</v>
      </c>
      <c r="D917" s="499">
        <v>992005.2</v>
      </c>
      <c r="E917" s="499">
        <v>992005.2</v>
      </c>
      <c r="F917" s="1040"/>
    </row>
    <row r="918" spans="1:8" ht="55.5" customHeight="1" x14ac:dyDescent="0.25">
      <c r="A918" s="644" t="s">
        <v>188</v>
      </c>
      <c r="B918" s="313" t="s">
        <v>943</v>
      </c>
      <c r="C918" s="728" t="s">
        <v>1045</v>
      </c>
      <c r="D918" s="367">
        <v>4695000</v>
      </c>
      <c r="E918" s="367">
        <v>4695000</v>
      </c>
      <c r="F918" s="1041"/>
    </row>
    <row r="919" spans="1:8" ht="51.75" customHeight="1" x14ac:dyDescent="0.25">
      <c r="A919" s="496">
        <v>2</v>
      </c>
      <c r="B919" s="193" t="s">
        <v>353</v>
      </c>
      <c r="C919" s="1135" t="s">
        <v>1045</v>
      </c>
      <c r="D919" s="376">
        <f>D920+D921</f>
        <v>1091956</v>
      </c>
      <c r="E919" s="1250">
        <f>E920+E921</f>
        <v>1056113.08</v>
      </c>
      <c r="F919" s="1041"/>
    </row>
    <row r="920" spans="1:8" ht="39" customHeight="1" x14ac:dyDescent="0.25">
      <c r="A920" s="497" t="s">
        <v>195</v>
      </c>
      <c r="B920" s="495" t="s">
        <v>944</v>
      </c>
      <c r="C920" s="466" t="s">
        <v>6</v>
      </c>
      <c r="D920" s="499">
        <v>1000000</v>
      </c>
      <c r="E920" s="499">
        <v>1000000</v>
      </c>
      <c r="F920" s="1041"/>
    </row>
    <row r="921" spans="1:8" ht="185.25" customHeight="1" x14ac:dyDescent="0.25">
      <c r="A921" s="1128" t="s">
        <v>469</v>
      </c>
      <c r="B921" s="468" t="s">
        <v>945</v>
      </c>
      <c r="C921" s="466" t="s">
        <v>6</v>
      </c>
      <c r="D921" s="499">
        <v>91956</v>
      </c>
      <c r="E921" s="499">
        <v>56113.08</v>
      </c>
      <c r="F921" s="1040"/>
    </row>
    <row r="922" spans="1:8" ht="17.25" customHeight="1" x14ac:dyDescent="0.25">
      <c r="A922" s="1864" t="s">
        <v>1519</v>
      </c>
      <c r="B922" s="1865"/>
      <c r="C922" s="1865"/>
      <c r="D922" s="1865"/>
      <c r="E922" s="1865"/>
      <c r="F922" s="1041"/>
    </row>
    <row r="923" spans="1:8" s="409" customFormat="1" ht="75" customHeight="1" x14ac:dyDescent="0.25">
      <c r="A923" s="422"/>
      <c r="B923" s="415" t="s">
        <v>936</v>
      </c>
      <c r="C923" s="1413" t="s">
        <v>444</v>
      </c>
      <c r="D923" s="1385" t="s">
        <v>1501</v>
      </c>
      <c r="E923" s="1413" t="s">
        <v>1500</v>
      </c>
      <c r="F923" s="1041"/>
      <c r="G923" s="341"/>
      <c r="H923" s="410"/>
    </row>
    <row r="924" spans="1:8" s="409" customFormat="1" x14ac:dyDescent="0.25">
      <c r="A924" s="1866"/>
      <c r="B924" s="1867" t="s">
        <v>162</v>
      </c>
      <c r="C924" s="211" t="s">
        <v>519</v>
      </c>
      <c r="D924" s="1252">
        <f>D925+D926+D927</f>
        <v>110795</v>
      </c>
      <c r="E924" s="1252">
        <f>E925+E926+E927</f>
        <v>110795</v>
      </c>
      <c r="F924" s="1041"/>
      <c r="G924" s="341"/>
      <c r="H924" s="410"/>
    </row>
    <row r="925" spans="1:8" ht="19.5" customHeight="1" x14ac:dyDescent="0.25">
      <c r="A925" s="1726"/>
      <c r="B925" s="1548"/>
      <c r="C925" s="211" t="s">
        <v>372</v>
      </c>
      <c r="D925" s="1252">
        <f t="shared" ref="D925:E927" si="10">D929+D953+D965</f>
        <v>0</v>
      </c>
      <c r="E925" s="1252">
        <f t="shared" si="10"/>
        <v>0</v>
      </c>
      <c r="F925" s="1112"/>
    </row>
    <row r="926" spans="1:8" ht="16.5" customHeight="1" x14ac:dyDescent="0.25">
      <c r="A926" s="1726"/>
      <c r="B926" s="1548"/>
      <c r="C926" s="211" t="s">
        <v>373</v>
      </c>
      <c r="D926" s="1252">
        <f t="shared" si="10"/>
        <v>0</v>
      </c>
      <c r="E926" s="1252">
        <f t="shared" si="10"/>
        <v>0</v>
      </c>
      <c r="F926" s="985"/>
    </row>
    <row r="927" spans="1:8" ht="16.5" customHeight="1" x14ac:dyDescent="0.25">
      <c r="A927" s="1727"/>
      <c r="B927" s="1549"/>
      <c r="C927" s="211" t="s">
        <v>6</v>
      </c>
      <c r="D927" s="1252">
        <f t="shared" si="10"/>
        <v>110795</v>
      </c>
      <c r="E927" s="1252">
        <f t="shared" si="10"/>
        <v>110795</v>
      </c>
      <c r="F927" s="1039"/>
    </row>
    <row r="928" spans="1:8" ht="13.5" customHeight="1" x14ac:dyDescent="0.25">
      <c r="A928" s="1868" t="s">
        <v>430</v>
      </c>
      <c r="B928" s="1871" t="s">
        <v>730</v>
      </c>
      <c r="C928" s="211" t="s">
        <v>519</v>
      </c>
      <c r="D928" s="1252">
        <f>D929+D930+D931</f>
        <v>37845</v>
      </c>
      <c r="E928" s="1252">
        <f>E929+E930+E931</f>
        <v>37845</v>
      </c>
      <c r="F928" s="1042"/>
    </row>
    <row r="929" spans="1:8" s="409" customFormat="1" ht="14.25" customHeight="1" x14ac:dyDescent="0.25">
      <c r="A929" s="1869"/>
      <c r="B929" s="1872"/>
      <c r="C929" s="211" t="s">
        <v>372</v>
      </c>
      <c r="D929" s="1252">
        <v>0</v>
      </c>
      <c r="E929" s="1179">
        <v>0</v>
      </c>
      <c r="F929" s="1042"/>
      <c r="G929" s="341"/>
      <c r="H929" s="410"/>
    </row>
    <row r="930" spans="1:8" s="409" customFormat="1" ht="12.75" customHeight="1" x14ac:dyDescent="0.25">
      <c r="A930" s="1869"/>
      <c r="B930" s="1872"/>
      <c r="C930" s="211" t="s">
        <v>373</v>
      </c>
      <c r="D930" s="1252">
        <v>0</v>
      </c>
      <c r="E930" s="1179">
        <v>0</v>
      </c>
      <c r="F930" s="1042"/>
      <c r="G930" s="341"/>
      <c r="H930" s="410"/>
    </row>
    <row r="931" spans="1:8" s="409" customFormat="1" ht="13.5" customHeight="1" x14ac:dyDescent="0.25">
      <c r="A931" s="1870"/>
      <c r="B931" s="1873"/>
      <c r="C931" s="211" t="s">
        <v>6</v>
      </c>
      <c r="D931" s="1252">
        <f>D935+D939+D943+D951+D947</f>
        <v>37845</v>
      </c>
      <c r="E931" s="1252">
        <f>E935+E939+E943+E951+E947</f>
        <v>37845</v>
      </c>
      <c r="F931" s="1042"/>
      <c r="G931" s="341"/>
      <c r="H931" s="410"/>
    </row>
    <row r="932" spans="1:8" s="409" customFormat="1" ht="15.75" customHeight="1" x14ac:dyDescent="0.25">
      <c r="A932" s="1874" t="s">
        <v>185</v>
      </c>
      <c r="B932" s="1875" t="s">
        <v>731</v>
      </c>
      <c r="C932" s="211" t="s">
        <v>519</v>
      </c>
      <c r="D932" s="1252">
        <f>D933+D934+D935</f>
        <v>37845</v>
      </c>
      <c r="E932" s="1252">
        <f>E933+E934+E935</f>
        <v>37845</v>
      </c>
      <c r="F932" s="1042"/>
      <c r="G932" s="341"/>
      <c r="H932" s="410"/>
    </row>
    <row r="933" spans="1:8" s="409" customFormat="1" ht="15.75" customHeight="1" x14ac:dyDescent="0.25">
      <c r="A933" s="1807"/>
      <c r="B933" s="1876"/>
      <c r="C933" s="603" t="s">
        <v>372</v>
      </c>
      <c r="D933" s="1253">
        <v>0</v>
      </c>
      <c r="E933" s="1253">
        <v>0</v>
      </c>
      <c r="F933" s="1043"/>
      <c r="G933" s="341"/>
      <c r="H933" s="410"/>
    </row>
    <row r="934" spans="1:8" s="409" customFormat="1" ht="23.25" customHeight="1" x14ac:dyDescent="0.25">
      <c r="A934" s="1807"/>
      <c r="B934" s="1876"/>
      <c r="C934" s="603" t="s">
        <v>373</v>
      </c>
      <c r="D934" s="1253">
        <v>0</v>
      </c>
      <c r="E934" s="1253">
        <v>0</v>
      </c>
      <c r="F934" s="1043"/>
      <c r="G934" s="341"/>
      <c r="H934" s="410"/>
    </row>
    <row r="935" spans="1:8" s="409" customFormat="1" ht="14.25" customHeight="1" x14ac:dyDescent="0.25">
      <c r="A935" s="1754"/>
      <c r="B935" s="1877"/>
      <c r="C935" s="603" t="s">
        <v>6</v>
      </c>
      <c r="D935" s="1253">
        <v>37845</v>
      </c>
      <c r="E935" s="1253">
        <v>37845</v>
      </c>
      <c r="F935" s="1043"/>
      <c r="G935" s="341"/>
      <c r="H935" s="410"/>
    </row>
    <row r="936" spans="1:8" ht="19.5" customHeight="1" x14ac:dyDescent="0.25">
      <c r="A936" s="1874" t="s">
        <v>188</v>
      </c>
      <c r="B936" s="1834" t="s">
        <v>1141</v>
      </c>
      <c r="C936" s="211" t="s">
        <v>519</v>
      </c>
      <c r="D936" s="1252">
        <f>D937+D938+D939</f>
        <v>0</v>
      </c>
      <c r="E936" s="1252">
        <f>E937+E938+E939</f>
        <v>0</v>
      </c>
      <c r="F936" s="1174"/>
    </row>
    <row r="937" spans="1:8" x14ac:dyDescent="0.25">
      <c r="A937" s="1548"/>
      <c r="B937" s="1909"/>
      <c r="C937" s="603" t="s">
        <v>372</v>
      </c>
      <c r="D937" s="1253">
        <v>0</v>
      </c>
      <c r="E937" s="1253">
        <v>0</v>
      </c>
      <c r="F937" s="1201"/>
    </row>
    <row r="938" spans="1:8" ht="21.75" customHeight="1" x14ac:dyDescent="0.25">
      <c r="A938" s="1548"/>
      <c r="B938" s="1909"/>
      <c r="C938" s="603" t="s">
        <v>373</v>
      </c>
      <c r="D938" s="1253">
        <v>0</v>
      </c>
      <c r="E938" s="1253">
        <v>0</v>
      </c>
      <c r="F938" s="1019"/>
    </row>
    <row r="939" spans="1:8" x14ac:dyDescent="0.25">
      <c r="A939" s="1549"/>
      <c r="B939" s="1910"/>
      <c r="C939" s="603" t="s">
        <v>6</v>
      </c>
      <c r="D939" s="1253">
        <v>0</v>
      </c>
      <c r="E939" s="1253">
        <v>0</v>
      </c>
      <c r="F939" s="1019"/>
    </row>
    <row r="940" spans="1:8" x14ac:dyDescent="0.25">
      <c r="A940" s="1853" t="s">
        <v>190</v>
      </c>
      <c r="B940" s="1882" t="s">
        <v>1142</v>
      </c>
      <c r="C940" s="211" t="s">
        <v>519</v>
      </c>
      <c r="D940" s="604">
        <f>D941+D942+D943</f>
        <v>0</v>
      </c>
      <c r="E940" s="604">
        <f>E941+E942+E943</f>
        <v>0</v>
      </c>
      <c r="F940" s="1019"/>
    </row>
    <row r="941" spans="1:8" x14ac:dyDescent="0.25">
      <c r="A941" s="1542"/>
      <c r="B941" s="1883"/>
      <c r="C941" s="603" t="s">
        <v>372</v>
      </c>
      <c r="D941" s="1254">
        <v>0</v>
      </c>
      <c r="E941" s="1254">
        <v>0</v>
      </c>
      <c r="F941" s="1019"/>
    </row>
    <row r="942" spans="1:8" x14ac:dyDescent="0.25">
      <c r="A942" s="1542"/>
      <c r="B942" s="1883"/>
      <c r="C942" s="603" t="s">
        <v>373</v>
      </c>
      <c r="D942" s="1254">
        <v>0</v>
      </c>
      <c r="E942" s="1254">
        <v>0</v>
      </c>
      <c r="F942" s="1044"/>
    </row>
    <row r="943" spans="1:8" x14ac:dyDescent="0.25">
      <c r="A943" s="1542"/>
      <c r="B943" s="1883"/>
      <c r="C943" s="603" t="s">
        <v>6</v>
      </c>
      <c r="D943" s="1254">
        <v>0</v>
      </c>
      <c r="E943" s="1254">
        <v>0</v>
      </c>
      <c r="F943" s="1044"/>
    </row>
    <row r="944" spans="1:8" ht="14.25" customHeight="1" x14ac:dyDescent="0.25">
      <c r="A944" s="1853" t="s">
        <v>192</v>
      </c>
      <c r="B944" s="1881" t="s">
        <v>1143</v>
      </c>
      <c r="C944" s="211" t="s">
        <v>519</v>
      </c>
      <c r="D944" s="604">
        <f>D945+D946+D947</f>
        <v>0</v>
      </c>
      <c r="E944" s="604">
        <f>E945+E946+E947</f>
        <v>0</v>
      </c>
      <c r="F944" s="1045"/>
    </row>
    <row r="945" spans="1:8" s="409" customFormat="1" ht="19.5" customHeight="1" x14ac:dyDescent="0.25">
      <c r="A945" s="1854"/>
      <c r="B945" s="1881"/>
      <c r="C945" s="603" t="s">
        <v>372</v>
      </c>
      <c r="D945" s="1254">
        <v>0</v>
      </c>
      <c r="E945" s="1254">
        <v>0</v>
      </c>
      <c r="F945" s="1045"/>
      <c r="G945" s="341"/>
      <c r="H945" s="410"/>
    </row>
    <row r="946" spans="1:8" x14ac:dyDescent="0.25">
      <c r="A946" s="1854"/>
      <c r="B946" s="1881"/>
      <c r="C946" s="603" t="s">
        <v>373</v>
      </c>
      <c r="D946" s="1254">
        <v>0</v>
      </c>
      <c r="E946" s="1254">
        <v>0</v>
      </c>
      <c r="F946" s="1045"/>
    </row>
    <row r="947" spans="1:8" x14ac:dyDescent="0.25">
      <c r="A947" s="1854"/>
      <c r="B947" s="1881"/>
      <c r="C947" s="603" t="s">
        <v>6</v>
      </c>
      <c r="D947" s="1254">
        <v>0</v>
      </c>
      <c r="E947" s="1254">
        <v>0</v>
      </c>
      <c r="F947" s="1045"/>
    </row>
    <row r="948" spans="1:8" x14ac:dyDescent="0.25">
      <c r="A948" s="1853" t="s">
        <v>2</v>
      </c>
      <c r="B948" s="1881" t="s">
        <v>1144</v>
      </c>
      <c r="C948" s="211" t="s">
        <v>519</v>
      </c>
      <c r="D948" s="604">
        <f>D949+D950+D951</f>
        <v>0</v>
      </c>
      <c r="E948" s="604">
        <f>E949+E950+E951</f>
        <v>0</v>
      </c>
      <c r="F948" s="1045"/>
    </row>
    <row r="949" spans="1:8" x14ac:dyDescent="0.25">
      <c r="A949" s="1854"/>
      <c r="B949" s="1881"/>
      <c r="C949" s="603" t="s">
        <v>372</v>
      </c>
      <c r="D949" s="1254">
        <v>0</v>
      </c>
      <c r="E949" s="1254">
        <v>0</v>
      </c>
      <c r="F949" s="1045"/>
    </row>
    <row r="950" spans="1:8" x14ac:dyDescent="0.25">
      <c r="A950" s="1854"/>
      <c r="B950" s="1881"/>
      <c r="C950" s="603" t="s">
        <v>373</v>
      </c>
      <c r="D950" s="1254">
        <v>0</v>
      </c>
      <c r="E950" s="1254">
        <v>0</v>
      </c>
      <c r="F950" s="1045"/>
    </row>
    <row r="951" spans="1:8" s="235" customFormat="1" ht="27.75" customHeight="1" x14ac:dyDescent="0.25">
      <c r="A951" s="1854"/>
      <c r="B951" s="1881"/>
      <c r="C951" s="603" t="s">
        <v>6</v>
      </c>
      <c r="D951" s="1254">
        <v>0</v>
      </c>
      <c r="E951" s="1254">
        <v>0</v>
      </c>
      <c r="F951" s="1044"/>
      <c r="H951" s="236"/>
    </row>
    <row r="952" spans="1:8" x14ac:dyDescent="0.25">
      <c r="A952" s="1878" t="s">
        <v>71</v>
      </c>
      <c r="B952" s="1880" t="s">
        <v>733</v>
      </c>
      <c r="C952" s="211" t="s">
        <v>519</v>
      </c>
      <c r="D952" s="604">
        <f>D953+D954+D955</f>
        <v>0</v>
      </c>
      <c r="E952" s="604">
        <f>E953+E954+E955</f>
        <v>0</v>
      </c>
      <c r="F952" s="1044"/>
    </row>
    <row r="953" spans="1:8" x14ac:dyDescent="0.25">
      <c r="A953" s="1879"/>
      <c r="B953" s="1880"/>
      <c r="C953" s="211" t="s">
        <v>372</v>
      </c>
      <c r="D953" s="604">
        <v>0</v>
      </c>
      <c r="E953" s="604">
        <v>0</v>
      </c>
      <c r="F953" s="1045"/>
    </row>
    <row r="954" spans="1:8" x14ac:dyDescent="0.25">
      <c r="A954" s="1879"/>
      <c r="B954" s="1880"/>
      <c r="C954" s="211" t="s">
        <v>373</v>
      </c>
      <c r="D954" s="604">
        <v>0</v>
      </c>
      <c r="E954" s="604">
        <v>0</v>
      </c>
      <c r="F954" s="1044"/>
    </row>
    <row r="955" spans="1:8" s="409" customFormat="1" x14ac:dyDescent="0.25">
      <c r="A955" s="1879"/>
      <c r="B955" s="1880"/>
      <c r="C955" s="211" t="s">
        <v>6</v>
      </c>
      <c r="D955" s="604">
        <v>0</v>
      </c>
      <c r="E955" s="604">
        <v>0</v>
      </c>
      <c r="F955" s="1044"/>
      <c r="G955" s="341"/>
      <c r="H955" s="410"/>
    </row>
    <row r="956" spans="1:8" x14ac:dyDescent="0.25">
      <c r="A956" s="1853" t="s">
        <v>195</v>
      </c>
      <c r="B956" s="1881" t="s">
        <v>1145</v>
      </c>
      <c r="C956" s="211" t="s">
        <v>519</v>
      </c>
      <c r="D956" s="604">
        <f>D957+D958+D959</f>
        <v>0</v>
      </c>
      <c r="E956" s="604">
        <f>E957+E958+E959</f>
        <v>0</v>
      </c>
      <c r="F956" s="1045"/>
    </row>
    <row r="957" spans="1:8" x14ac:dyDescent="0.25">
      <c r="A957" s="1854"/>
      <c r="B957" s="1881"/>
      <c r="C957" s="603" t="s">
        <v>372</v>
      </c>
      <c r="D957" s="1254">
        <v>0</v>
      </c>
      <c r="E957" s="1254">
        <v>0</v>
      </c>
      <c r="F957" s="1045"/>
    </row>
    <row r="958" spans="1:8" x14ac:dyDescent="0.25">
      <c r="A958" s="1854"/>
      <c r="B958" s="1881"/>
      <c r="C958" s="603" t="s">
        <v>373</v>
      </c>
      <c r="D958" s="1254">
        <v>0</v>
      </c>
      <c r="E958" s="1254">
        <v>0</v>
      </c>
      <c r="F958" s="1044"/>
    </row>
    <row r="959" spans="1:8" ht="15" customHeight="1" x14ac:dyDescent="0.25">
      <c r="A959" s="1854"/>
      <c r="B959" s="1881"/>
      <c r="C959" s="603" t="s">
        <v>6</v>
      </c>
      <c r="D959" s="1254">
        <v>0</v>
      </c>
      <c r="E959" s="1254">
        <v>0</v>
      </c>
      <c r="F959" s="1174"/>
    </row>
    <row r="960" spans="1:8" ht="14.45" customHeight="1" x14ac:dyDescent="0.25">
      <c r="A960" s="1853" t="s">
        <v>198</v>
      </c>
      <c r="B960" s="1881" t="s">
        <v>1146</v>
      </c>
      <c r="C960" s="211" t="s">
        <v>519</v>
      </c>
      <c r="D960" s="604">
        <f>D961+D962+D963</f>
        <v>0</v>
      </c>
      <c r="E960" s="604">
        <f>E961+E962+E963</f>
        <v>0</v>
      </c>
      <c r="F960" s="985"/>
    </row>
    <row r="961" spans="1:8" ht="23.25" customHeight="1" x14ac:dyDescent="0.25">
      <c r="A961" s="1854"/>
      <c r="B961" s="1881"/>
      <c r="C961" s="603" t="s">
        <v>372</v>
      </c>
      <c r="D961" s="1254">
        <v>0</v>
      </c>
      <c r="E961" s="1254">
        <v>0</v>
      </c>
      <c r="F961" s="985"/>
    </row>
    <row r="962" spans="1:8" ht="13.9" customHeight="1" x14ac:dyDescent="0.25">
      <c r="A962" s="1854"/>
      <c r="B962" s="1881"/>
      <c r="C962" s="603" t="s">
        <v>373</v>
      </c>
      <c r="D962" s="1254">
        <v>0</v>
      </c>
      <c r="E962" s="1254">
        <v>0</v>
      </c>
      <c r="F962" s="1046"/>
      <c r="G962" s="510"/>
      <c r="H962" s="510"/>
    </row>
    <row r="963" spans="1:8" x14ac:dyDescent="0.25">
      <c r="A963" s="1854"/>
      <c r="B963" s="1881"/>
      <c r="C963" s="603" t="s">
        <v>6</v>
      </c>
      <c r="D963" s="1254">
        <v>0</v>
      </c>
      <c r="E963" s="1254">
        <v>0</v>
      </c>
      <c r="F963" s="1047"/>
      <c r="G963" s="508"/>
      <c r="H963" s="509"/>
    </row>
    <row r="964" spans="1:8" x14ac:dyDescent="0.25">
      <c r="A964" s="1878" t="s">
        <v>106</v>
      </c>
      <c r="B964" s="1880" t="s">
        <v>932</v>
      </c>
      <c r="C964" s="211" t="s">
        <v>519</v>
      </c>
      <c r="D964" s="604">
        <f>D965+D966+D967</f>
        <v>72950</v>
      </c>
      <c r="E964" s="604">
        <f>E965+E966+E967</f>
        <v>72950</v>
      </c>
      <c r="F964" s="1047"/>
    </row>
    <row r="965" spans="1:8" x14ac:dyDescent="0.25">
      <c r="A965" s="1879"/>
      <c r="B965" s="1880"/>
      <c r="C965" s="211" t="s">
        <v>372</v>
      </c>
      <c r="D965" s="604">
        <v>0</v>
      </c>
      <c r="E965" s="604">
        <v>0</v>
      </c>
      <c r="F965" s="1047"/>
    </row>
    <row r="966" spans="1:8" ht="13.9" customHeight="1" x14ac:dyDescent="0.25">
      <c r="A966" s="1879"/>
      <c r="B966" s="1880"/>
      <c r="C966" s="211" t="s">
        <v>373</v>
      </c>
      <c r="D966" s="604">
        <v>0</v>
      </c>
      <c r="E966" s="604">
        <v>0</v>
      </c>
      <c r="F966" s="1046"/>
      <c r="G966" s="506"/>
      <c r="H966" s="506"/>
    </row>
    <row r="967" spans="1:8" ht="12" customHeight="1" x14ac:dyDescent="0.25">
      <c r="A967" s="1879"/>
      <c r="B967" s="1880"/>
      <c r="C967" s="211" t="s">
        <v>6</v>
      </c>
      <c r="D967" s="604">
        <f>D971+D975</f>
        <v>72950</v>
      </c>
      <c r="E967" s="604">
        <f>E971+E975</f>
        <v>72950</v>
      </c>
      <c r="F967" s="1048"/>
      <c r="G967" s="507"/>
      <c r="H967" s="506"/>
    </row>
    <row r="968" spans="1:8" x14ac:dyDescent="0.25">
      <c r="A968" s="1853" t="s">
        <v>203</v>
      </c>
      <c r="B968" s="1881" t="s">
        <v>1147</v>
      </c>
      <c r="C968" s="211" t="s">
        <v>519</v>
      </c>
      <c r="D968" s="604">
        <f>D969+D970+D971</f>
        <v>0</v>
      </c>
      <c r="E968" s="604">
        <f>E969+E970+E971</f>
        <v>0</v>
      </c>
      <c r="F968" s="1048"/>
      <c r="G968" s="506"/>
      <c r="H968" s="506"/>
    </row>
    <row r="969" spans="1:8" x14ac:dyDescent="0.25">
      <c r="A969" s="1854"/>
      <c r="B969" s="1881"/>
      <c r="C969" s="603" t="s">
        <v>372</v>
      </c>
      <c r="D969" s="1254">
        <v>0</v>
      </c>
      <c r="E969" s="1254">
        <v>0</v>
      </c>
      <c r="F969" s="1048"/>
      <c r="G969" s="506"/>
      <c r="H969" s="506"/>
    </row>
    <row r="970" spans="1:8" ht="13.9" customHeight="1" x14ac:dyDescent="0.25">
      <c r="A970" s="1854"/>
      <c r="B970" s="1881"/>
      <c r="C970" s="603" t="s">
        <v>373</v>
      </c>
      <c r="D970" s="1254">
        <v>0</v>
      </c>
      <c r="E970" s="1254">
        <v>0</v>
      </c>
      <c r="F970" s="1047"/>
      <c r="G970" s="508"/>
      <c r="H970" s="509"/>
    </row>
    <row r="971" spans="1:8" ht="17.25" customHeight="1" x14ac:dyDescent="0.25">
      <c r="A971" s="1854"/>
      <c r="B971" s="1881"/>
      <c r="C971" s="603" t="s">
        <v>6</v>
      </c>
      <c r="D971" s="1254">
        <v>0</v>
      </c>
      <c r="E971" s="1254">
        <v>0</v>
      </c>
      <c r="F971" s="989"/>
      <c r="G971" s="508"/>
      <c r="H971" s="509"/>
    </row>
    <row r="972" spans="1:8" x14ac:dyDescent="0.25">
      <c r="A972" s="1853" t="s">
        <v>661</v>
      </c>
      <c r="B972" s="1881" t="s">
        <v>1518</v>
      </c>
      <c r="C972" s="211" t="s">
        <v>519</v>
      </c>
      <c r="D972" s="604">
        <f>D973+D974+D975</f>
        <v>72950</v>
      </c>
      <c r="E972" s="604">
        <f>E973+E974+E975</f>
        <v>72950</v>
      </c>
      <c r="F972" s="989"/>
      <c r="G972" s="508"/>
      <c r="H972" s="509"/>
    </row>
    <row r="973" spans="1:8" x14ac:dyDescent="0.25">
      <c r="A973" s="1854"/>
      <c r="B973" s="1881"/>
      <c r="C973" s="603" t="s">
        <v>372</v>
      </c>
      <c r="D973" s="1254">
        <v>0</v>
      </c>
      <c r="E973" s="1254">
        <v>0</v>
      </c>
      <c r="F973" s="1048"/>
      <c r="G973" s="506"/>
      <c r="H973" s="506"/>
    </row>
    <row r="974" spans="1:8" x14ac:dyDescent="0.25">
      <c r="A974" s="1854"/>
      <c r="B974" s="1881"/>
      <c r="C974" s="603" t="s">
        <v>373</v>
      </c>
      <c r="D974" s="1254">
        <v>0</v>
      </c>
      <c r="E974" s="1254">
        <v>0</v>
      </c>
      <c r="F974" s="1047"/>
    </row>
    <row r="975" spans="1:8" x14ac:dyDescent="0.25">
      <c r="A975" s="1854"/>
      <c r="B975" s="1881"/>
      <c r="C975" s="603" t="s">
        <v>6</v>
      </c>
      <c r="D975" s="1254">
        <v>72950</v>
      </c>
      <c r="E975" s="1254">
        <v>72950</v>
      </c>
      <c r="F975" s="989"/>
    </row>
    <row r="976" spans="1:8" ht="41.25" customHeight="1" x14ac:dyDescent="0.25">
      <c r="A976" s="1892" t="s">
        <v>1520</v>
      </c>
      <c r="B976" s="1893"/>
      <c r="C976" s="1893"/>
      <c r="D976" s="1893"/>
      <c r="E976" s="1893"/>
      <c r="F976" s="989"/>
    </row>
    <row r="977" spans="1:8" s="409" customFormat="1" ht="78" customHeight="1" x14ac:dyDescent="0.25">
      <c r="A977" s="422"/>
      <c r="B977" s="415" t="s">
        <v>936</v>
      </c>
      <c r="C977" s="1413" t="s">
        <v>444</v>
      </c>
      <c r="D977" s="1385" t="s">
        <v>1501</v>
      </c>
      <c r="E977" s="1413" t="s">
        <v>1500</v>
      </c>
      <c r="F977" s="989"/>
      <c r="G977" s="341"/>
      <c r="H977" s="410"/>
    </row>
    <row r="978" spans="1:8" s="409" customFormat="1" ht="15.75" customHeight="1" x14ac:dyDescent="0.25">
      <c r="A978" s="1257">
        <v>1</v>
      </c>
      <c r="B978" s="1258">
        <v>2</v>
      </c>
      <c r="C978" s="1258">
        <v>3</v>
      </c>
      <c r="D978" s="1258">
        <v>4</v>
      </c>
      <c r="E978" s="1258">
        <v>5</v>
      </c>
      <c r="F978" s="989"/>
      <c r="G978" s="341"/>
      <c r="H978" s="410"/>
    </row>
    <row r="979" spans="1:8" x14ac:dyDescent="0.25">
      <c r="A979" s="1894"/>
      <c r="B979" s="1896" t="s">
        <v>162</v>
      </c>
      <c r="C979" s="1259" t="s">
        <v>519</v>
      </c>
      <c r="D979" s="1260">
        <f>D980+D981+D982</f>
        <v>1297636.93</v>
      </c>
      <c r="E979" s="1260">
        <f>E980+E981+E982</f>
        <v>1297636.93</v>
      </c>
      <c r="F979" s="989"/>
    </row>
    <row r="980" spans="1:8" ht="15.75" customHeight="1" x14ac:dyDescent="0.25">
      <c r="A980" s="1895"/>
      <c r="B980" s="1896"/>
      <c r="C980" s="1261" t="s">
        <v>372</v>
      </c>
      <c r="D980" s="1262">
        <v>0</v>
      </c>
      <c r="E980" s="1262">
        <v>0</v>
      </c>
      <c r="F980" s="1256"/>
    </row>
    <row r="981" spans="1:8" ht="19.5" customHeight="1" x14ac:dyDescent="0.25">
      <c r="A981" s="1895"/>
      <c r="B981" s="1896"/>
      <c r="C981" s="1261" t="s">
        <v>373</v>
      </c>
      <c r="D981" s="1262">
        <v>0</v>
      </c>
      <c r="E981" s="1262">
        <v>0</v>
      </c>
      <c r="F981" s="985"/>
    </row>
    <row r="982" spans="1:8" ht="21" customHeight="1" x14ac:dyDescent="0.25">
      <c r="A982" s="1895"/>
      <c r="B982" s="1896"/>
      <c r="C982" s="1261" t="s">
        <v>6</v>
      </c>
      <c r="D982" s="1262">
        <f>D986</f>
        <v>1297636.93</v>
      </c>
      <c r="E982" s="1262">
        <f>E986</f>
        <v>1297636.93</v>
      </c>
      <c r="F982" s="1049"/>
    </row>
    <row r="983" spans="1:8" ht="21" customHeight="1" x14ac:dyDescent="0.25">
      <c r="A983" s="1853" t="s">
        <v>430</v>
      </c>
      <c r="B983" s="1855" t="s">
        <v>1148</v>
      </c>
      <c r="C983" s="211" t="s">
        <v>519</v>
      </c>
      <c r="D983" s="605">
        <f>D984+D985+D986</f>
        <v>1297636.93</v>
      </c>
      <c r="E983" s="605">
        <f>E984+E985+E986</f>
        <v>1297636.93</v>
      </c>
      <c r="F983" s="697"/>
    </row>
    <row r="984" spans="1:8" ht="21" customHeight="1" x14ac:dyDescent="0.25">
      <c r="A984" s="1854"/>
      <c r="B984" s="1855"/>
      <c r="C984" s="603" t="s">
        <v>372</v>
      </c>
      <c r="D984" s="606">
        <v>0</v>
      </c>
      <c r="E984" s="606">
        <v>0</v>
      </c>
      <c r="F984" s="697"/>
    </row>
    <row r="985" spans="1:8" ht="18.75" customHeight="1" x14ac:dyDescent="0.25">
      <c r="A985" s="1854"/>
      <c r="B985" s="1855"/>
      <c r="C985" s="603" t="s">
        <v>373</v>
      </c>
      <c r="D985" s="606">
        <v>0</v>
      </c>
      <c r="E985" s="606">
        <v>0</v>
      </c>
      <c r="F985" s="697"/>
      <c r="G985" s="697"/>
    </row>
    <row r="986" spans="1:8" ht="18.75" customHeight="1" x14ac:dyDescent="0.25">
      <c r="A986" s="1854"/>
      <c r="B986" s="1855"/>
      <c r="C986" s="603" t="s">
        <v>6</v>
      </c>
      <c r="D986" s="606">
        <f>D990</f>
        <v>1297636.93</v>
      </c>
      <c r="E986" s="606">
        <f>E990</f>
        <v>1297636.93</v>
      </c>
      <c r="F986" s="1049"/>
      <c r="G986" s="508"/>
    </row>
    <row r="987" spans="1:8" ht="20.25" customHeight="1" x14ac:dyDescent="0.25">
      <c r="A987" s="1853" t="s">
        <v>185</v>
      </c>
      <c r="B987" s="1855" t="s">
        <v>1149</v>
      </c>
      <c r="C987" s="211" t="s">
        <v>519</v>
      </c>
      <c r="D987" s="605">
        <f>D988+D989+D990</f>
        <v>1297636.93</v>
      </c>
      <c r="E987" s="605">
        <f>E988+E989+E990</f>
        <v>1297636.93</v>
      </c>
      <c r="F987" s="1050"/>
    </row>
    <row r="988" spans="1:8" s="409" customFormat="1" ht="19.5" customHeight="1" x14ac:dyDescent="0.25">
      <c r="A988" s="1854"/>
      <c r="B988" s="1855"/>
      <c r="C988" s="603" t="s">
        <v>372</v>
      </c>
      <c r="D988" s="606">
        <v>0</v>
      </c>
      <c r="E988" s="606">
        <v>0</v>
      </c>
      <c r="F988" s="1050"/>
      <c r="G988" s="341"/>
      <c r="H988" s="410"/>
    </row>
    <row r="989" spans="1:8" s="409" customFormat="1" ht="17.25" customHeight="1" x14ac:dyDescent="0.25">
      <c r="A989" s="1854"/>
      <c r="B989" s="1855"/>
      <c r="C989" s="603" t="s">
        <v>373</v>
      </c>
      <c r="D989" s="606">
        <v>0</v>
      </c>
      <c r="E989" s="606">
        <v>0</v>
      </c>
      <c r="F989" s="1051"/>
      <c r="G989" s="341"/>
      <c r="H989" s="410"/>
    </row>
    <row r="990" spans="1:8" s="409" customFormat="1" ht="16.5" customHeight="1" x14ac:dyDescent="0.25">
      <c r="A990" s="1854"/>
      <c r="B990" s="1855"/>
      <c r="C990" s="603" t="s">
        <v>6</v>
      </c>
      <c r="D990" s="606">
        <v>1297636.93</v>
      </c>
      <c r="E990" s="606">
        <v>1297636.93</v>
      </c>
      <c r="F990" s="1051"/>
      <c r="G990" s="341"/>
      <c r="H990" s="410"/>
    </row>
    <row r="991" spans="1:8" s="409" customFormat="1" ht="45.75" customHeight="1" x14ac:dyDescent="0.25">
      <c r="A991" s="1195"/>
      <c r="B991" s="1213"/>
      <c r="C991" s="1214"/>
      <c r="D991" s="1053"/>
      <c r="E991" s="1053"/>
      <c r="F991" s="1051"/>
      <c r="G991" s="341"/>
      <c r="H991" s="410"/>
    </row>
    <row r="992" spans="1:8" ht="17.25" customHeight="1" x14ac:dyDescent="0.25">
      <c r="A992" s="1204"/>
      <c r="B992" s="1166"/>
      <c r="C992" s="1212"/>
      <c r="D992" s="1052"/>
      <c r="E992" s="1052"/>
      <c r="F992" s="1052"/>
    </row>
    <row r="993" spans="1:8" s="315" customFormat="1" ht="23.25" customHeight="1" x14ac:dyDescent="0.25">
      <c r="A993" s="1204"/>
      <c r="B993" s="1166"/>
      <c r="C993" s="1214"/>
      <c r="D993" s="1053"/>
      <c r="E993" s="1053"/>
      <c r="F993" s="1053"/>
      <c r="G993" s="316"/>
      <c r="H993" s="317"/>
    </row>
    <row r="994" spans="1:8" s="315" customFormat="1" ht="48.75" customHeight="1" x14ac:dyDescent="0.25">
      <c r="A994" s="1204"/>
      <c r="B994" s="1166"/>
      <c r="C994" s="1214"/>
      <c r="D994" s="1053"/>
      <c r="E994" s="1053"/>
      <c r="F994" s="1053"/>
      <c r="G994" s="316"/>
      <c r="H994" s="317"/>
    </row>
    <row r="995" spans="1:8" s="315" customFormat="1" x14ac:dyDescent="0.25">
      <c r="A995" s="1204"/>
      <c r="B995" s="1166"/>
      <c r="C995" s="1214"/>
      <c r="D995" s="1053"/>
      <c r="E995" s="1053"/>
      <c r="F995" s="1053"/>
      <c r="G995" s="316"/>
      <c r="H995" s="317"/>
    </row>
    <row r="996" spans="1:8" ht="18.75" customHeight="1" x14ac:dyDescent="0.25">
      <c r="A996" s="1204"/>
      <c r="B996" s="1166"/>
      <c r="C996" s="1212"/>
      <c r="D996" s="1052"/>
      <c r="E996" s="1052"/>
      <c r="F996" s="1052"/>
    </row>
    <row r="997" spans="1:8" s="315" customFormat="1" ht="25.5" customHeight="1" x14ac:dyDescent="0.25">
      <c r="A997" s="1204"/>
      <c r="B997" s="1166"/>
      <c r="C997" s="1214"/>
      <c r="D997" s="1053"/>
      <c r="E997" s="1053"/>
      <c r="F997" s="1053"/>
      <c r="G997" s="316"/>
      <c r="H997" s="317"/>
    </row>
    <row r="998" spans="1:8" s="315" customFormat="1" ht="50.25" customHeight="1" x14ac:dyDescent="0.25">
      <c r="A998" s="1204"/>
      <c r="B998" s="1166"/>
      <c r="C998" s="1214"/>
      <c r="D998" s="1053"/>
      <c r="E998" s="1053"/>
      <c r="F998" s="1053"/>
      <c r="G998" s="316"/>
      <c r="H998" s="317"/>
    </row>
    <row r="999" spans="1:8" ht="22.5" customHeight="1" x14ac:dyDescent="0.25">
      <c r="A999" s="1204"/>
      <c r="B999" s="1166"/>
      <c r="C999" s="1214"/>
      <c r="D999" s="1054"/>
      <c r="E999" s="1054"/>
      <c r="F999" s="1054"/>
    </row>
    <row r="1000" spans="1:8" s="409" customFormat="1" ht="22.5" customHeight="1" x14ac:dyDescent="0.25">
      <c r="A1000" s="1204"/>
      <c r="B1000" s="1166"/>
      <c r="C1000" s="1212"/>
      <c r="D1000" s="1055"/>
      <c r="E1000" s="1055"/>
      <c r="F1000" s="1055"/>
      <c r="G1000" s="341"/>
      <c r="H1000" s="410"/>
    </row>
    <row r="1001" spans="1:8" s="409" customFormat="1" ht="22.5" customHeight="1" x14ac:dyDescent="0.25">
      <c r="A1001" s="1189"/>
      <c r="B1001" s="1166"/>
      <c r="C1001" s="1214"/>
      <c r="D1001" s="1054"/>
      <c r="E1001" s="1054"/>
      <c r="F1001" s="1054"/>
      <c r="G1001" s="341"/>
      <c r="H1001" s="410"/>
    </row>
    <row r="1002" spans="1:8" s="409" customFormat="1" ht="45.75" customHeight="1" x14ac:dyDescent="0.25">
      <c r="A1002" s="1189"/>
      <c r="B1002" s="1166"/>
      <c r="C1002" s="1214"/>
      <c r="D1002" s="1054"/>
      <c r="E1002" s="1054"/>
      <c r="F1002" s="1054"/>
      <c r="G1002" s="341"/>
      <c r="H1002" s="410"/>
    </row>
    <row r="1003" spans="1:8" s="409" customFormat="1" ht="30.75" customHeight="1" x14ac:dyDescent="0.25">
      <c r="A1003" s="1189"/>
      <c r="B1003" s="1166"/>
      <c r="C1003" s="1214"/>
      <c r="D1003" s="1054"/>
      <c r="E1003" s="1054"/>
      <c r="F1003" s="1054"/>
      <c r="G1003" s="341"/>
      <c r="H1003" s="410"/>
    </row>
    <row r="1004" spans="1:8" ht="15.75" customHeight="1" x14ac:dyDescent="0.25">
      <c r="A1004" s="1204"/>
      <c r="B1004" s="1215"/>
      <c r="C1004" s="1212"/>
      <c r="D1004" s="1056"/>
      <c r="E1004" s="1056"/>
      <c r="F1004" s="1056"/>
    </row>
    <row r="1005" spans="1:8" x14ac:dyDescent="0.25">
      <c r="A1005" s="1204"/>
      <c r="B1005" s="1215"/>
      <c r="C1005" s="1214"/>
      <c r="D1005" s="1054"/>
      <c r="E1005" s="1054"/>
      <c r="F1005" s="1054"/>
    </row>
    <row r="1006" spans="1:8" ht="45.75" customHeight="1" x14ac:dyDescent="0.25">
      <c r="A1006" s="1204"/>
      <c r="B1006" s="1215"/>
      <c r="C1006" s="1214"/>
      <c r="D1006" s="1054"/>
      <c r="E1006" s="1054"/>
      <c r="F1006" s="1054"/>
    </row>
    <row r="1007" spans="1:8" x14ac:dyDescent="0.25">
      <c r="A1007" s="1204"/>
      <c r="B1007" s="1215"/>
      <c r="C1007" s="1214"/>
      <c r="D1007" s="1054"/>
      <c r="E1007" s="1054"/>
      <c r="F1007" s="1054"/>
    </row>
    <row r="1008" spans="1:8" x14ac:dyDescent="0.25">
      <c r="A1008" s="1216"/>
      <c r="B1008" s="1217"/>
      <c r="C1008" s="1212"/>
      <c r="D1008" s="1056"/>
      <c r="E1008" s="1056"/>
      <c r="F1008" s="1056"/>
    </row>
    <row r="1009" spans="1:6" ht="15" customHeight="1" x14ac:dyDescent="0.25">
      <c r="A1009" s="1204"/>
      <c r="B1009" s="1218"/>
      <c r="C1009" s="1212"/>
      <c r="D1009" s="1057"/>
      <c r="E1009" s="1057"/>
      <c r="F1009" s="1057"/>
    </row>
    <row r="1010" spans="1:6" ht="13.9" customHeight="1" x14ac:dyDescent="0.25">
      <c r="A1010" s="1204"/>
      <c r="B1010" s="1218"/>
      <c r="C1010" s="1214"/>
      <c r="D1010" s="1058"/>
      <c r="E1010" s="1058"/>
      <c r="F1010" s="1058"/>
    </row>
    <row r="1011" spans="1:6" ht="13.9" customHeight="1" x14ac:dyDescent="0.25">
      <c r="A1011" s="1204"/>
      <c r="B1011" s="1218"/>
      <c r="C1011" s="1214"/>
      <c r="D1011" s="1058"/>
      <c r="E1011" s="1058"/>
      <c r="F1011" s="1058"/>
    </row>
    <row r="1012" spans="1:6" ht="13.9" customHeight="1" x14ac:dyDescent="0.25">
      <c r="A1012" s="1204"/>
      <c r="B1012" s="1218"/>
      <c r="C1012" s="1214"/>
      <c r="D1012" s="1058"/>
      <c r="E1012" s="1058"/>
      <c r="F1012" s="1058"/>
    </row>
    <row r="1013" spans="1:6" ht="15" customHeight="1" x14ac:dyDescent="0.25">
      <c r="A1013" s="1204"/>
      <c r="B1013" s="1219"/>
      <c r="C1013" s="1212"/>
      <c r="D1013" s="1059"/>
      <c r="E1013" s="1059"/>
      <c r="F1013" s="1059"/>
    </row>
    <row r="1014" spans="1:6" x14ac:dyDescent="0.25">
      <c r="A1014" s="1204"/>
      <c r="B1014" s="1219"/>
      <c r="C1014" s="1214"/>
      <c r="D1014" s="1054"/>
      <c r="E1014" s="1054"/>
      <c r="F1014" s="1054"/>
    </row>
    <row r="1015" spans="1:6" ht="45.75" customHeight="1" x14ac:dyDescent="0.25">
      <c r="A1015" s="1204"/>
      <c r="B1015" s="1219"/>
      <c r="C1015" s="1214"/>
      <c r="D1015" s="1054"/>
      <c r="E1015" s="1054"/>
      <c r="F1015" s="1054"/>
    </row>
    <row r="1016" spans="1:6" ht="19.5" customHeight="1" x14ac:dyDescent="0.25">
      <c r="A1016" s="1204"/>
      <c r="B1016" s="1219"/>
      <c r="C1016" s="1214"/>
      <c r="D1016" s="1054"/>
      <c r="E1016" s="1054"/>
      <c r="F1016" s="1054"/>
    </row>
    <row r="1017" spans="1:6" ht="15.75" customHeight="1" x14ac:dyDescent="0.25">
      <c r="A1017" s="1204"/>
      <c r="B1017" s="1219"/>
      <c r="C1017" s="1220"/>
      <c r="D1017" s="1056"/>
      <c r="E1017" s="1056"/>
      <c r="F1017" s="1056"/>
    </row>
    <row r="1018" spans="1:6" x14ac:dyDescent="0.25">
      <c r="A1018" s="1204"/>
      <c r="B1018" s="1219"/>
      <c r="C1018" s="1214"/>
      <c r="D1018" s="1054"/>
      <c r="E1018" s="1054"/>
      <c r="F1018" s="1054"/>
    </row>
    <row r="1019" spans="1:6" ht="45.75" customHeight="1" x14ac:dyDescent="0.25">
      <c r="A1019" s="1204"/>
      <c r="B1019" s="1219"/>
      <c r="C1019" s="1214"/>
      <c r="D1019" s="1054"/>
      <c r="E1019" s="1054"/>
      <c r="F1019" s="1054"/>
    </row>
    <row r="1020" spans="1:6" x14ac:dyDescent="0.25">
      <c r="A1020" s="1204"/>
      <c r="B1020" s="1219"/>
      <c r="C1020" s="1214"/>
      <c r="D1020" s="1054"/>
      <c r="E1020" s="1054"/>
      <c r="F1020" s="1054"/>
    </row>
    <row r="1021" spans="1:6" ht="15.75" customHeight="1" x14ac:dyDescent="0.25">
      <c r="A1021" s="1202"/>
      <c r="B1021" s="1221"/>
      <c r="C1021" s="1220"/>
      <c r="D1021" s="1056"/>
      <c r="E1021" s="1056"/>
      <c r="F1021" s="1060"/>
    </row>
    <row r="1022" spans="1:6" ht="48" customHeight="1" x14ac:dyDescent="0.25">
      <c r="A1022" s="1202"/>
      <c r="B1022" s="1221"/>
      <c r="C1022" s="1198"/>
      <c r="D1022" s="1054"/>
      <c r="E1022" s="1054"/>
      <c r="F1022" s="1061"/>
    </row>
    <row r="1023" spans="1:6" ht="45.75" customHeight="1" x14ac:dyDescent="0.25">
      <c r="A1023" s="1202"/>
      <c r="B1023" s="1221"/>
      <c r="C1023" s="1198"/>
      <c r="D1023" s="1054"/>
      <c r="E1023" s="1054"/>
      <c r="F1023" s="1061"/>
    </row>
    <row r="1024" spans="1:6" ht="39" customHeight="1" x14ac:dyDescent="0.25">
      <c r="A1024" s="1202"/>
      <c r="B1024" s="1221"/>
      <c r="C1024" s="1198"/>
      <c r="D1024" s="1054"/>
      <c r="E1024" s="1054"/>
      <c r="F1024" s="1061"/>
    </row>
    <row r="1025" spans="1:6" ht="15" customHeight="1" x14ac:dyDescent="0.25">
      <c r="A1025" s="1222"/>
      <c r="B1025" s="1223"/>
      <c r="C1025" s="1220"/>
      <c r="D1025" s="1056"/>
      <c r="E1025" s="1056"/>
      <c r="F1025" s="1056"/>
    </row>
    <row r="1026" spans="1:6" x14ac:dyDescent="0.25">
      <c r="A1026" s="1222"/>
      <c r="B1026" s="1223"/>
      <c r="C1026" s="1224"/>
      <c r="D1026" s="1057"/>
      <c r="E1026" s="1057"/>
      <c r="F1026" s="1057"/>
    </row>
    <row r="1027" spans="1:6" x14ac:dyDescent="0.25">
      <c r="A1027" s="1222"/>
      <c r="B1027" s="1223"/>
      <c r="C1027" s="1224"/>
      <c r="D1027" s="1057"/>
      <c r="E1027" s="1062"/>
      <c r="F1027" s="1062"/>
    </row>
    <row r="1028" spans="1:6" ht="30" customHeight="1" x14ac:dyDescent="0.25">
      <c r="A1028" s="1222"/>
      <c r="B1028" s="1223"/>
      <c r="C1028" s="1224"/>
      <c r="D1028" s="1057"/>
      <c r="E1028" s="1057"/>
      <c r="F1028" s="1057"/>
    </row>
    <row r="1029" spans="1:6" ht="15" customHeight="1" x14ac:dyDescent="0.25">
      <c r="A1029" s="1225"/>
      <c r="B1029" s="1226"/>
      <c r="C1029" s="1224"/>
      <c r="D1029" s="1056"/>
      <c r="E1029" s="1056"/>
      <c r="F1029" s="1056"/>
    </row>
    <row r="1030" spans="1:6" x14ac:dyDescent="0.25">
      <c r="A1030" s="1225"/>
      <c r="B1030" s="1226"/>
      <c r="C1030" s="1224"/>
      <c r="D1030" s="1057"/>
      <c r="E1030" s="1057"/>
      <c r="F1030" s="1057"/>
    </row>
    <row r="1031" spans="1:6" x14ac:dyDescent="0.25">
      <c r="A1031" s="1225"/>
      <c r="B1031" s="1226"/>
      <c r="C1031" s="1224"/>
      <c r="D1031" s="1057"/>
      <c r="E1031" s="1057"/>
      <c r="F1031" s="1057"/>
    </row>
    <row r="1032" spans="1:6" ht="13.9" customHeight="1" x14ac:dyDescent="0.25">
      <c r="A1032" s="1225"/>
      <c r="B1032" s="1226"/>
      <c r="C1032" s="1224"/>
      <c r="D1032" s="1057"/>
      <c r="E1032" s="1057"/>
      <c r="F1032" s="1057"/>
    </row>
    <row r="1033" spans="1:6" ht="15" customHeight="1" x14ac:dyDescent="0.25">
      <c r="A1033" s="1222"/>
      <c r="B1033" s="1223"/>
      <c r="C1033" s="1220"/>
      <c r="D1033" s="1056"/>
      <c r="E1033" s="1056"/>
      <c r="F1033" s="1056"/>
    </row>
    <row r="1034" spans="1:6" x14ac:dyDescent="0.25">
      <c r="A1034" s="1222"/>
      <c r="B1034" s="1223"/>
      <c r="C1034" s="1224"/>
      <c r="D1034" s="1057"/>
      <c r="E1034" s="1057"/>
      <c r="F1034" s="1057"/>
    </row>
    <row r="1035" spans="1:6" x14ac:dyDescent="0.25">
      <c r="A1035" s="1222"/>
      <c r="B1035" s="1223"/>
      <c r="C1035" s="1224"/>
      <c r="D1035" s="1057"/>
      <c r="E1035" s="1057"/>
      <c r="F1035" s="1057"/>
    </row>
    <row r="1036" spans="1:6" ht="13.9" customHeight="1" x14ac:dyDescent="0.25">
      <c r="A1036" s="1222"/>
      <c r="B1036" s="1223"/>
      <c r="C1036" s="1224"/>
      <c r="D1036" s="1057"/>
      <c r="E1036" s="1057"/>
      <c r="F1036" s="1057"/>
    </row>
    <row r="1037" spans="1:6" ht="15" customHeight="1" x14ac:dyDescent="0.25">
      <c r="A1037" s="1225"/>
      <c r="B1037" s="1226"/>
      <c r="C1037" s="1224"/>
      <c r="D1037" s="1056"/>
      <c r="E1037" s="1056"/>
      <c r="F1037" s="1056"/>
    </row>
    <row r="1038" spans="1:6" x14ac:dyDescent="0.25">
      <c r="A1038" s="1225"/>
      <c r="B1038" s="1226"/>
      <c r="C1038" s="1224"/>
      <c r="D1038" s="1063"/>
      <c r="E1038" s="1063"/>
      <c r="F1038" s="1063"/>
    </row>
    <row r="1039" spans="1:6" x14ac:dyDescent="0.25">
      <c r="A1039" s="1225"/>
      <c r="B1039" s="1226"/>
      <c r="C1039" s="1224"/>
      <c r="D1039" s="1063"/>
      <c r="E1039" s="1063"/>
      <c r="F1039" s="1063"/>
    </row>
    <row r="1040" spans="1:6" ht="30" customHeight="1" x14ac:dyDescent="0.25">
      <c r="A1040" s="1225"/>
      <c r="B1040" s="1226"/>
      <c r="C1040" s="1224"/>
      <c r="D1040" s="1063"/>
      <c r="E1040" s="1063"/>
      <c r="F1040" s="1063"/>
    </row>
    <row r="1041" spans="1:8" ht="25.5" customHeight="1" x14ac:dyDescent="0.25">
      <c r="A1041" s="1222"/>
      <c r="B1041" s="1223"/>
      <c r="C1041" s="1220"/>
      <c r="D1041" s="1056"/>
      <c r="E1041" s="1056"/>
      <c r="F1041" s="1056"/>
      <c r="H1041" s="341"/>
    </row>
    <row r="1042" spans="1:8" x14ac:dyDescent="0.25">
      <c r="A1042" s="1222"/>
      <c r="B1042" s="1223"/>
      <c r="C1042" s="1224"/>
      <c r="D1042" s="1063"/>
      <c r="E1042" s="1062"/>
      <c r="F1042" s="1062"/>
    </row>
    <row r="1043" spans="1:8" x14ac:dyDescent="0.25">
      <c r="A1043" s="1222"/>
      <c r="B1043" s="1223"/>
      <c r="C1043" s="1224"/>
      <c r="D1043" s="1063"/>
      <c r="E1043" s="1062"/>
      <c r="F1043" s="1062"/>
    </row>
    <row r="1044" spans="1:8" ht="30" customHeight="1" x14ac:dyDescent="0.25">
      <c r="A1044" s="1222"/>
      <c r="B1044" s="1223"/>
      <c r="C1044" s="1224"/>
      <c r="D1044" s="1063"/>
      <c r="E1044" s="1057"/>
      <c r="F1044" s="1057"/>
    </row>
    <row r="1045" spans="1:8" ht="15" customHeight="1" x14ac:dyDescent="0.25">
      <c r="A1045" s="1188"/>
      <c r="B1045" s="1226"/>
      <c r="C1045" s="1224"/>
      <c r="D1045" s="1056"/>
      <c r="E1045" s="1056"/>
      <c r="F1045" s="1056"/>
    </row>
    <row r="1046" spans="1:8" x14ac:dyDescent="0.25">
      <c r="A1046" s="1188"/>
      <c r="B1046" s="1226"/>
      <c r="C1046" s="1224"/>
      <c r="D1046" s="1057"/>
      <c r="E1046" s="1057"/>
      <c r="F1046" s="1057"/>
    </row>
    <row r="1047" spans="1:8" x14ac:dyDescent="0.25">
      <c r="A1047" s="1188"/>
      <c r="B1047" s="1226"/>
      <c r="C1047" s="1224"/>
      <c r="D1047" s="1057"/>
      <c r="E1047" s="1057"/>
      <c r="F1047" s="1057"/>
    </row>
    <row r="1048" spans="1:8" ht="30" customHeight="1" x14ac:dyDescent="0.25">
      <c r="A1048" s="1188"/>
      <c r="B1048" s="1226"/>
      <c r="C1048" s="1224"/>
      <c r="D1048" s="1057"/>
      <c r="E1048" s="1057"/>
      <c r="F1048" s="1057"/>
    </row>
    <row r="1049" spans="1:8" x14ac:dyDescent="0.25">
      <c r="A1049" s="1227"/>
      <c r="B1049" s="1228"/>
      <c r="C1049" s="1224"/>
      <c r="D1049" s="1229"/>
      <c r="E1049" s="1064"/>
      <c r="F1049" s="1064"/>
    </row>
    <row r="1050" spans="1:8" ht="15.75" customHeight="1" x14ac:dyDescent="0.25">
      <c r="A1050" s="1230"/>
      <c r="B1050" s="1197"/>
      <c r="C1050" s="1197"/>
      <c r="D1050" s="1197"/>
      <c r="E1050" s="1197"/>
      <c r="F1050" s="856"/>
    </row>
    <row r="1051" spans="1:8" ht="79.5" customHeight="1" x14ac:dyDescent="0.25">
      <c r="A1051" s="1206"/>
      <c r="B1051" s="1207"/>
      <c r="C1051" s="1208"/>
      <c r="D1051" s="1209"/>
      <c r="E1051" s="1208"/>
      <c r="F1051" s="996"/>
    </row>
    <row r="1052" spans="1:8" ht="21.75" customHeight="1" x14ac:dyDescent="0.25">
      <c r="A1052" s="1192"/>
      <c r="B1052" s="1231"/>
      <c r="C1052" s="1231"/>
      <c r="D1052" s="1232"/>
      <c r="E1052" s="1232"/>
      <c r="F1052" s="1065"/>
    </row>
    <row r="1053" spans="1:8" s="409" customFormat="1" ht="15.75" customHeight="1" x14ac:dyDescent="0.25">
      <c r="A1053" s="1210"/>
      <c r="B1053" s="1189"/>
      <c r="C1053" s="1231"/>
      <c r="D1053" s="1232"/>
      <c r="E1053" s="1232"/>
      <c r="F1053" s="1065"/>
      <c r="G1053" s="341"/>
      <c r="H1053" s="410"/>
    </row>
    <row r="1054" spans="1:8" s="409" customFormat="1" ht="14.25" customHeight="1" x14ac:dyDescent="0.25">
      <c r="A1054" s="1210"/>
      <c r="B1054" s="1189"/>
      <c r="C1054" s="1231"/>
      <c r="D1054" s="1232"/>
      <c r="E1054" s="1232"/>
      <c r="F1054" s="1065"/>
      <c r="G1054" s="341"/>
      <c r="H1054" s="410"/>
    </row>
    <row r="1055" spans="1:8" s="409" customFormat="1" ht="15" customHeight="1" x14ac:dyDescent="0.25">
      <c r="A1055" s="1210"/>
      <c r="B1055" s="1189"/>
      <c r="C1055" s="1231"/>
      <c r="D1055" s="1232"/>
      <c r="E1055" s="1232"/>
      <c r="F1055" s="1065"/>
      <c r="G1055" s="341"/>
      <c r="H1055" s="410"/>
    </row>
    <row r="1056" spans="1:8" s="409" customFormat="1" ht="21.75" customHeight="1" x14ac:dyDescent="0.25">
      <c r="A1056" s="1203"/>
      <c r="B1056" s="1233"/>
      <c r="C1056" s="1231"/>
      <c r="D1056" s="1232"/>
      <c r="E1056" s="1232"/>
      <c r="F1056" s="1065"/>
      <c r="G1056" s="341"/>
      <c r="H1056" s="410"/>
    </row>
    <row r="1057" spans="1:6" ht="21.75" customHeight="1" x14ac:dyDescent="0.25">
      <c r="A1057" s="1190"/>
      <c r="B1057" s="1210"/>
      <c r="C1057" s="1231"/>
      <c r="D1057" s="1232"/>
      <c r="E1057" s="1146"/>
      <c r="F1057" s="1066"/>
    </row>
    <row r="1058" spans="1:6" ht="15" customHeight="1" x14ac:dyDescent="0.25">
      <c r="A1058" s="1190"/>
      <c r="B1058" s="1210"/>
      <c r="C1058" s="1231"/>
      <c r="D1058" s="1232"/>
      <c r="E1058" s="1146"/>
      <c r="F1058" s="1066"/>
    </row>
    <row r="1059" spans="1:6" x14ac:dyDescent="0.25">
      <c r="A1059" s="1190"/>
      <c r="B1059" s="1210"/>
      <c r="C1059" s="1231"/>
      <c r="D1059" s="1232"/>
      <c r="E1059" s="1232"/>
      <c r="F1059" s="1065"/>
    </row>
    <row r="1060" spans="1:6" x14ac:dyDescent="0.25">
      <c r="A1060" s="1234"/>
      <c r="B1060" s="1235"/>
      <c r="C1060" s="1231"/>
      <c r="D1060" s="1232"/>
      <c r="E1060" s="1232"/>
      <c r="F1060" s="1065"/>
    </row>
    <row r="1061" spans="1:6" ht="20.25" customHeight="1" x14ac:dyDescent="0.25">
      <c r="A1061" s="1236"/>
      <c r="B1061" s="1237"/>
      <c r="C1061" s="1235"/>
      <c r="D1061" s="1238"/>
      <c r="E1061" s="1238"/>
      <c r="F1061" s="1067"/>
    </row>
    <row r="1062" spans="1:6" x14ac:dyDescent="0.25">
      <c r="A1062" s="1236"/>
      <c r="B1062" s="1237"/>
      <c r="C1062" s="1235"/>
      <c r="D1062" s="1238"/>
      <c r="E1062" s="1238"/>
      <c r="F1062" s="1067"/>
    </row>
    <row r="1063" spans="1:6" x14ac:dyDescent="0.25">
      <c r="A1063" s="1236"/>
      <c r="B1063" s="1237"/>
      <c r="C1063" s="1235"/>
      <c r="D1063" s="1238"/>
      <c r="E1063" s="1238"/>
      <c r="F1063" s="1067"/>
    </row>
    <row r="1064" spans="1:6" x14ac:dyDescent="0.25">
      <c r="A1064" s="1234"/>
      <c r="B1064" s="1239"/>
      <c r="C1064" s="1231"/>
      <c r="D1064" s="1232"/>
      <c r="E1064" s="1232"/>
      <c r="F1064" s="1065"/>
    </row>
    <row r="1065" spans="1:6" x14ac:dyDescent="0.25">
      <c r="A1065" s="1240"/>
      <c r="B1065" s="1211"/>
      <c r="C1065" s="1235"/>
      <c r="D1065" s="1238"/>
      <c r="E1065" s="1238"/>
      <c r="F1065" s="1067"/>
    </row>
    <row r="1066" spans="1:6" x14ac:dyDescent="0.25">
      <c r="A1066" s="1240"/>
      <c r="B1066" s="1211"/>
      <c r="C1066" s="1235"/>
      <c r="D1066" s="1238"/>
      <c r="E1066" s="1238"/>
      <c r="F1066" s="1067"/>
    </row>
    <row r="1067" spans="1:6" x14ac:dyDescent="0.25">
      <c r="A1067" s="1240"/>
      <c r="B1067" s="1211"/>
      <c r="C1067" s="1235"/>
      <c r="D1067" s="1238"/>
      <c r="E1067" s="1238"/>
      <c r="F1067" s="1067"/>
    </row>
    <row r="1068" spans="1:6" x14ac:dyDescent="0.25">
      <c r="A1068" s="1204"/>
      <c r="B1068" s="1239"/>
      <c r="C1068" s="1231"/>
      <c r="D1068" s="1068"/>
      <c r="E1068" s="1068"/>
      <c r="F1068" s="1068"/>
    </row>
    <row r="1069" spans="1:6" x14ac:dyDescent="0.25">
      <c r="A1069" s="1189"/>
      <c r="B1069" s="1210"/>
      <c r="C1069" s="1235"/>
      <c r="D1069" s="1069"/>
      <c r="E1069" s="1069"/>
      <c r="F1069" s="1069"/>
    </row>
    <row r="1070" spans="1:6" x14ac:dyDescent="0.25">
      <c r="A1070" s="1189"/>
      <c r="B1070" s="1210"/>
      <c r="C1070" s="1235"/>
      <c r="D1070" s="1069"/>
      <c r="E1070" s="1069"/>
      <c r="F1070" s="1069"/>
    </row>
    <row r="1071" spans="1:6" ht="24" customHeight="1" x14ac:dyDescent="0.25">
      <c r="A1071" s="1189"/>
      <c r="B1071" s="1210"/>
      <c r="C1071" s="1235"/>
      <c r="D1071" s="1069"/>
      <c r="E1071" s="1069"/>
      <c r="F1071" s="1069"/>
    </row>
    <row r="1072" spans="1:6" x14ac:dyDescent="0.25">
      <c r="A1072" s="1204"/>
      <c r="B1072" s="1241"/>
      <c r="C1072" s="1231"/>
      <c r="D1072" s="1068"/>
      <c r="E1072" s="1068"/>
      <c r="F1072" s="1068"/>
    </row>
    <row r="1073" spans="1:6" x14ac:dyDescent="0.25">
      <c r="A1073" s="1195"/>
      <c r="B1073" s="1241"/>
      <c r="C1073" s="1235"/>
      <c r="D1073" s="1069"/>
      <c r="E1073" s="1069"/>
      <c r="F1073" s="1069"/>
    </row>
    <row r="1074" spans="1:6" x14ac:dyDescent="0.25">
      <c r="A1074" s="1195"/>
      <c r="B1074" s="1241"/>
      <c r="C1074" s="1235"/>
      <c r="D1074" s="1069"/>
      <c r="E1074" s="1069"/>
      <c r="F1074" s="1069"/>
    </row>
    <row r="1075" spans="1:6" x14ac:dyDescent="0.25">
      <c r="A1075" s="1195"/>
      <c r="B1075" s="1241"/>
      <c r="C1075" s="1235"/>
      <c r="D1075" s="1069"/>
      <c r="E1075" s="1069"/>
      <c r="F1075" s="1069"/>
    </row>
    <row r="1076" spans="1:6" x14ac:dyDescent="0.25">
      <c r="A1076" s="1204"/>
      <c r="B1076" s="1241"/>
      <c r="C1076" s="1231"/>
      <c r="D1076" s="1068"/>
      <c r="E1076" s="1068"/>
      <c r="F1076" s="1068"/>
    </row>
    <row r="1077" spans="1:6" x14ac:dyDescent="0.25">
      <c r="A1077" s="1195"/>
      <c r="B1077" s="1241"/>
      <c r="C1077" s="1235"/>
      <c r="D1077" s="1069"/>
      <c r="E1077" s="1069"/>
      <c r="F1077" s="1069"/>
    </row>
    <row r="1078" spans="1:6" x14ac:dyDescent="0.25">
      <c r="A1078" s="1195"/>
      <c r="B1078" s="1241"/>
      <c r="C1078" s="1235"/>
      <c r="D1078" s="1069"/>
      <c r="E1078" s="1069"/>
      <c r="F1078" s="1069"/>
    </row>
    <row r="1079" spans="1:6" ht="20.25" customHeight="1" x14ac:dyDescent="0.25">
      <c r="A1079" s="1195"/>
      <c r="B1079" s="1241"/>
      <c r="C1079" s="1235"/>
      <c r="D1079" s="1069"/>
      <c r="E1079" s="1069"/>
      <c r="F1079" s="1069"/>
    </row>
    <row r="1080" spans="1:6" x14ac:dyDescent="0.25">
      <c r="A1080" s="1202"/>
      <c r="B1080" s="1242"/>
      <c r="C1080" s="1231"/>
      <c r="D1080" s="1068"/>
      <c r="E1080" s="1068"/>
      <c r="F1080" s="1068"/>
    </row>
    <row r="1081" spans="1:6" x14ac:dyDescent="0.25">
      <c r="A1081" s="1243"/>
      <c r="B1081" s="1242"/>
      <c r="C1081" s="1231"/>
      <c r="D1081" s="1068"/>
      <c r="E1081" s="1068"/>
      <c r="F1081" s="1068"/>
    </row>
    <row r="1082" spans="1:6" x14ac:dyDescent="0.25">
      <c r="A1082" s="1243"/>
      <c r="B1082" s="1242"/>
      <c r="C1082" s="1231"/>
      <c r="D1082" s="1068"/>
      <c r="E1082" s="1068"/>
      <c r="F1082" s="1068"/>
    </row>
    <row r="1083" spans="1:6" ht="30" customHeight="1" x14ac:dyDescent="0.25">
      <c r="A1083" s="1243"/>
      <c r="B1083" s="1242"/>
      <c r="C1083" s="1231"/>
      <c r="D1083" s="1068"/>
      <c r="E1083" s="1068"/>
      <c r="F1083" s="1068"/>
    </row>
    <row r="1084" spans="1:6" x14ac:dyDescent="0.25">
      <c r="A1084" s="1204"/>
      <c r="B1084" s="1241"/>
      <c r="C1084" s="1231"/>
      <c r="D1084" s="1068"/>
      <c r="E1084" s="1068"/>
      <c r="F1084" s="1068"/>
    </row>
    <row r="1085" spans="1:6" x14ac:dyDescent="0.25">
      <c r="A1085" s="1236"/>
      <c r="B1085" s="1241"/>
      <c r="C1085" s="1235"/>
      <c r="D1085" s="1069"/>
      <c r="E1085" s="1069"/>
      <c r="F1085" s="1069"/>
    </row>
    <row r="1086" spans="1:6" x14ac:dyDescent="0.25">
      <c r="A1086" s="1236"/>
      <c r="B1086" s="1241"/>
      <c r="C1086" s="1235"/>
      <c r="D1086" s="1069"/>
      <c r="E1086" s="1069"/>
      <c r="F1086" s="1069"/>
    </row>
    <row r="1087" spans="1:6" x14ac:dyDescent="0.25">
      <c r="A1087" s="1236"/>
      <c r="B1087" s="1241"/>
      <c r="C1087" s="1235"/>
      <c r="D1087" s="1069"/>
      <c r="E1087" s="1069"/>
      <c r="F1087" s="1069"/>
    </row>
    <row r="1088" spans="1:6" x14ac:dyDescent="0.25">
      <c r="A1088" s="1204"/>
      <c r="B1088" s="1241"/>
      <c r="C1088" s="1231"/>
      <c r="D1088" s="1068"/>
      <c r="E1088" s="1068"/>
      <c r="F1088" s="1068"/>
    </row>
    <row r="1089" spans="1:6" x14ac:dyDescent="0.25">
      <c r="A1089" s="1236"/>
      <c r="B1089" s="1241"/>
      <c r="C1089" s="1235"/>
      <c r="D1089" s="1069"/>
      <c r="E1089" s="1069"/>
      <c r="F1089" s="1069"/>
    </row>
    <row r="1090" spans="1:6" x14ac:dyDescent="0.25">
      <c r="A1090" s="1236"/>
      <c r="B1090" s="1241"/>
      <c r="C1090" s="1235"/>
      <c r="D1090" s="1069"/>
      <c r="E1090" s="1069"/>
      <c r="F1090" s="1069"/>
    </row>
    <row r="1091" spans="1:6" x14ac:dyDescent="0.25">
      <c r="A1091" s="1236"/>
      <c r="B1091" s="1241"/>
      <c r="C1091" s="1235"/>
      <c r="D1091" s="1069"/>
      <c r="E1091" s="1069"/>
      <c r="F1091" s="1069"/>
    </row>
    <row r="1092" spans="1:6" x14ac:dyDescent="0.25">
      <c r="A1092" s="1202"/>
      <c r="B1092" s="1242"/>
      <c r="C1092" s="1231"/>
      <c r="D1092" s="1068"/>
      <c r="E1092" s="1068"/>
      <c r="F1092" s="1068"/>
    </row>
    <row r="1093" spans="1:6" x14ac:dyDescent="0.25">
      <c r="A1093" s="1243"/>
      <c r="B1093" s="1242"/>
      <c r="C1093" s="1231"/>
      <c r="D1093" s="1068"/>
      <c r="E1093" s="1068"/>
      <c r="F1093" s="1068"/>
    </row>
    <row r="1094" spans="1:6" x14ac:dyDescent="0.25">
      <c r="A1094" s="1243"/>
      <c r="B1094" s="1242"/>
      <c r="C1094" s="1231"/>
      <c r="D1094" s="1068"/>
      <c r="E1094" s="1068"/>
      <c r="F1094" s="1068"/>
    </row>
    <row r="1095" spans="1:6" x14ac:dyDescent="0.25">
      <c r="A1095" s="1243"/>
      <c r="B1095" s="1242"/>
      <c r="C1095" s="1231"/>
      <c r="D1095" s="1068"/>
      <c r="E1095" s="1068"/>
      <c r="F1095" s="1068"/>
    </row>
    <row r="1096" spans="1:6" x14ac:dyDescent="0.25">
      <c r="A1096" s="1204"/>
      <c r="B1096" s="1241"/>
      <c r="C1096" s="1231"/>
      <c r="D1096" s="1068"/>
      <c r="E1096" s="1068"/>
      <c r="F1096" s="1068"/>
    </row>
    <row r="1097" spans="1:6" x14ac:dyDescent="0.25">
      <c r="A1097" s="1236"/>
      <c r="B1097" s="1241"/>
      <c r="C1097" s="1235"/>
      <c r="D1097" s="1069"/>
      <c r="E1097" s="1069"/>
      <c r="F1097" s="1069"/>
    </row>
    <row r="1098" spans="1:6" x14ac:dyDescent="0.25">
      <c r="A1098" s="1236"/>
      <c r="B1098" s="1241"/>
      <c r="C1098" s="1235"/>
      <c r="D1098" s="1069"/>
      <c r="E1098" s="1069"/>
      <c r="F1098" s="1069"/>
    </row>
    <row r="1099" spans="1:6" x14ac:dyDescent="0.25">
      <c r="A1099" s="1236"/>
      <c r="B1099" s="1241"/>
      <c r="C1099" s="1235"/>
      <c r="D1099" s="1069"/>
      <c r="E1099" s="1069"/>
      <c r="F1099" s="1069"/>
    </row>
    <row r="1100" spans="1:6" x14ac:dyDescent="0.25">
      <c r="A1100" s="1204"/>
      <c r="B1100" s="1241"/>
      <c r="C1100" s="1231"/>
      <c r="D1100" s="1068"/>
      <c r="E1100" s="1068"/>
      <c r="F1100" s="1068"/>
    </row>
    <row r="1101" spans="1:6" x14ac:dyDescent="0.25">
      <c r="A1101" s="1236"/>
      <c r="B1101" s="1241"/>
      <c r="C1101" s="1235"/>
      <c r="D1101" s="1069"/>
      <c r="E1101" s="1069"/>
      <c r="F1101" s="1069"/>
    </row>
    <row r="1102" spans="1:6" x14ac:dyDescent="0.25">
      <c r="A1102" s="1236"/>
      <c r="B1102" s="1241"/>
      <c r="C1102" s="1235"/>
      <c r="D1102" s="1069"/>
      <c r="E1102" s="1069"/>
      <c r="F1102" s="1069"/>
    </row>
    <row r="1103" spans="1:6" x14ac:dyDescent="0.25">
      <c r="A1103" s="1236"/>
      <c r="B1103" s="1241"/>
      <c r="C1103" s="1235"/>
      <c r="D1103" s="1069"/>
      <c r="E1103" s="1069"/>
      <c r="F1103" s="1069"/>
    </row>
    <row r="1104" spans="1:6" ht="35.25" customHeight="1" x14ac:dyDescent="0.25">
      <c r="A1104" s="1244"/>
      <c r="B1104" s="1205"/>
      <c r="C1104" s="1205"/>
      <c r="D1104" s="1205"/>
      <c r="E1104" s="1205"/>
      <c r="F1104" s="857"/>
    </row>
    <row r="1105" spans="1:6" x14ac:dyDescent="0.25">
      <c r="A1105" s="1245"/>
      <c r="B1105" s="1246"/>
      <c r="C1105" s="1247"/>
      <c r="D1105" s="1070"/>
      <c r="E1105" s="1070"/>
      <c r="F1105" s="1070"/>
    </row>
    <row r="1106" spans="1:6" x14ac:dyDescent="0.25">
      <c r="A1106" s="1248"/>
      <c r="B1106" s="1246"/>
      <c r="C1106" s="1249"/>
      <c r="D1106" s="1071"/>
      <c r="E1106" s="1071"/>
      <c r="F1106" s="1071"/>
    </row>
    <row r="1107" spans="1:6" x14ac:dyDescent="0.25">
      <c r="A1107" s="1248"/>
      <c r="B1107" s="1246"/>
      <c r="C1107" s="1249"/>
      <c r="D1107" s="1071"/>
      <c r="E1107" s="1071"/>
      <c r="F1107" s="1071"/>
    </row>
    <row r="1108" spans="1:6" x14ac:dyDescent="0.25">
      <c r="A1108" s="1248"/>
      <c r="B1108" s="1246"/>
      <c r="C1108" s="1249"/>
      <c r="D1108" s="1071"/>
      <c r="E1108" s="1071"/>
      <c r="F1108" s="1071"/>
    </row>
    <row r="1109" spans="1:6" x14ac:dyDescent="0.25">
      <c r="A1109" s="1204"/>
      <c r="B1109" s="1241"/>
      <c r="C1109" s="1231"/>
      <c r="D1109" s="1068"/>
      <c r="E1109" s="1068"/>
      <c r="F1109" s="1068"/>
    </row>
    <row r="1110" spans="1:6" x14ac:dyDescent="0.25">
      <c r="A1110" s="1236"/>
      <c r="B1110" s="1241"/>
      <c r="C1110" s="1235"/>
      <c r="D1110" s="1069"/>
      <c r="E1110" s="1069"/>
      <c r="F1110" s="1069"/>
    </row>
    <row r="1111" spans="1:6" x14ac:dyDescent="0.25">
      <c r="A1111" s="1236"/>
      <c r="B1111" s="1241"/>
      <c r="C1111" s="1235"/>
      <c r="D1111" s="1069"/>
      <c r="E1111" s="1069"/>
      <c r="F1111" s="1069"/>
    </row>
    <row r="1112" spans="1:6" x14ac:dyDescent="0.25">
      <c r="A1112" s="1236"/>
      <c r="B1112" s="1241"/>
      <c r="C1112" s="1235"/>
      <c r="D1112" s="1069"/>
      <c r="E1112" s="1069"/>
      <c r="F1112" s="1069"/>
    </row>
    <row r="1113" spans="1:6" x14ac:dyDescent="0.25">
      <c r="A1113" s="1204"/>
      <c r="B1113" s="1241"/>
      <c r="C1113" s="1231"/>
      <c r="D1113" s="1068"/>
      <c r="E1113" s="1068"/>
      <c r="F1113" s="1068"/>
    </row>
    <row r="1114" spans="1:6" x14ac:dyDescent="0.25">
      <c r="A1114" s="1236"/>
      <c r="B1114" s="1241"/>
      <c r="C1114" s="1235"/>
      <c r="D1114" s="1069"/>
      <c r="E1114" s="1069"/>
      <c r="F1114" s="1069"/>
    </row>
    <row r="1115" spans="1:6" x14ac:dyDescent="0.25">
      <c r="A1115" s="1236"/>
      <c r="B1115" s="1241"/>
      <c r="C1115" s="1235"/>
      <c r="D1115" s="1069"/>
      <c r="E1115" s="1069"/>
      <c r="F1115" s="1069"/>
    </row>
    <row r="1116" spans="1:6" x14ac:dyDescent="0.25">
      <c r="A1116" s="1236"/>
      <c r="B1116" s="1241"/>
      <c r="C1116" s="1235"/>
      <c r="D1116" s="1069"/>
      <c r="E1116" s="1069"/>
      <c r="F1116" s="1069"/>
    </row>
    <row r="1117" spans="1:6" x14ac:dyDescent="0.25">
      <c r="A1117" s="1192"/>
      <c r="B1117" s="1192"/>
      <c r="C1117" s="1192"/>
      <c r="D1117" s="1192"/>
      <c r="E1117" s="1192"/>
    </row>
    <row r="1118" spans="1:6" x14ac:dyDescent="0.25">
      <c r="A1118" s="195"/>
      <c r="B1118" s="195"/>
      <c r="C1118" s="195"/>
      <c r="D1118" s="195"/>
      <c r="E1118" s="195"/>
    </row>
  </sheetData>
  <autoFilter ref="A5:E990" xr:uid="{00000000-0009-0000-0000-000004000000}"/>
  <mergeCells count="388">
    <mergeCell ref="A451:A454"/>
    <mergeCell ref="B443:B446"/>
    <mergeCell ref="B447:B450"/>
    <mergeCell ref="B451:B454"/>
    <mergeCell ref="B455:B458"/>
    <mergeCell ref="A455:A458"/>
    <mergeCell ref="A459:A462"/>
    <mergeCell ref="B459:B462"/>
    <mergeCell ref="A495:A498"/>
    <mergeCell ref="A475:A478"/>
    <mergeCell ref="A479:A482"/>
    <mergeCell ref="B491:B494"/>
    <mergeCell ref="B495:B498"/>
    <mergeCell ref="B467:B470"/>
    <mergeCell ref="A443:A446"/>
    <mergeCell ref="A447:A450"/>
    <mergeCell ref="A491:A494"/>
    <mergeCell ref="A487:A490"/>
    <mergeCell ref="A483:A486"/>
    <mergeCell ref="A471:A474"/>
    <mergeCell ref="B483:B486"/>
    <mergeCell ref="B487:B490"/>
    <mergeCell ref="B707:B710"/>
    <mergeCell ref="A711:A714"/>
    <mergeCell ref="B711:B714"/>
    <mergeCell ref="B564:B567"/>
    <mergeCell ref="A564:A567"/>
    <mergeCell ref="B588:B591"/>
    <mergeCell ref="A588:A591"/>
    <mergeCell ref="B592:B595"/>
    <mergeCell ref="A572:A575"/>
    <mergeCell ref="B576:B579"/>
    <mergeCell ref="A576:A579"/>
    <mergeCell ref="A592:A595"/>
    <mergeCell ref="B604:B607"/>
    <mergeCell ref="B643:B646"/>
    <mergeCell ref="A643:A646"/>
    <mergeCell ref="A604:A607"/>
    <mergeCell ref="B608:B611"/>
    <mergeCell ref="A608:A611"/>
    <mergeCell ref="B612:B615"/>
    <mergeCell ref="A612:A615"/>
    <mergeCell ref="A616:A619"/>
    <mergeCell ref="A699:A702"/>
    <mergeCell ref="B639:B642"/>
    <mergeCell ref="B627:B628"/>
    <mergeCell ref="E502:E503"/>
    <mergeCell ref="B504:B507"/>
    <mergeCell ref="B508:B511"/>
    <mergeCell ref="B512:B515"/>
    <mergeCell ref="B516:B519"/>
    <mergeCell ref="A544:A547"/>
    <mergeCell ref="B548:B551"/>
    <mergeCell ref="A548:A551"/>
    <mergeCell ref="A520:A523"/>
    <mergeCell ref="A524:A527"/>
    <mergeCell ref="A532:A535"/>
    <mergeCell ref="A528:A531"/>
    <mergeCell ref="A540:A543"/>
    <mergeCell ref="A516:A519"/>
    <mergeCell ref="A512:A515"/>
    <mergeCell ref="A499:A503"/>
    <mergeCell ref="C502:C503"/>
    <mergeCell ref="D502:D503"/>
    <mergeCell ref="A220:A222"/>
    <mergeCell ref="B234:B236"/>
    <mergeCell ref="A241:A243"/>
    <mergeCell ref="A304:A306"/>
    <mergeCell ref="B317:B321"/>
    <mergeCell ref="A773:A776"/>
    <mergeCell ref="B786:B788"/>
    <mergeCell ref="A778:A780"/>
    <mergeCell ref="B778:B780"/>
    <mergeCell ref="A782:A784"/>
    <mergeCell ref="B782:B784"/>
    <mergeCell ref="A765:A768"/>
    <mergeCell ref="B596:B599"/>
    <mergeCell ref="A596:A599"/>
    <mergeCell ref="B600:B603"/>
    <mergeCell ref="A600:A603"/>
    <mergeCell ref="B568:B571"/>
    <mergeCell ref="A568:A571"/>
    <mergeCell ref="B580:B583"/>
    <mergeCell ref="A580:A583"/>
    <mergeCell ref="B572:B575"/>
    <mergeCell ref="A729:A732"/>
    <mergeCell ref="B729:B732"/>
    <mergeCell ref="A707:A710"/>
    <mergeCell ref="B383:B386"/>
    <mergeCell ref="B387:B390"/>
    <mergeCell ref="A227:A229"/>
    <mergeCell ref="B227:B229"/>
    <mergeCell ref="A225:E225"/>
    <mergeCell ref="A419:A422"/>
    <mergeCell ref="A411:A414"/>
    <mergeCell ref="A379:A382"/>
    <mergeCell ref="A391:A394"/>
    <mergeCell ref="A317:A321"/>
    <mergeCell ref="B415:B418"/>
    <mergeCell ref="B156:B159"/>
    <mergeCell ref="A156:A159"/>
    <mergeCell ref="A403:A406"/>
    <mergeCell ref="A407:A410"/>
    <mergeCell ref="B209:B211"/>
    <mergeCell ref="B201:B204"/>
    <mergeCell ref="B170:B173"/>
    <mergeCell ref="A375:A378"/>
    <mergeCell ref="A174:A177"/>
    <mergeCell ref="B174:B177"/>
    <mergeCell ref="A182:A185"/>
    <mergeCell ref="A217:A219"/>
    <mergeCell ref="B327:B331"/>
    <mergeCell ref="A327:A331"/>
    <mergeCell ref="A387:A390"/>
    <mergeCell ref="A383:A386"/>
    <mergeCell ref="A395:A398"/>
    <mergeCell ref="B182:B185"/>
    <mergeCell ref="A170:A173"/>
    <mergeCell ref="B220:B222"/>
    <mergeCell ref="A368:E368"/>
    <mergeCell ref="A371:B374"/>
    <mergeCell ref="B375:B378"/>
    <mergeCell ref="B379:B382"/>
    <mergeCell ref="B745:B748"/>
    <mergeCell ref="B749:B752"/>
    <mergeCell ref="A749:A752"/>
    <mergeCell ref="A622:B626"/>
    <mergeCell ref="E1:G1"/>
    <mergeCell ref="A3:A4"/>
    <mergeCell ref="B3:B4"/>
    <mergeCell ref="C3:C4"/>
    <mergeCell ref="E3:E4"/>
    <mergeCell ref="D3:D4"/>
    <mergeCell ref="B2:E2"/>
    <mergeCell ref="B46:B48"/>
    <mergeCell ref="A5:E5"/>
    <mergeCell ref="A7:A10"/>
    <mergeCell ref="B7:B10"/>
    <mergeCell ref="A11:A14"/>
    <mergeCell ref="B11:B14"/>
    <mergeCell ref="A46:A48"/>
    <mergeCell ref="A149:E149"/>
    <mergeCell ref="B206:B208"/>
    <mergeCell ref="A281:A283"/>
    <mergeCell ref="B293:B295"/>
    <mergeCell ref="B49:B52"/>
    <mergeCell ref="A49:A52"/>
    <mergeCell ref="A94:A95"/>
    <mergeCell ref="A92:A93"/>
    <mergeCell ref="B64:B66"/>
    <mergeCell ref="A64:A66"/>
    <mergeCell ref="A293:A295"/>
    <mergeCell ref="A206:A208"/>
    <mergeCell ref="A209:A211"/>
    <mergeCell ref="B217:B219"/>
    <mergeCell ref="B92:B93"/>
    <mergeCell ref="B104:B106"/>
    <mergeCell ref="A104:A106"/>
    <mergeCell ref="B113:B115"/>
    <mergeCell ref="A113:A115"/>
    <mergeCell ref="A201:A204"/>
    <mergeCell ref="B247:B249"/>
    <mergeCell ref="A247:A249"/>
    <mergeCell ref="B94:B95"/>
    <mergeCell ref="A152:B155"/>
    <mergeCell ref="B161:B163"/>
    <mergeCell ref="A161:A163"/>
    <mergeCell ref="B165:B168"/>
    <mergeCell ref="A165:A168"/>
    <mergeCell ref="B116:B117"/>
    <mergeCell ref="A116:A117"/>
    <mergeCell ref="G313:G315"/>
    <mergeCell ref="I314:I315"/>
    <mergeCell ref="B281:B283"/>
    <mergeCell ref="A234:A236"/>
    <mergeCell ref="B241:B243"/>
    <mergeCell ref="A284:A286"/>
    <mergeCell ref="B284:B286"/>
    <mergeCell ref="A287:A289"/>
    <mergeCell ref="A290:A292"/>
    <mergeCell ref="B287:B289"/>
    <mergeCell ref="B290:B292"/>
    <mergeCell ref="G296:K296"/>
    <mergeCell ref="G297:G298"/>
    <mergeCell ref="H297:H298"/>
    <mergeCell ref="I297:I298"/>
    <mergeCell ref="J314:J315"/>
    <mergeCell ref="A296:E296"/>
    <mergeCell ref="B304:B306"/>
    <mergeCell ref="E304:E306"/>
    <mergeCell ref="K314:K315"/>
    <mergeCell ref="J297:J298"/>
    <mergeCell ref="K297:K298"/>
    <mergeCell ref="H305:H309"/>
    <mergeCell ref="G305:G309"/>
    <mergeCell ref="H313:H315"/>
    <mergeCell ref="G319:G320"/>
    <mergeCell ref="H319:H320"/>
    <mergeCell ref="A688:E688"/>
    <mergeCell ref="A691:B693"/>
    <mergeCell ref="A415:A418"/>
    <mergeCell ref="B471:B474"/>
    <mergeCell ref="B475:B478"/>
    <mergeCell ref="B479:B482"/>
    <mergeCell ref="A639:A642"/>
    <mergeCell ref="A647:A650"/>
    <mergeCell ref="B647:B650"/>
    <mergeCell ref="A620:E620"/>
    <mergeCell ref="A467:A470"/>
    <mergeCell ref="A423:A426"/>
    <mergeCell ref="A463:A466"/>
    <mergeCell ref="A435:A438"/>
    <mergeCell ref="A427:A430"/>
    <mergeCell ref="A431:A434"/>
    <mergeCell ref="B435:B438"/>
    <mergeCell ref="B322:B326"/>
    <mergeCell ref="A322:A326"/>
    <mergeCell ref="B350:B353"/>
    <mergeCell ref="A350:A353"/>
    <mergeCell ref="B741:B744"/>
    <mergeCell ref="B584:B587"/>
    <mergeCell ref="A439:A442"/>
    <mergeCell ref="A299:B303"/>
    <mergeCell ref="C304:C306"/>
    <mergeCell ref="D304:D306"/>
    <mergeCell ref="B964:B967"/>
    <mergeCell ref="A968:A971"/>
    <mergeCell ref="B968:B971"/>
    <mergeCell ref="A745:A748"/>
    <mergeCell ref="A725:A728"/>
    <mergeCell ref="A786:A788"/>
    <mergeCell ref="A715:E715"/>
    <mergeCell ref="B721:B724"/>
    <mergeCell ref="A721:A724"/>
    <mergeCell ref="B725:B728"/>
    <mergeCell ref="B773:B776"/>
    <mergeCell ref="A741:A744"/>
    <mergeCell ref="B765:B768"/>
    <mergeCell ref="B753:B756"/>
    <mergeCell ref="B463:B466"/>
    <mergeCell ref="B439:B442"/>
    <mergeCell ref="A695:A698"/>
    <mergeCell ref="B695:B698"/>
    <mergeCell ref="B431:B434"/>
    <mergeCell ref="B391:B394"/>
    <mergeCell ref="B395:B398"/>
    <mergeCell ref="B399:B402"/>
    <mergeCell ref="B403:B406"/>
    <mergeCell ref="B407:B410"/>
    <mergeCell ref="A399:A402"/>
    <mergeCell ref="B411:B414"/>
    <mergeCell ref="B419:B422"/>
    <mergeCell ref="B423:B426"/>
    <mergeCell ref="B427:B430"/>
    <mergeCell ref="A627:A628"/>
    <mergeCell ref="A629:A630"/>
    <mergeCell ref="B629:B630"/>
    <mergeCell ref="C629:C630"/>
    <mergeCell ref="D629:D630"/>
    <mergeCell ref="A504:A507"/>
    <mergeCell ref="A508:A511"/>
    <mergeCell ref="B536:B539"/>
    <mergeCell ref="A536:A539"/>
    <mergeCell ref="A584:A587"/>
    <mergeCell ref="B560:B563"/>
    <mergeCell ref="A560:A563"/>
    <mergeCell ref="B524:B527"/>
    <mergeCell ref="B528:B531"/>
    <mergeCell ref="B532:B535"/>
    <mergeCell ref="B544:B547"/>
    <mergeCell ref="B552:B555"/>
    <mergeCell ref="A552:A555"/>
    <mergeCell ref="B556:B559"/>
    <mergeCell ref="A556:A559"/>
    <mergeCell ref="B540:B543"/>
    <mergeCell ref="B520:B523"/>
    <mergeCell ref="B616:B619"/>
    <mergeCell ref="E629:E630"/>
    <mergeCell ref="A802:E802"/>
    <mergeCell ref="A803:A804"/>
    <mergeCell ref="B803:B804"/>
    <mergeCell ref="C803:C804"/>
    <mergeCell ref="D803:D804"/>
    <mergeCell ref="E803:E804"/>
    <mergeCell ref="A703:A706"/>
    <mergeCell ref="B699:B702"/>
    <mergeCell ref="B703:B706"/>
    <mergeCell ref="A683:A686"/>
    <mergeCell ref="B683:B686"/>
    <mergeCell ref="A671:A674"/>
    <mergeCell ref="B671:B674"/>
    <mergeCell ref="A675:A678"/>
    <mergeCell ref="B675:B678"/>
    <mergeCell ref="A769:A772"/>
    <mergeCell ref="B769:B772"/>
    <mergeCell ref="B761:B764"/>
    <mergeCell ref="A761:A764"/>
    <mergeCell ref="A753:A756"/>
    <mergeCell ref="B757:B760"/>
    <mergeCell ref="B737:B740"/>
    <mergeCell ref="A737:A740"/>
    <mergeCell ref="A805:B810"/>
    <mergeCell ref="A811:A815"/>
    <mergeCell ref="B811:B815"/>
    <mergeCell ref="A635:A638"/>
    <mergeCell ref="B717:B720"/>
    <mergeCell ref="C717:C720"/>
    <mergeCell ref="D717:D720"/>
    <mergeCell ref="E717:E720"/>
    <mergeCell ref="A717:A720"/>
    <mergeCell ref="B655:B658"/>
    <mergeCell ref="A659:A662"/>
    <mergeCell ref="B659:B662"/>
    <mergeCell ref="B679:B682"/>
    <mergeCell ref="A679:A682"/>
    <mergeCell ref="B663:B666"/>
    <mergeCell ref="A663:A666"/>
    <mergeCell ref="B635:B638"/>
    <mergeCell ref="A667:A670"/>
    <mergeCell ref="B667:B670"/>
    <mergeCell ref="A651:A654"/>
    <mergeCell ref="B651:B654"/>
    <mergeCell ref="A655:A658"/>
    <mergeCell ref="A733:A736"/>
    <mergeCell ref="B733:B736"/>
    <mergeCell ref="A820:A822"/>
    <mergeCell ref="B820:B822"/>
    <mergeCell ref="C821:C822"/>
    <mergeCell ref="D821:D822"/>
    <mergeCell ref="E821:E822"/>
    <mergeCell ref="A826:A827"/>
    <mergeCell ref="B826:B827"/>
    <mergeCell ref="A829:E829"/>
    <mergeCell ref="A832:B835"/>
    <mergeCell ref="A830:A831"/>
    <mergeCell ref="B830:B831"/>
    <mergeCell ref="C830:C831"/>
    <mergeCell ref="D830:D831"/>
    <mergeCell ref="E830:E831"/>
    <mergeCell ref="A979:A982"/>
    <mergeCell ref="B979:B982"/>
    <mergeCell ref="A888:B891"/>
    <mergeCell ref="A880:B883"/>
    <mergeCell ref="A886:E886"/>
    <mergeCell ref="A936:A939"/>
    <mergeCell ref="B936:B939"/>
    <mergeCell ref="A944:A947"/>
    <mergeCell ref="B944:B947"/>
    <mergeCell ref="A948:A951"/>
    <mergeCell ref="B948:B951"/>
    <mergeCell ref="A972:A975"/>
    <mergeCell ref="A836:A839"/>
    <mergeCell ref="B836:B839"/>
    <mergeCell ref="A848:E848"/>
    <mergeCell ref="A851:B851"/>
    <mergeCell ref="A858:E858"/>
    <mergeCell ref="A861:B864"/>
    <mergeCell ref="A870:E870"/>
    <mergeCell ref="A873:B873"/>
    <mergeCell ref="A877:E877"/>
    <mergeCell ref="A840:A843"/>
    <mergeCell ref="B840:B843"/>
    <mergeCell ref="A844:A847"/>
    <mergeCell ref="B844:B847"/>
    <mergeCell ref="A983:A986"/>
    <mergeCell ref="B983:B986"/>
    <mergeCell ref="A987:A990"/>
    <mergeCell ref="B987:B990"/>
    <mergeCell ref="A909:E909"/>
    <mergeCell ref="A912:B915"/>
    <mergeCell ref="A922:E922"/>
    <mergeCell ref="A924:A927"/>
    <mergeCell ref="B924:B927"/>
    <mergeCell ref="A928:A931"/>
    <mergeCell ref="B928:B931"/>
    <mergeCell ref="A932:A935"/>
    <mergeCell ref="B932:B935"/>
    <mergeCell ref="A952:A955"/>
    <mergeCell ref="B952:B955"/>
    <mergeCell ref="A956:A959"/>
    <mergeCell ref="B956:B959"/>
    <mergeCell ref="A960:A963"/>
    <mergeCell ref="B960:B963"/>
    <mergeCell ref="A964:A967"/>
    <mergeCell ref="A940:A943"/>
    <mergeCell ref="B940:B943"/>
    <mergeCell ref="B972:B975"/>
    <mergeCell ref="A976:E976"/>
  </mergeCells>
  <phoneticPr fontId="0" type="noConversion"/>
  <pageMargins left="0.23622047244094491" right="0.23622047244094491" top="0.74803149606299213" bottom="0.74803149606299213" header="0.31496062992125984" footer="0.31496062992125984"/>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E7EE-4918-4F3B-AF81-A31637E61547}">
  <sheetPr>
    <tabColor rgb="FFC00000"/>
    <pageSetUpPr fitToPage="1"/>
  </sheetPr>
  <dimension ref="A1:H310"/>
  <sheetViews>
    <sheetView tabSelected="1" topLeftCell="A118" workbookViewId="0">
      <selection activeCell="G108" sqref="G108"/>
    </sheetView>
  </sheetViews>
  <sheetFormatPr defaultRowHeight="15" x14ac:dyDescent="0.25"/>
  <cols>
    <col min="1" max="1" width="6.7109375" customWidth="1"/>
    <col min="2" max="2" width="38.85546875" customWidth="1"/>
    <col min="3" max="3" width="11" customWidth="1"/>
    <col min="4" max="4" width="18.7109375" customWidth="1"/>
    <col min="5" max="6" width="18" customWidth="1"/>
    <col min="7" max="7" width="38.5703125" customWidth="1"/>
  </cols>
  <sheetData>
    <row r="1" spans="1:7" s="1361" customFormat="1" x14ac:dyDescent="0.25">
      <c r="A1" s="2239" t="s">
        <v>1624</v>
      </c>
      <c r="B1" s="2239"/>
      <c r="C1" s="2239"/>
      <c r="D1" s="2239"/>
      <c r="E1" s="2239"/>
      <c r="F1" s="2239"/>
      <c r="G1" s="2239"/>
    </row>
    <row r="2" spans="1:7" s="1361" customFormat="1" ht="56.25" customHeight="1" x14ac:dyDescent="0.25">
      <c r="A2" s="2236" t="s">
        <v>1625</v>
      </c>
      <c r="B2" s="2237"/>
      <c r="C2" s="2237"/>
      <c r="D2" s="2237"/>
      <c r="E2" s="2237"/>
      <c r="F2" s="2237"/>
      <c r="G2" s="2238"/>
    </row>
    <row r="3" spans="1:7" s="1361" customFormat="1" ht="16.5" thickBot="1" x14ac:dyDescent="0.3">
      <c r="A3" s="2252" t="s">
        <v>767</v>
      </c>
      <c r="B3" s="2253"/>
      <c r="C3" s="2253"/>
      <c r="D3" s="2253"/>
      <c r="E3" s="2253"/>
      <c r="F3" s="2253"/>
      <c r="G3" s="2254"/>
    </row>
    <row r="4" spans="1:7" ht="15.75" x14ac:dyDescent="0.25">
      <c r="A4" s="2230" t="s">
        <v>427</v>
      </c>
      <c r="B4" s="2230" t="s">
        <v>448</v>
      </c>
      <c r="C4" s="2230" t="s">
        <v>449</v>
      </c>
      <c r="D4" s="2233" t="s">
        <v>451</v>
      </c>
      <c r="E4" s="2234"/>
      <c r="F4" s="2235"/>
      <c r="G4" s="2230" t="s">
        <v>455</v>
      </c>
    </row>
    <row r="5" spans="1:7" ht="15.75" x14ac:dyDescent="0.25">
      <c r="A5" s="2231"/>
      <c r="B5" s="2231"/>
      <c r="C5" s="2231"/>
      <c r="D5" s="2230" t="s">
        <v>450</v>
      </c>
      <c r="E5" s="2233" t="s">
        <v>452</v>
      </c>
      <c r="F5" s="2235"/>
      <c r="G5" s="2231"/>
    </row>
    <row r="6" spans="1:7" ht="55.5" customHeight="1" x14ac:dyDescent="0.25">
      <c r="A6" s="2232"/>
      <c r="B6" s="2232"/>
      <c r="C6" s="2232"/>
      <c r="D6" s="2232"/>
      <c r="E6" s="1354" t="s">
        <v>453</v>
      </c>
      <c r="F6" s="1354" t="s">
        <v>454</v>
      </c>
      <c r="G6" s="2232"/>
    </row>
    <row r="7" spans="1:7" ht="16.5" thickBot="1" x14ac:dyDescent="0.3">
      <c r="A7" s="1323">
        <v>1</v>
      </c>
      <c r="B7" s="1323">
        <v>2</v>
      </c>
      <c r="C7" s="1323">
        <v>3</v>
      </c>
      <c r="D7" s="1323">
        <v>4</v>
      </c>
      <c r="E7" s="1323">
        <v>5</v>
      </c>
      <c r="F7" s="1323">
        <v>6</v>
      </c>
      <c r="G7" s="1323">
        <v>7</v>
      </c>
    </row>
    <row r="8" spans="1:7" ht="151.5" customHeight="1" x14ac:dyDescent="0.25">
      <c r="A8" s="1324" t="s">
        <v>429</v>
      </c>
      <c r="B8" s="1325" t="s">
        <v>468</v>
      </c>
      <c r="C8" s="1326" t="s">
        <v>457</v>
      </c>
      <c r="D8" s="1422" t="s">
        <v>1629</v>
      </c>
      <c r="E8" s="1422">
        <v>2.4</v>
      </c>
      <c r="F8" s="1423">
        <v>0</v>
      </c>
      <c r="G8" s="1420" t="s">
        <v>1626</v>
      </c>
    </row>
    <row r="9" spans="1:7" ht="59.25" customHeight="1" x14ac:dyDescent="0.25">
      <c r="A9" s="1327" t="s">
        <v>431</v>
      </c>
      <c r="B9" s="110" t="s">
        <v>471</v>
      </c>
      <c r="C9" s="210" t="s">
        <v>456</v>
      </c>
      <c r="D9" s="1339">
        <v>78.5</v>
      </c>
      <c r="E9" s="1339">
        <v>78.5</v>
      </c>
      <c r="F9" s="346">
        <v>71</v>
      </c>
      <c r="G9" s="1421" t="s">
        <v>1627</v>
      </c>
    </row>
    <row r="10" spans="1:7" ht="107.25" customHeight="1" thickBot="1" x14ac:dyDescent="0.3">
      <c r="A10" s="1330" t="s">
        <v>432</v>
      </c>
      <c r="B10" s="1331" t="s">
        <v>472</v>
      </c>
      <c r="C10" s="7" t="s">
        <v>456</v>
      </c>
      <c r="D10" s="1424">
        <v>83.1</v>
      </c>
      <c r="E10" s="1424">
        <v>84</v>
      </c>
      <c r="F10" s="1425">
        <v>80</v>
      </c>
      <c r="G10" s="1421" t="s">
        <v>1628</v>
      </c>
    </row>
    <row r="11" spans="1:7" ht="16.5" thickBot="1" x14ac:dyDescent="0.3">
      <c r="A11" s="2255" t="s">
        <v>768</v>
      </c>
      <c r="B11" s="2256"/>
      <c r="C11" s="2256"/>
      <c r="D11" s="2257"/>
      <c r="E11" s="2257"/>
      <c r="F11" s="2257"/>
      <c r="G11" s="2258"/>
    </row>
    <row r="12" spans="1:7" ht="74.25" customHeight="1" x14ac:dyDescent="0.25">
      <c r="A12" s="1324" t="s">
        <v>474</v>
      </c>
      <c r="B12" s="9" t="s">
        <v>475</v>
      </c>
      <c r="C12" s="10" t="s">
        <v>456</v>
      </c>
      <c r="D12" s="1339">
        <v>100</v>
      </c>
      <c r="E12" s="1339">
        <v>90</v>
      </c>
      <c r="F12" s="346">
        <v>100</v>
      </c>
      <c r="G12" s="1420" t="s">
        <v>769</v>
      </c>
    </row>
    <row r="13" spans="1:7" ht="78.75" x14ac:dyDescent="0.25">
      <c r="A13" s="346" t="s">
        <v>469</v>
      </c>
      <c r="B13" s="8" t="s">
        <v>476</v>
      </c>
      <c r="C13" s="210" t="s">
        <v>477</v>
      </c>
      <c r="D13" s="1339">
        <v>120</v>
      </c>
      <c r="E13" s="1339">
        <v>0</v>
      </c>
      <c r="F13" s="346" t="s">
        <v>1629</v>
      </c>
      <c r="G13" s="206"/>
    </row>
    <row r="14" spans="1:7" ht="220.5" x14ac:dyDescent="0.25">
      <c r="A14" s="346" t="s">
        <v>473</v>
      </c>
      <c r="B14" s="8" t="s">
        <v>478</v>
      </c>
      <c r="C14" s="210" t="s">
        <v>456</v>
      </c>
      <c r="D14" s="1339">
        <v>100</v>
      </c>
      <c r="E14" s="1339">
        <v>90</v>
      </c>
      <c r="F14" s="346">
        <v>100</v>
      </c>
      <c r="G14" s="1371" t="s">
        <v>770</v>
      </c>
    </row>
    <row r="15" spans="1:7" ht="34.5" customHeight="1" x14ac:dyDescent="0.25">
      <c r="A15" s="2259" t="s">
        <v>771</v>
      </c>
      <c r="B15" s="2259"/>
      <c r="C15" s="2259"/>
      <c r="D15" s="2259"/>
      <c r="E15" s="2259"/>
      <c r="F15" s="2259"/>
      <c r="G15" s="2259"/>
    </row>
    <row r="16" spans="1:7" ht="135.75" customHeight="1" x14ac:dyDescent="0.25">
      <c r="A16" s="1372" t="s">
        <v>479</v>
      </c>
      <c r="B16" s="8" t="s">
        <v>481</v>
      </c>
      <c r="C16" s="210" t="s">
        <v>456</v>
      </c>
      <c r="D16" s="1339">
        <v>100</v>
      </c>
      <c r="E16" s="1339">
        <v>100</v>
      </c>
      <c r="F16" s="346">
        <v>100</v>
      </c>
      <c r="G16" s="466" t="s">
        <v>749</v>
      </c>
    </row>
    <row r="17" spans="1:7" ht="74.25" customHeight="1" x14ac:dyDescent="0.25">
      <c r="A17" s="257" t="s">
        <v>480</v>
      </c>
      <c r="B17" s="8" t="s">
        <v>483</v>
      </c>
      <c r="C17" s="210" t="s">
        <v>456</v>
      </c>
      <c r="D17" s="1339">
        <v>67.400000000000006</v>
      </c>
      <c r="E17" s="1339">
        <v>54</v>
      </c>
      <c r="F17" s="346">
        <v>64</v>
      </c>
      <c r="G17" s="466" t="s">
        <v>1630</v>
      </c>
    </row>
    <row r="18" spans="1:7" ht="111" customHeight="1" x14ac:dyDescent="0.25">
      <c r="A18" s="257" t="s">
        <v>470</v>
      </c>
      <c r="B18" s="8" t="s">
        <v>485</v>
      </c>
      <c r="C18" s="210" t="s">
        <v>456</v>
      </c>
      <c r="D18" s="1339" t="s">
        <v>1631</v>
      </c>
      <c r="E18" s="1339" t="s">
        <v>1632</v>
      </c>
      <c r="F18" s="346">
        <v>33.799999999999997</v>
      </c>
      <c r="G18" s="1329"/>
    </row>
    <row r="19" spans="1:7" ht="98.25" customHeight="1" x14ac:dyDescent="0.25">
      <c r="A19" s="12" t="s">
        <v>482</v>
      </c>
      <c r="B19" s="8" t="s">
        <v>486</v>
      </c>
      <c r="C19" s="210" t="s">
        <v>456</v>
      </c>
      <c r="D19" s="1339" t="s">
        <v>1633</v>
      </c>
      <c r="E19" s="1339" t="s">
        <v>1634</v>
      </c>
      <c r="F19" s="346" t="s">
        <v>1635</v>
      </c>
      <c r="G19" s="466" t="s">
        <v>1636</v>
      </c>
    </row>
    <row r="20" spans="1:7" ht="91.5" customHeight="1" thickBot="1" x14ac:dyDescent="0.3">
      <c r="A20" s="12" t="s">
        <v>484</v>
      </c>
      <c r="B20" s="8" t="s">
        <v>487</v>
      </c>
      <c r="C20" s="210" t="s">
        <v>488</v>
      </c>
      <c r="D20" s="1339" t="s">
        <v>1629</v>
      </c>
      <c r="E20" s="1339">
        <v>5</v>
      </c>
      <c r="F20" s="346">
        <v>0</v>
      </c>
      <c r="G20" s="1329" t="s">
        <v>772</v>
      </c>
    </row>
    <row r="21" spans="1:7" ht="16.5" thickBot="1" x14ac:dyDescent="0.3">
      <c r="A21" s="2260" t="s">
        <v>1637</v>
      </c>
      <c r="B21" s="2261"/>
      <c r="C21" s="2261"/>
      <c r="D21" s="2261"/>
      <c r="E21" s="2261"/>
      <c r="F21" s="2261"/>
      <c r="G21" s="2262"/>
    </row>
    <row r="22" spans="1:7" ht="162.75" customHeight="1" x14ac:dyDescent="0.25">
      <c r="A22" s="11" t="s">
        <v>489</v>
      </c>
      <c r="B22" s="9" t="s">
        <v>490</v>
      </c>
      <c r="C22" s="10" t="s">
        <v>488</v>
      </c>
      <c r="D22" s="10">
        <v>66</v>
      </c>
      <c r="E22" s="10">
        <v>89</v>
      </c>
      <c r="F22" s="1333">
        <v>383</v>
      </c>
      <c r="G22" s="1334" t="s">
        <v>1522</v>
      </c>
    </row>
    <row r="23" spans="1:7" ht="83.25" customHeight="1" x14ac:dyDescent="0.25">
      <c r="A23" s="12" t="s">
        <v>491</v>
      </c>
      <c r="B23" s="8" t="s">
        <v>492</v>
      </c>
      <c r="C23" s="210" t="s">
        <v>456</v>
      </c>
      <c r="D23" s="210">
        <v>62</v>
      </c>
      <c r="E23" s="210">
        <v>70.5</v>
      </c>
      <c r="F23" s="1328">
        <v>64.8</v>
      </c>
      <c r="G23" s="1334" t="s">
        <v>1638</v>
      </c>
    </row>
    <row r="24" spans="1:7" ht="87" customHeight="1" x14ac:dyDescent="0.25">
      <c r="A24" s="12" t="s">
        <v>493</v>
      </c>
      <c r="B24" s="8" t="s">
        <v>494</v>
      </c>
      <c r="C24" s="210" t="s">
        <v>456</v>
      </c>
      <c r="D24" s="210">
        <v>1</v>
      </c>
      <c r="E24" s="210">
        <v>1.5</v>
      </c>
      <c r="F24" s="210">
        <v>1.5</v>
      </c>
      <c r="G24" s="1334" t="s">
        <v>742</v>
      </c>
    </row>
    <row r="25" spans="1:7" ht="105" customHeight="1" x14ac:dyDescent="0.25">
      <c r="A25" s="12" t="s">
        <v>495</v>
      </c>
      <c r="B25" s="8" t="s">
        <v>496</v>
      </c>
      <c r="C25" s="210" t="s">
        <v>456</v>
      </c>
      <c r="D25" s="210">
        <v>76.900000000000006</v>
      </c>
      <c r="E25" s="210">
        <v>91.5</v>
      </c>
      <c r="F25" s="1328">
        <v>78.400000000000006</v>
      </c>
      <c r="G25" s="1335" t="s">
        <v>773</v>
      </c>
    </row>
    <row r="26" spans="1:7" ht="78" customHeight="1" x14ac:dyDescent="0.25">
      <c r="A26" s="12" t="s">
        <v>497</v>
      </c>
      <c r="B26" s="8" t="s">
        <v>498</v>
      </c>
      <c r="C26" s="210" t="s">
        <v>456</v>
      </c>
      <c r="D26" s="210">
        <v>87</v>
      </c>
      <c r="E26" s="210">
        <v>87</v>
      </c>
      <c r="F26" s="1328">
        <v>64.099999999999994</v>
      </c>
      <c r="G26" s="1334" t="s">
        <v>1638</v>
      </c>
    </row>
    <row r="27" spans="1:7" ht="86.25" customHeight="1" x14ac:dyDescent="0.25">
      <c r="A27" s="12" t="s">
        <v>499</v>
      </c>
      <c r="B27" s="8" t="s">
        <v>500</v>
      </c>
      <c r="C27" s="210" t="s">
        <v>477</v>
      </c>
      <c r="D27" s="210">
        <v>18</v>
      </c>
      <c r="E27" s="210">
        <v>18</v>
      </c>
      <c r="F27" s="345">
        <v>17</v>
      </c>
      <c r="G27" s="1334" t="s">
        <v>1638</v>
      </c>
    </row>
    <row r="28" spans="1:7" ht="82.5" customHeight="1" x14ac:dyDescent="0.25">
      <c r="A28" s="101" t="s">
        <v>501</v>
      </c>
      <c r="B28" s="102" t="s">
        <v>502</v>
      </c>
      <c r="C28" s="1144" t="s">
        <v>488</v>
      </c>
      <c r="D28" s="1144">
        <v>91</v>
      </c>
      <c r="E28" s="1144">
        <v>101</v>
      </c>
      <c r="F28" s="1336">
        <v>100</v>
      </c>
      <c r="G28" s="1337" t="s">
        <v>774</v>
      </c>
    </row>
    <row r="29" spans="1:7" ht="192" customHeight="1" x14ac:dyDescent="0.25">
      <c r="A29" s="258" t="s">
        <v>775</v>
      </c>
      <c r="B29" s="259" t="s">
        <v>777</v>
      </c>
      <c r="C29" s="216" t="s">
        <v>477</v>
      </c>
      <c r="D29" s="216">
        <v>71</v>
      </c>
      <c r="E29" s="216">
        <v>65</v>
      </c>
      <c r="F29" s="345">
        <v>82</v>
      </c>
      <c r="G29" s="1338" t="s">
        <v>1639</v>
      </c>
    </row>
    <row r="30" spans="1:7" ht="98.25" customHeight="1" x14ac:dyDescent="0.25">
      <c r="A30" s="259" t="s">
        <v>776</v>
      </c>
      <c r="B30" s="259" t="s">
        <v>778</v>
      </c>
      <c r="C30" s="216" t="s">
        <v>488</v>
      </c>
      <c r="D30" s="216">
        <v>4</v>
      </c>
      <c r="E30" s="216">
        <v>6</v>
      </c>
      <c r="F30" s="345">
        <v>5</v>
      </c>
      <c r="G30" s="238" t="s">
        <v>779</v>
      </c>
    </row>
    <row r="31" spans="1:7" ht="15.75" x14ac:dyDescent="0.25">
      <c r="A31" s="2263" t="s">
        <v>1532</v>
      </c>
      <c r="B31" s="2264"/>
      <c r="C31" s="2264"/>
      <c r="D31" s="2264"/>
      <c r="E31" s="2264"/>
      <c r="F31" s="2264"/>
      <c r="G31" s="2265"/>
    </row>
    <row r="32" spans="1:7" ht="15.75" x14ac:dyDescent="0.25">
      <c r="A32" s="2190" t="s">
        <v>427</v>
      </c>
      <c r="B32" s="2190" t="s">
        <v>448</v>
      </c>
      <c r="C32" s="2190" t="s">
        <v>449</v>
      </c>
      <c r="D32" s="2193" t="s">
        <v>451</v>
      </c>
      <c r="E32" s="2194"/>
      <c r="F32" s="2195"/>
      <c r="G32" s="2190" t="s">
        <v>455</v>
      </c>
    </row>
    <row r="33" spans="1:7" ht="28.5" customHeight="1" x14ac:dyDescent="0.25">
      <c r="A33" s="2191"/>
      <c r="B33" s="2191"/>
      <c r="C33" s="2191"/>
      <c r="D33" s="2190" t="s">
        <v>450</v>
      </c>
      <c r="E33" s="2193" t="s">
        <v>452</v>
      </c>
      <c r="F33" s="2195"/>
      <c r="G33" s="2191"/>
    </row>
    <row r="34" spans="1:7" ht="32.25" customHeight="1" x14ac:dyDescent="0.25">
      <c r="A34" s="2192"/>
      <c r="B34" s="2192"/>
      <c r="C34" s="2192"/>
      <c r="D34" s="2192"/>
      <c r="E34" s="1513" t="s">
        <v>453</v>
      </c>
      <c r="F34" s="1513" t="s">
        <v>454</v>
      </c>
      <c r="G34" s="2192"/>
    </row>
    <row r="35" spans="1:7" ht="18" customHeight="1" x14ac:dyDescent="0.25">
      <c r="A35" s="1529">
        <v>1</v>
      </c>
      <c r="B35" s="1515">
        <v>2</v>
      </c>
      <c r="C35" s="1529">
        <v>3</v>
      </c>
      <c r="D35" s="1529">
        <v>4</v>
      </c>
      <c r="E35" s="1513">
        <v>5</v>
      </c>
      <c r="F35" s="1513">
        <v>6</v>
      </c>
      <c r="G35" s="1529">
        <v>7</v>
      </c>
    </row>
    <row r="36" spans="1:7" ht="47.25" x14ac:dyDescent="0.25">
      <c r="A36" s="210">
        <v>1</v>
      </c>
      <c r="B36" s="107" t="s">
        <v>43</v>
      </c>
      <c r="C36" s="210" t="s">
        <v>456</v>
      </c>
      <c r="D36" s="210">
        <v>42</v>
      </c>
      <c r="E36" s="210">
        <v>42</v>
      </c>
      <c r="F36" s="210">
        <v>42</v>
      </c>
      <c r="G36" s="210" t="s">
        <v>749</v>
      </c>
    </row>
    <row r="37" spans="1:7" ht="31.5" x14ac:dyDescent="0.25">
      <c r="A37" s="210">
        <v>2</v>
      </c>
      <c r="B37" s="107" t="s">
        <v>44</v>
      </c>
      <c r="C37" s="210" t="s">
        <v>45</v>
      </c>
      <c r="D37" s="1339">
        <v>185751</v>
      </c>
      <c r="E37" s="1339">
        <v>199780</v>
      </c>
      <c r="F37" s="1339">
        <v>229144</v>
      </c>
      <c r="G37" s="210" t="s">
        <v>1527</v>
      </c>
    </row>
    <row r="38" spans="1:7" ht="39.75" customHeight="1" x14ac:dyDescent="0.25">
      <c r="A38" s="210">
        <v>3</v>
      </c>
      <c r="B38" s="107" t="s">
        <v>46</v>
      </c>
      <c r="C38" s="210" t="s">
        <v>47</v>
      </c>
      <c r="D38" s="1339">
        <v>0</v>
      </c>
      <c r="E38" s="1339">
        <v>0</v>
      </c>
      <c r="F38" s="1339">
        <v>0</v>
      </c>
      <c r="G38" s="216" t="s">
        <v>1524</v>
      </c>
    </row>
    <row r="39" spans="1:7" ht="31.5" x14ac:dyDescent="0.25">
      <c r="A39" s="210">
        <v>4</v>
      </c>
      <c r="B39" s="107" t="s">
        <v>48</v>
      </c>
      <c r="C39" s="210" t="s">
        <v>45</v>
      </c>
      <c r="D39" s="1339">
        <v>1109</v>
      </c>
      <c r="E39" s="1339">
        <v>1096</v>
      </c>
      <c r="F39" s="1339">
        <v>1096</v>
      </c>
      <c r="G39" s="210" t="s">
        <v>749</v>
      </c>
    </row>
    <row r="40" spans="1:7" ht="31.5" x14ac:dyDescent="0.25">
      <c r="A40" s="210">
        <v>5</v>
      </c>
      <c r="B40" s="107" t="s">
        <v>49</v>
      </c>
      <c r="C40" s="210" t="s">
        <v>47</v>
      </c>
      <c r="D40" s="1339">
        <v>16393</v>
      </c>
      <c r="E40" s="1339">
        <v>15850</v>
      </c>
      <c r="F40" s="1339">
        <v>6393</v>
      </c>
      <c r="G40" s="210" t="s">
        <v>1528</v>
      </c>
    </row>
    <row r="41" spans="1:7" ht="31.5" x14ac:dyDescent="0.25">
      <c r="A41" s="210">
        <v>6</v>
      </c>
      <c r="B41" s="107" t="s">
        <v>50</v>
      </c>
      <c r="C41" s="210" t="s">
        <v>488</v>
      </c>
      <c r="D41" s="1339">
        <v>120</v>
      </c>
      <c r="E41" s="1339">
        <v>50</v>
      </c>
      <c r="F41" s="1339">
        <v>89</v>
      </c>
      <c r="G41" s="210" t="s">
        <v>1529</v>
      </c>
    </row>
    <row r="42" spans="1:7" ht="63" x14ac:dyDescent="0.25">
      <c r="A42" s="210">
        <v>7</v>
      </c>
      <c r="B42" s="107" t="s">
        <v>51</v>
      </c>
      <c r="C42" s="210" t="s">
        <v>456</v>
      </c>
      <c r="D42" s="1339">
        <v>63</v>
      </c>
      <c r="E42" s="1339">
        <v>92</v>
      </c>
      <c r="F42" s="1339">
        <v>71</v>
      </c>
      <c r="G42" s="210" t="s">
        <v>1530</v>
      </c>
    </row>
    <row r="43" spans="1:7" ht="38.25" customHeight="1" x14ac:dyDescent="0.25">
      <c r="A43" s="210">
        <v>8</v>
      </c>
      <c r="B43" s="107" t="s">
        <v>52</v>
      </c>
      <c r="C43" s="210" t="s">
        <v>47</v>
      </c>
      <c r="D43" s="1339">
        <v>173125</v>
      </c>
      <c r="E43" s="1339">
        <v>207957</v>
      </c>
      <c r="F43" s="1339">
        <v>213714</v>
      </c>
      <c r="G43" s="210" t="s">
        <v>1531</v>
      </c>
    </row>
    <row r="44" spans="1:7" ht="31.5" x14ac:dyDescent="0.25">
      <c r="A44" s="210">
        <v>9</v>
      </c>
      <c r="B44" s="107" t="s">
        <v>53</v>
      </c>
      <c r="C44" s="210" t="s">
        <v>54</v>
      </c>
      <c r="D44" s="1339">
        <v>6936</v>
      </c>
      <c r="E44" s="1339">
        <v>293</v>
      </c>
      <c r="F44" s="1339">
        <v>427</v>
      </c>
      <c r="G44" s="210" t="s">
        <v>1533</v>
      </c>
    </row>
    <row r="45" spans="1:7" ht="31.5" x14ac:dyDescent="0.25">
      <c r="A45" s="210">
        <v>10</v>
      </c>
      <c r="B45" s="107" t="s">
        <v>55</v>
      </c>
      <c r="C45" s="210" t="s">
        <v>456</v>
      </c>
      <c r="D45" s="1339">
        <v>4.0999999999999996</v>
      </c>
      <c r="E45" s="1339">
        <v>2.1</v>
      </c>
      <c r="F45" s="1339">
        <v>2.1</v>
      </c>
      <c r="G45" s="210" t="s">
        <v>737</v>
      </c>
    </row>
    <row r="46" spans="1:7" ht="31.5" x14ac:dyDescent="0.25">
      <c r="A46" s="210">
        <v>11</v>
      </c>
      <c r="B46" s="107" t="s">
        <v>56</v>
      </c>
      <c r="C46" s="210" t="s">
        <v>57</v>
      </c>
      <c r="D46" s="1339">
        <v>51295.45</v>
      </c>
      <c r="E46" s="1339">
        <v>57847.3</v>
      </c>
      <c r="F46" s="1339">
        <v>58148.25</v>
      </c>
      <c r="G46" s="210" t="s">
        <v>1523</v>
      </c>
    </row>
    <row r="47" spans="1:7" ht="47.25" x14ac:dyDescent="0.25">
      <c r="A47" s="210">
        <v>12</v>
      </c>
      <c r="B47" s="107" t="s">
        <v>58</v>
      </c>
      <c r="C47" s="210" t="s">
        <v>477</v>
      </c>
      <c r="D47" s="1339">
        <v>1</v>
      </c>
      <c r="E47" s="1339">
        <v>1</v>
      </c>
      <c r="F47" s="1339">
        <v>1</v>
      </c>
      <c r="G47" s="210" t="s">
        <v>749</v>
      </c>
    </row>
    <row r="48" spans="1:7" ht="94.5" x14ac:dyDescent="0.25">
      <c r="A48" s="210">
        <v>13</v>
      </c>
      <c r="B48" s="107" t="s">
        <v>59</v>
      </c>
      <c r="C48" s="210" t="s">
        <v>456</v>
      </c>
      <c r="D48" s="1339">
        <v>56</v>
      </c>
      <c r="E48" s="1339">
        <v>51</v>
      </c>
      <c r="F48" s="1339">
        <v>58</v>
      </c>
      <c r="G48" s="210" t="s">
        <v>1525</v>
      </c>
    </row>
    <row r="49" spans="1:8" ht="31.5" x14ac:dyDescent="0.25">
      <c r="A49" s="210">
        <v>14</v>
      </c>
      <c r="B49" s="107" t="s">
        <v>60</v>
      </c>
      <c r="C49" s="210" t="s">
        <v>456</v>
      </c>
      <c r="D49" s="1339">
        <v>2.2999999999999998</v>
      </c>
      <c r="E49" s="1339">
        <v>2.5</v>
      </c>
      <c r="F49" s="1339">
        <v>2.5</v>
      </c>
      <c r="G49" s="210" t="s">
        <v>737</v>
      </c>
    </row>
    <row r="50" spans="1:8" ht="78.75" x14ac:dyDescent="0.25">
      <c r="A50" s="210">
        <v>15</v>
      </c>
      <c r="B50" s="107" t="s">
        <v>61</v>
      </c>
      <c r="C50" s="210" t="s">
        <v>488</v>
      </c>
      <c r="D50" s="1339">
        <v>234</v>
      </c>
      <c r="E50" s="1339">
        <v>125</v>
      </c>
      <c r="F50" s="1339">
        <v>266</v>
      </c>
      <c r="G50" s="210" t="s">
        <v>1534</v>
      </c>
    </row>
    <row r="51" spans="1:8" ht="94.5" x14ac:dyDescent="0.25">
      <c r="A51" s="210">
        <v>16</v>
      </c>
      <c r="B51" s="107" t="s">
        <v>62</v>
      </c>
      <c r="C51" s="210" t="s">
        <v>456</v>
      </c>
      <c r="D51" s="1339">
        <v>3.7</v>
      </c>
      <c r="E51" s="1339">
        <v>4</v>
      </c>
      <c r="F51" s="1339">
        <v>4</v>
      </c>
      <c r="G51" s="210" t="s">
        <v>1526</v>
      </c>
      <c r="H51">
        <f t="shared" ref="H51" si="0">F51/E51*100</f>
        <v>100</v>
      </c>
    </row>
    <row r="52" spans="1:8" ht="15.75" x14ac:dyDescent="0.25">
      <c r="A52" s="2210" t="s">
        <v>1536</v>
      </c>
      <c r="B52" s="2211"/>
      <c r="C52" s="2211"/>
      <c r="D52" s="2211"/>
      <c r="E52" s="2211"/>
      <c r="F52" s="2211"/>
      <c r="G52" s="2212"/>
    </row>
    <row r="53" spans="1:8" ht="15.75" customHeight="1" x14ac:dyDescent="0.25">
      <c r="A53" s="2190" t="s">
        <v>427</v>
      </c>
      <c r="B53" s="2190" t="s">
        <v>448</v>
      </c>
      <c r="C53" s="2190" t="s">
        <v>449</v>
      </c>
      <c r="D53" s="2193" t="s">
        <v>451</v>
      </c>
      <c r="E53" s="2194"/>
      <c r="F53" s="2195"/>
      <c r="G53" s="2190" t="s">
        <v>455</v>
      </c>
    </row>
    <row r="54" spans="1:8" ht="15.75" customHeight="1" x14ac:dyDescent="0.25">
      <c r="A54" s="2191"/>
      <c r="B54" s="2191"/>
      <c r="C54" s="2191"/>
      <c r="D54" s="2190" t="s">
        <v>450</v>
      </c>
      <c r="E54" s="2193" t="s">
        <v>452</v>
      </c>
      <c r="F54" s="2195"/>
      <c r="G54" s="2191"/>
    </row>
    <row r="55" spans="1:8" ht="72.75" customHeight="1" x14ac:dyDescent="0.25">
      <c r="A55" s="2192"/>
      <c r="B55" s="2192"/>
      <c r="C55" s="2192"/>
      <c r="D55" s="2192"/>
      <c r="E55" s="1513" t="s">
        <v>453</v>
      </c>
      <c r="F55" s="1513" t="s">
        <v>454</v>
      </c>
      <c r="G55" s="2192"/>
    </row>
    <row r="56" spans="1:8" ht="15.75" x14ac:dyDescent="0.25">
      <c r="A56" s="1529">
        <v>1</v>
      </c>
      <c r="B56" s="1515">
        <v>2</v>
      </c>
      <c r="C56" s="1529">
        <v>3</v>
      </c>
      <c r="D56" s="1529">
        <v>4</v>
      </c>
      <c r="E56" s="1513">
        <v>5</v>
      </c>
      <c r="F56" s="1513">
        <v>6</v>
      </c>
      <c r="G56" s="1529">
        <v>7</v>
      </c>
    </row>
    <row r="57" spans="1:8" ht="63" x14ac:dyDescent="0.25">
      <c r="A57" s="92" t="s">
        <v>430</v>
      </c>
      <c r="B57" s="104" t="s">
        <v>29</v>
      </c>
      <c r="C57" s="92" t="s">
        <v>30</v>
      </c>
      <c r="D57" s="1340">
        <v>21.6</v>
      </c>
      <c r="E57" s="1340">
        <v>21.6</v>
      </c>
      <c r="F57" s="71">
        <v>24</v>
      </c>
      <c r="G57" s="210" t="s">
        <v>1728</v>
      </c>
    </row>
    <row r="58" spans="1:8" ht="78.75" x14ac:dyDescent="0.25">
      <c r="A58" s="92" t="s">
        <v>71</v>
      </c>
      <c r="B58" s="104" t="s">
        <v>31</v>
      </c>
      <c r="C58" s="92" t="s">
        <v>32</v>
      </c>
      <c r="D58" s="92">
        <v>123.3</v>
      </c>
      <c r="E58" s="92">
        <v>122.9</v>
      </c>
      <c r="F58" s="92">
        <v>122.9</v>
      </c>
      <c r="G58" s="210" t="s">
        <v>741</v>
      </c>
    </row>
    <row r="59" spans="1:8" x14ac:dyDescent="0.25">
      <c r="A59" s="2287" t="s">
        <v>106</v>
      </c>
      <c r="B59" s="2203" t="s">
        <v>33</v>
      </c>
      <c r="C59" s="2203" t="s">
        <v>456</v>
      </c>
      <c r="D59" s="2249">
        <v>32.799999999999997</v>
      </c>
      <c r="E59" s="2249">
        <v>32.700000000000003</v>
      </c>
      <c r="F59" s="2249">
        <v>32.700000000000003</v>
      </c>
      <c r="G59" s="2203" t="s">
        <v>1535</v>
      </c>
    </row>
    <row r="60" spans="1:8" x14ac:dyDescent="0.25">
      <c r="A60" s="2288"/>
      <c r="B60" s="2218"/>
      <c r="C60" s="2218"/>
      <c r="D60" s="2250"/>
      <c r="E60" s="2250"/>
      <c r="F60" s="2250"/>
      <c r="G60" s="2218"/>
    </row>
    <row r="61" spans="1:8" x14ac:dyDescent="0.25">
      <c r="A61" s="2288"/>
      <c r="B61" s="2218"/>
      <c r="C61" s="2218"/>
      <c r="D61" s="2250"/>
      <c r="E61" s="2250"/>
      <c r="F61" s="2250"/>
      <c r="G61" s="2218"/>
    </row>
    <row r="62" spans="1:8" x14ac:dyDescent="0.25">
      <c r="A62" s="2288"/>
      <c r="B62" s="2218"/>
      <c r="C62" s="2218"/>
      <c r="D62" s="2250"/>
      <c r="E62" s="2250"/>
      <c r="F62" s="2250"/>
      <c r="G62" s="2218"/>
    </row>
    <row r="63" spans="1:8" x14ac:dyDescent="0.25">
      <c r="A63" s="2288"/>
      <c r="B63" s="2218"/>
      <c r="C63" s="2218"/>
      <c r="D63" s="2250"/>
      <c r="E63" s="2250"/>
      <c r="F63" s="2250"/>
      <c r="G63" s="2218"/>
    </row>
    <row r="64" spans="1:8" x14ac:dyDescent="0.25">
      <c r="A64" s="2288"/>
      <c r="B64" s="2218"/>
      <c r="C64" s="2218"/>
      <c r="D64" s="2250"/>
      <c r="E64" s="2250"/>
      <c r="F64" s="2250"/>
      <c r="G64" s="2218"/>
    </row>
    <row r="65" spans="1:7" x14ac:dyDescent="0.25">
      <c r="A65" s="2288"/>
      <c r="B65" s="2218"/>
      <c r="C65" s="2218"/>
      <c r="D65" s="2250"/>
      <c r="E65" s="2250"/>
      <c r="F65" s="2250"/>
      <c r="G65" s="2218"/>
    </row>
    <row r="66" spans="1:7" x14ac:dyDescent="0.25">
      <c r="A66" s="2288"/>
      <c r="B66" s="2218"/>
      <c r="C66" s="2218"/>
      <c r="D66" s="2250"/>
      <c r="E66" s="2250"/>
      <c r="F66" s="2250"/>
      <c r="G66" s="2218"/>
    </row>
    <row r="67" spans="1:7" x14ac:dyDescent="0.25">
      <c r="A67" s="2288"/>
      <c r="B67" s="2218"/>
      <c r="C67" s="2218"/>
      <c r="D67" s="2250"/>
      <c r="E67" s="2250"/>
      <c r="F67" s="2250"/>
      <c r="G67" s="2218"/>
    </row>
    <row r="68" spans="1:7" x14ac:dyDescent="0.25">
      <c r="A68" s="2289"/>
      <c r="B68" s="2204"/>
      <c r="C68" s="2204"/>
      <c r="D68" s="2251"/>
      <c r="E68" s="2251"/>
      <c r="F68" s="2251"/>
      <c r="G68" s="2204"/>
    </row>
    <row r="69" spans="1:7" ht="36.75" customHeight="1" x14ac:dyDescent="0.25">
      <c r="A69" s="2210" t="s">
        <v>1553</v>
      </c>
      <c r="B69" s="2211"/>
      <c r="C69" s="2211"/>
      <c r="D69" s="2211"/>
      <c r="E69" s="2211"/>
      <c r="F69" s="2211"/>
      <c r="G69" s="2212"/>
    </row>
    <row r="70" spans="1:7" ht="42" customHeight="1" x14ac:dyDescent="0.25">
      <c r="A70" s="2190" t="s">
        <v>427</v>
      </c>
      <c r="B70" s="2190" t="s">
        <v>448</v>
      </c>
      <c r="C70" s="2190" t="s">
        <v>449</v>
      </c>
      <c r="D70" s="2193" t="s">
        <v>451</v>
      </c>
      <c r="E70" s="2194"/>
      <c r="F70" s="2195"/>
      <c r="G70" s="2190" t="s">
        <v>455</v>
      </c>
    </row>
    <row r="71" spans="1:7" ht="12" customHeight="1" x14ac:dyDescent="0.25">
      <c r="A71" s="2191"/>
      <c r="B71" s="2191"/>
      <c r="C71" s="2191"/>
      <c r="D71" s="2190" t="s">
        <v>450</v>
      </c>
      <c r="E71" s="2193" t="s">
        <v>452</v>
      </c>
      <c r="F71" s="2195"/>
      <c r="G71" s="2191"/>
    </row>
    <row r="72" spans="1:7" ht="67.5" customHeight="1" x14ac:dyDescent="0.25">
      <c r="A72" s="2192"/>
      <c r="B72" s="2192"/>
      <c r="C72" s="2192"/>
      <c r="D72" s="2192"/>
      <c r="E72" s="1513" t="s">
        <v>453</v>
      </c>
      <c r="F72" s="1513" t="s">
        <v>454</v>
      </c>
      <c r="G72" s="2192"/>
    </row>
    <row r="73" spans="1:7" ht="15.75" customHeight="1" x14ac:dyDescent="0.25">
      <c r="A73" s="1529">
        <v>1</v>
      </c>
      <c r="B73" s="1515">
        <v>2</v>
      </c>
      <c r="C73" s="1529">
        <v>3</v>
      </c>
      <c r="D73" s="1529">
        <v>4</v>
      </c>
      <c r="E73" s="1513">
        <v>5</v>
      </c>
      <c r="F73" s="1513">
        <v>6</v>
      </c>
      <c r="G73" s="1529">
        <v>7</v>
      </c>
    </row>
    <row r="74" spans="1:7" ht="15.75" x14ac:dyDescent="0.25">
      <c r="A74" s="2276" t="s">
        <v>148</v>
      </c>
      <c r="B74" s="2277"/>
      <c r="C74" s="2277"/>
      <c r="D74" s="2277"/>
      <c r="E74" s="2277"/>
      <c r="F74" s="2277"/>
      <c r="G74" s="2278"/>
    </row>
    <row r="75" spans="1:7" ht="47.25" x14ac:dyDescent="0.25">
      <c r="A75" s="209" t="s">
        <v>185</v>
      </c>
      <c r="B75" s="113" t="s">
        <v>149</v>
      </c>
      <c r="C75" s="113" t="s">
        <v>150</v>
      </c>
      <c r="D75" s="1341">
        <v>497.67</v>
      </c>
      <c r="E75" s="113">
        <v>262.3</v>
      </c>
      <c r="F75" s="1341">
        <v>285.60000000000002</v>
      </c>
      <c r="G75" s="1342" t="s">
        <v>1729</v>
      </c>
    </row>
    <row r="76" spans="1:7" ht="31.5" x14ac:dyDescent="0.25">
      <c r="A76" s="209" t="s">
        <v>188</v>
      </c>
      <c r="B76" s="113" t="s">
        <v>151</v>
      </c>
      <c r="C76" s="113" t="s">
        <v>456</v>
      </c>
      <c r="D76" s="1343" t="s">
        <v>1552</v>
      </c>
      <c r="E76" s="113">
        <v>4</v>
      </c>
      <c r="F76" s="1341">
        <v>4</v>
      </c>
      <c r="G76" s="1342" t="s">
        <v>749</v>
      </c>
    </row>
    <row r="77" spans="1:7" ht="63" x14ac:dyDescent="0.25">
      <c r="A77" s="209" t="s">
        <v>190</v>
      </c>
      <c r="B77" s="113" t="s">
        <v>152</v>
      </c>
      <c r="C77" s="113" t="s">
        <v>150</v>
      </c>
      <c r="D77" s="1341">
        <v>6</v>
      </c>
      <c r="E77" s="113">
        <v>5</v>
      </c>
      <c r="F77" s="1341">
        <v>7</v>
      </c>
      <c r="G77" s="1342" t="s">
        <v>1730</v>
      </c>
    </row>
    <row r="78" spans="1:7" ht="47.25" x14ac:dyDescent="0.25">
      <c r="A78" s="209" t="s">
        <v>192</v>
      </c>
      <c r="B78" s="1141" t="s">
        <v>153</v>
      </c>
      <c r="C78" s="1141" t="s">
        <v>456</v>
      </c>
      <c r="D78" s="1341">
        <v>31.2</v>
      </c>
      <c r="E78" s="113">
        <v>30</v>
      </c>
      <c r="F78" s="1344">
        <v>49</v>
      </c>
      <c r="G78" s="1342" t="s">
        <v>1732</v>
      </c>
    </row>
    <row r="79" spans="1:7" ht="47.25" x14ac:dyDescent="0.25">
      <c r="A79" s="209" t="s">
        <v>2</v>
      </c>
      <c r="B79" s="113" t="s">
        <v>154</v>
      </c>
      <c r="C79" s="113" t="s">
        <v>456</v>
      </c>
      <c r="D79" s="1341">
        <v>65.099999999999994</v>
      </c>
      <c r="E79" s="113">
        <v>66</v>
      </c>
      <c r="F79" s="1341">
        <v>62.6</v>
      </c>
      <c r="G79" s="1342" t="s">
        <v>1731</v>
      </c>
    </row>
    <row r="80" spans="1:7" ht="47.25" x14ac:dyDescent="0.25">
      <c r="A80" s="209" t="s">
        <v>158</v>
      </c>
      <c r="B80" s="113" t="s">
        <v>155</v>
      </c>
      <c r="C80" s="113" t="s">
        <v>156</v>
      </c>
      <c r="D80" s="1341">
        <v>2400</v>
      </c>
      <c r="E80" s="113">
        <v>2350</v>
      </c>
      <c r="F80" s="1341">
        <v>2500</v>
      </c>
      <c r="G80" s="1342" t="s">
        <v>1733</v>
      </c>
    </row>
    <row r="81" spans="1:7" ht="53.25" customHeight="1" x14ac:dyDescent="0.25">
      <c r="A81" s="209" t="s">
        <v>159</v>
      </c>
      <c r="B81" s="113" t="s">
        <v>157</v>
      </c>
      <c r="C81" s="113" t="s">
        <v>156</v>
      </c>
      <c r="D81" s="1341">
        <v>304</v>
      </c>
      <c r="E81" s="113">
        <v>240</v>
      </c>
      <c r="F81" s="1341">
        <v>286</v>
      </c>
      <c r="G81" s="105" t="s">
        <v>1734</v>
      </c>
    </row>
    <row r="82" spans="1:7" ht="94.5" x14ac:dyDescent="0.25">
      <c r="A82" s="209" t="s">
        <v>1124</v>
      </c>
      <c r="B82" s="113" t="s">
        <v>1537</v>
      </c>
      <c r="C82" s="113" t="s">
        <v>456</v>
      </c>
      <c r="D82" s="1341">
        <v>78</v>
      </c>
      <c r="E82" s="113">
        <v>92</v>
      </c>
      <c r="F82" s="1341">
        <v>92</v>
      </c>
      <c r="G82" s="105" t="s">
        <v>1538</v>
      </c>
    </row>
    <row r="83" spans="1:7" ht="110.25" x14ac:dyDescent="0.25">
      <c r="A83" s="209" t="s">
        <v>1169</v>
      </c>
      <c r="B83" s="113" t="s">
        <v>1539</v>
      </c>
      <c r="C83" s="113" t="s">
        <v>156</v>
      </c>
      <c r="D83" s="1341">
        <v>0</v>
      </c>
      <c r="E83" s="113">
        <v>1</v>
      </c>
      <c r="F83" s="1341">
        <v>1</v>
      </c>
      <c r="G83" s="105" t="s">
        <v>1538</v>
      </c>
    </row>
    <row r="84" spans="1:7" s="1361" customFormat="1" ht="78.75" x14ac:dyDescent="0.25">
      <c r="A84" s="209" t="s">
        <v>1721</v>
      </c>
      <c r="B84" s="113" t="s">
        <v>1735</v>
      </c>
      <c r="C84" s="113"/>
      <c r="D84" s="1341">
        <v>0</v>
      </c>
      <c r="E84" s="113">
        <v>2</v>
      </c>
      <c r="F84" s="1341">
        <v>2</v>
      </c>
      <c r="G84" s="105" t="s">
        <v>1538</v>
      </c>
    </row>
    <row r="85" spans="1:7" ht="15.75" x14ac:dyDescent="0.25">
      <c r="A85" s="2276" t="s">
        <v>1540</v>
      </c>
      <c r="B85" s="2277"/>
      <c r="C85" s="2277"/>
      <c r="D85" s="2277"/>
      <c r="E85" s="2277"/>
      <c r="F85" s="2277"/>
      <c r="G85" s="2278"/>
    </row>
    <row r="86" spans="1:7" ht="173.25" x14ac:dyDescent="0.25">
      <c r="A86" s="209" t="s">
        <v>195</v>
      </c>
      <c r="B86" s="216" t="s">
        <v>309</v>
      </c>
      <c r="C86" s="216" t="s">
        <v>456</v>
      </c>
      <c r="D86" s="216">
        <v>0</v>
      </c>
      <c r="E86" s="216">
        <v>100</v>
      </c>
      <c r="F86" s="216">
        <v>100</v>
      </c>
      <c r="G86" s="240" t="s">
        <v>1561</v>
      </c>
    </row>
    <row r="87" spans="1:7" ht="111" thickBot="1" x14ac:dyDescent="0.3">
      <c r="A87" s="1143" t="s">
        <v>198</v>
      </c>
      <c r="B87" s="219" t="s">
        <v>310</v>
      </c>
      <c r="C87" s="218" t="s">
        <v>456</v>
      </c>
      <c r="D87" s="218">
        <v>98.11</v>
      </c>
      <c r="E87" s="218">
        <v>100</v>
      </c>
      <c r="F87" s="218">
        <v>94.5</v>
      </c>
      <c r="G87" s="218" t="s">
        <v>1541</v>
      </c>
    </row>
    <row r="88" spans="1:7" ht="142.5" thickBot="1" x14ac:dyDescent="0.3">
      <c r="A88" s="209" t="s">
        <v>200</v>
      </c>
      <c r="B88" s="219" t="s">
        <v>311</v>
      </c>
      <c r="C88" s="218" t="s">
        <v>456</v>
      </c>
      <c r="D88" s="218">
        <v>102.3</v>
      </c>
      <c r="E88" s="218">
        <v>100</v>
      </c>
      <c r="F88" s="218">
        <v>100.05</v>
      </c>
      <c r="G88" s="218" t="s">
        <v>1542</v>
      </c>
    </row>
    <row r="89" spans="1:7" ht="79.5" thickBot="1" x14ac:dyDescent="0.3">
      <c r="A89" s="209" t="s">
        <v>214</v>
      </c>
      <c r="B89" s="219" t="s">
        <v>312</v>
      </c>
      <c r="C89" s="218" t="s">
        <v>456</v>
      </c>
      <c r="D89" s="218">
        <v>100.27</v>
      </c>
      <c r="E89" s="218">
        <v>100</v>
      </c>
      <c r="F89" s="218">
        <v>109.69</v>
      </c>
      <c r="G89" s="218" t="s">
        <v>1562</v>
      </c>
    </row>
    <row r="90" spans="1:7" ht="174" thickBot="1" x14ac:dyDescent="0.3">
      <c r="A90" s="209" t="s">
        <v>217</v>
      </c>
      <c r="B90" s="219" t="s">
        <v>313</v>
      </c>
      <c r="C90" s="218" t="s">
        <v>456</v>
      </c>
      <c r="D90" s="218">
        <v>92</v>
      </c>
      <c r="E90" s="218">
        <v>93</v>
      </c>
      <c r="F90" s="218">
        <v>93</v>
      </c>
      <c r="G90" s="218" t="s">
        <v>750</v>
      </c>
    </row>
    <row r="91" spans="1:7" ht="189.75" thickBot="1" x14ac:dyDescent="0.3">
      <c r="A91" s="209" t="s">
        <v>219</v>
      </c>
      <c r="B91" s="219" t="s">
        <v>314</v>
      </c>
      <c r="C91" s="218" t="s">
        <v>456</v>
      </c>
      <c r="D91" s="218">
        <v>10</v>
      </c>
      <c r="E91" s="218">
        <v>15</v>
      </c>
      <c r="F91" s="218">
        <v>15</v>
      </c>
      <c r="G91" s="218" t="s">
        <v>750</v>
      </c>
    </row>
    <row r="92" spans="1:7" ht="126.75" thickBot="1" x14ac:dyDescent="0.3">
      <c r="A92" s="209" t="s">
        <v>222</v>
      </c>
      <c r="B92" s="219" t="s">
        <v>315</v>
      </c>
      <c r="C92" s="218" t="s">
        <v>456</v>
      </c>
      <c r="D92" s="218">
        <v>50</v>
      </c>
      <c r="E92" s="218">
        <v>65</v>
      </c>
      <c r="F92" s="218">
        <v>65</v>
      </c>
      <c r="G92" s="1345" t="s">
        <v>750</v>
      </c>
    </row>
    <row r="93" spans="1:7" ht="63" x14ac:dyDescent="0.25">
      <c r="A93" s="1142" t="s">
        <v>226</v>
      </c>
      <c r="B93" s="1346" t="s">
        <v>316</v>
      </c>
      <c r="C93" s="1345" t="s">
        <v>317</v>
      </c>
      <c r="D93" s="1345">
        <v>17</v>
      </c>
      <c r="E93" s="1345">
        <v>35</v>
      </c>
      <c r="F93" s="1347">
        <v>35</v>
      </c>
      <c r="G93" s="216" t="s">
        <v>750</v>
      </c>
    </row>
    <row r="94" spans="1:7" ht="78.75" x14ac:dyDescent="0.25">
      <c r="A94" s="209" t="s">
        <v>690</v>
      </c>
      <c r="B94" s="216" t="s">
        <v>1543</v>
      </c>
      <c r="C94" s="1345" t="s">
        <v>317</v>
      </c>
      <c r="D94" s="216">
        <v>0</v>
      </c>
      <c r="E94" s="216">
        <v>4</v>
      </c>
      <c r="F94" s="1348">
        <v>4</v>
      </c>
      <c r="G94" s="216" t="s">
        <v>750</v>
      </c>
    </row>
    <row r="95" spans="1:7" ht="78.75" x14ac:dyDescent="0.25">
      <c r="A95" s="209" t="s">
        <v>1544</v>
      </c>
      <c r="B95" s="216" t="s">
        <v>1545</v>
      </c>
      <c r="C95" s="216" t="s">
        <v>1546</v>
      </c>
      <c r="D95" s="216">
        <v>36600</v>
      </c>
      <c r="E95" s="216">
        <v>0</v>
      </c>
      <c r="F95" s="1348">
        <v>0</v>
      </c>
      <c r="G95" s="216" t="s">
        <v>1747</v>
      </c>
    </row>
    <row r="96" spans="1:7" ht="15.75" x14ac:dyDescent="0.25">
      <c r="A96" s="2279" t="s">
        <v>1547</v>
      </c>
      <c r="B96" s="2280"/>
      <c r="C96" s="2280"/>
      <c r="D96" s="2280"/>
      <c r="E96" s="2280"/>
      <c r="F96" s="2280"/>
      <c r="G96" s="2281"/>
    </row>
    <row r="97" spans="1:7" ht="31.5" x14ac:dyDescent="0.25">
      <c r="A97" s="1532" t="s">
        <v>203</v>
      </c>
      <c r="B97" s="1364" t="s">
        <v>318</v>
      </c>
      <c r="C97" s="1526" t="s">
        <v>150</v>
      </c>
      <c r="D97" s="1526">
        <v>0</v>
      </c>
      <c r="E97" s="1526">
        <v>0</v>
      </c>
      <c r="F97" s="1533">
        <v>0</v>
      </c>
      <c r="G97" s="217" t="s">
        <v>763</v>
      </c>
    </row>
    <row r="98" spans="1:7" ht="15.75" x14ac:dyDescent="0.25">
      <c r="A98" s="2282" t="s">
        <v>1548</v>
      </c>
      <c r="B98" s="2283"/>
      <c r="C98" s="2283"/>
      <c r="D98" s="2283"/>
      <c r="E98" s="2283"/>
      <c r="F98" s="2283"/>
      <c r="G98" s="2284"/>
    </row>
    <row r="99" spans="1:7" x14ac:dyDescent="0.25">
      <c r="A99" s="2285" t="s">
        <v>234</v>
      </c>
      <c r="B99" s="2266" t="s">
        <v>319</v>
      </c>
      <c r="C99" s="2268" t="s">
        <v>456</v>
      </c>
      <c r="D99" s="2270">
        <v>100</v>
      </c>
      <c r="E99" s="2272">
        <v>90</v>
      </c>
      <c r="F99" s="2270">
        <v>92.39</v>
      </c>
      <c r="G99" s="2274" t="s">
        <v>1736</v>
      </c>
    </row>
    <row r="100" spans="1:7" ht="60" customHeight="1" x14ac:dyDescent="0.25">
      <c r="A100" s="2286"/>
      <c r="B100" s="2267"/>
      <c r="C100" s="2269"/>
      <c r="D100" s="2271"/>
      <c r="E100" s="2273"/>
      <c r="F100" s="2271"/>
      <c r="G100" s="2275"/>
    </row>
    <row r="101" spans="1:7" x14ac:dyDescent="0.25">
      <c r="A101" s="2285" t="s">
        <v>237</v>
      </c>
      <c r="B101" s="2266" t="s">
        <v>1549</v>
      </c>
      <c r="C101" s="2268" t="s">
        <v>456</v>
      </c>
      <c r="D101" s="2270">
        <v>102.2</v>
      </c>
      <c r="E101" s="2272" t="s">
        <v>321</v>
      </c>
      <c r="F101" s="2270">
        <v>100</v>
      </c>
      <c r="G101" s="2291" t="s">
        <v>748</v>
      </c>
    </row>
    <row r="102" spans="1:7" x14ac:dyDescent="0.25">
      <c r="A102" s="2297"/>
      <c r="B102" s="2298"/>
      <c r="C102" s="2299"/>
      <c r="D102" s="2271"/>
      <c r="E102" s="2300"/>
      <c r="F102" s="2271"/>
      <c r="G102" s="2292"/>
    </row>
    <row r="103" spans="1:7" ht="47.25" x14ac:dyDescent="0.25">
      <c r="A103" s="1534" t="s">
        <v>240</v>
      </c>
      <c r="B103" s="54" t="s">
        <v>320</v>
      </c>
      <c r="C103" s="1526" t="s">
        <v>456</v>
      </c>
      <c r="D103" s="1354">
        <v>99.99</v>
      </c>
      <c r="E103" s="1364">
        <v>98</v>
      </c>
      <c r="F103" s="1354">
        <v>99.99</v>
      </c>
      <c r="G103" s="217" t="s">
        <v>748</v>
      </c>
    </row>
    <row r="104" spans="1:7" ht="15.75" x14ac:dyDescent="0.25">
      <c r="A104" s="2276" t="s">
        <v>1550</v>
      </c>
      <c r="B104" s="2277"/>
      <c r="C104" s="2277"/>
      <c r="D104" s="2277"/>
      <c r="E104" s="2277"/>
      <c r="F104" s="2277"/>
      <c r="G104" s="2278"/>
    </row>
    <row r="105" spans="1:7" ht="47.25" x14ac:dyDescent="0.25">
      <c r="A105" s="103" t="s">
        <v>390</v>
      </c>
      <c r="B105" s="208" t="s">
        <v>322</v>
      </c>
      <c r="C105" s="208" t="s">
        <v>323</v>
      </c>
      <c r="D105" s="1323">
        <v>101.4</v>
      </c>
      <c r="E105" s="210">
        <v>75</v>
      </c>
      <c r="F105" s="1323">
        <v>115</v>
      </c>
      <c r="G105" s="8" t="s">
        <v>1748</v>
      </c>
    </row>
    <row r="106" spans="1:7" ht="47.25" x14ac:dyDescent="0.25">
      <c r="A106" s="103" t="s">
        <v>397</v>
      </c>
      <c r="B106" s="208" t="s">
        <v>324</v>
      </c>
      <c r="C106" s="208" t="s">
        <v>323</v>
      </c>
      <c r="D106" s="1323">
        <v>102.7</v>
      </c>
      <c r="E106" s="210">
        <v>90</v>
      </c>
      <c r="F106" s="1323">
        <v>118.5</v>
      </c>
      <c r="G106" s="105" t="s">
        <v>1749</v>
      </c>
    </row>
    <row r="107" spans="1:7" ht="47.25" x14ac:dyDescent="0.25">
      <c r="A107" s="103" t="s">
        <v>404</v>
      </c>
      <c r="B107" s="208" t="s">
        <v>325</v>
      </c>
      <c r="C107" s="208" t="s">
        <v>150</v>
      </c>
      <c r="D107" s="1323">
        <v>2</v>
      </c>
      <c r="E107" s="210">
        <v>2</v>
      </c>
      <c r="F107" s="1323">
        <v>2</v>
      </c>
      <c r="G107" s="466" t="s">
        <v>749</v>
      </c>
    </row>
    <row r="108" spans="1:7" ht="47.25" x14ac:dyDescent="0.25">
      <c r="A108" s="103" t="s">
        <v>347</v>
      </c>
      <c r="B108" s="208" t="s">
        <v>326</v>
      </c>
      <c r="C108" s="208" t="s">
        <v>323</v>
      </c>
      <c r="D108" s="1323">
        <v>100</v>
      </c>
      <c r="E108" s="210">
        <v>100</v>
      </c>
      <c r="F108" s="1323">
        <v>100</v>
      </c>
      <c r="G108" s="466" t="s">
        <v>749</v>
      </c>
    </row>
    <row r="109" spans="1:7" ht="15.75" x14ac:dyDescent="0.25">
      <c r="A109" s="2276" t="s">
        <v>1551</v>
      </c>
      <c r="B109" s="2277"/>
      <c r="C109" s="2277"/>
      <c r="D109" s="2277"/>
      <c r="E109" s="2277"/>
      <c r="F109" s="2277"/>
      <c r="G109" s="2278"/>
    </row>
    <row r="110" spans="1:7" x14ac:dyDescent="0.25">
      <c r="A110" s="2227" t="s">
        <v>430</v>
      </c>
      <c r="B110" s="2227" t="s">
        <v>1554</v>
      </c>
      <c r="C110" s="2227" t="s">
        <v>341</v>
      </c>
      <c r="D110" s="2293">
        <v>103.9</v>
      </c>
      <c r="E110" s="2227">
        <v>104.3</v>
      </c>
      <c r="F110" s="2293">
        <v>108.1</v>
      </c>
      <c r="G110" s="2295" t="s">
        <v>1737</v>
      </c>
    </row>
    <row r="111" spans="1:7" ht="34.5" customHeight="1" x14ac:dyDescent="0.25">
      <c r="A111" s="2228"/>
      <c r="B111" s="2228"/>
      <c r="C111" s="2228"/>
      <c r="D111" s="2294"/>
      <c r="E111" s="2228"/>
      <c r="F111" s="2294"/>
      <c r="G111" s="2296"/>
    </row>
    <row r="112" spans="1:7" ht="15.75" x14ac:dyDescent="0.25">
      <c r="A112" s="209"/>
      <c r="B112" s="113" t="s">
        <v>327</v>
      </c>
      <c r="C112" s="113"/>
      <c r="D112" s="1341"/>
      <c r="E112" s="113"/>
      <c r="F112" s="1341"/>
      <c r="G112" s="1349"/>
    </row>
    <row r="113" spans="1:7" ht="31.5" x14ac:dyDescent="0.25">
      <c r="A113" s="209" t="s">
        <v>185</v>
      </c>
      <c r="B113" s="113" t="s">
        <v>1555</v>
      </c>
      <c r="C113" s="113" t="s">
        <v>328</v>
      </c>
      <c r="D113" s="1341">
        <v>114.6</v>
      </c>
      <c r="E113" s="113">
        <v>102</v>
      </c>
      <c r="F113" s="1341">
        <v>115</v>
      </c>
      <c r="G113" s="2295" t="s">
        <v>1738</v>
      </c>
    </row>
    <row r="114" spans="1:7" ht="47.25" x14ac:dyDescent="0.25">
      <c r="A114" s="209" t="s">
        <v>188</v>
      </c>
      <c r="B114" s="113" t="s">
        <v>1556</v>
      </c>
      <c r="C114" s="113" t="s">
        <v>328</v>
      </c>
      <c r="D114" s="1341">
        <v>100.3</v>
      </c>
      <c r="E114" s="113">
        <v>100</v>
      </c>
      <c r="F114" s="1341">
        <v>103.9</v>
      </c>
      <c r="G114" s="2296"/>
    </row>
    <row r="115" spans="1:7" x14ac:dyDescent="0.25">
      <c r="A115" s="2301" t="s">
        <v>190</v>
      </c>
      <c r="B115" s="2227" t="s">
        <v>1557</v>
      </c>
      <c r="C115" s="2227" t="s">
        <v>328</v>
      </c>
      <c r="D115" s="2293">
        <v>103.1</v>
      </c>
      <c r="E115" s="2227">
        <v>104</v>
      </c>
      <c r="F115" s="2293">
        <v>104</v>
      </c>
      <c r="G115" s="2295" t="s">
        <v>1739</v>
      </c>
    </row>
    <row r="116" spans="1:7" ht="35.25" customHeight="1" x14ac:dyDescent="0.25">
      <c r="A116" s="2302"/>
      <c r="B116" s="2303"/>
      <c r="C116" s="2228"/>
      <c r="D116" s="2294"/>
      <c r="E116" s="2228"/>
      <c r="F116" s="2294"/>
      <c r="G116" s="2296"/>
    </row>
    <row r="117" spans="1:7" ht="31.5" x14ac:dyDescent="0.25">
      <c r="A117" s="2227" t="s">
        <v>71</v>
      </c>
      <c r="B117" s="2227" t="s">
        <v>765</v>
      </c>
      <c r="C117" s="113" t="s">
        <v>329</v>
      </c>
      <c r="D117" s="1341">
        <v>45264.5</v>
      </c>
      <c r="E117" s="113">
        <v>46322</v>
      </c>
      <c r="F117" s="1341">
        <v>52986</v>
      </c>
      <c r="G117" s="105" t="s">
        <v>1740</v>
      </c>
    </row>
    <row r="118" spans="1:7" x14ac:dyDescent="0.25">
      <c r="A118" s="2306"/>
      <c r="B118" s="2306"/>
      <c r="C118" s="2227" t="s">
        <v>764</v>
      </c>
      <c r="D118" s="2293">
        <v>114.3</v>
      </c>
      <c r="E118" s="2227">
        <v>110</v>
      </c>
      <c r="F118" s="2293">
        <v>117</v>
      </c>
      <c r="G118" s="2304" t="s">
        <v>1741</v>
      </c>
    </row>
    <row r="119" spans="1:7" x14ac:dyDescent="0.25">
      <c r="A119" s="2228"/>
      <c r="B119" s="2228"/>
      <c r="C119" s="2303"/>
      <c r="D119" s="2294"/>
      <c r="E119" s="2228"/>
      <c r="F119" s="2294"/>
      <c r="G119" s="2305"/>
    </row>
    <row r="120" spans="1:7" ht="63" x14ac:dyDescent="0.25">
      <c r="A120" s="113" t="s">
        <v>106</v>
      </c>
      <c r="B120" s="113" t="s">
        <v>330</v>
      </c>
      <c r="C120" s="113" t="s">
        <v>456</v>
      </c>
      <c r="D120" s="1341">
        <v>1.8</v>
      </c>
      <c r="E120" s="113">
        <v>2.5</v>
      </c>
      <c r="F120" s="1341">
        <v>1.4</v>
      </c>
      <c r="G120" s="1342" t="s">
        <v>1742</v>
      </c>
    </row>
    <row r="121" spans="1:7" ht="78.75" x14ac:dyDescent="0.25">
      <c r="A121" s="113">
        <v>4</v>
      </c>
      <c r="B121" s="113" t="s">
        <v>331</v>
      </c>
      <c r="C121" s="113" t="s">
        <v>332</v>
      </c>
      <c r="D121" s="1341">
        <v>9015</v>
      </c>
      <c r="E121" s="113">
        <v>8900</v>
      </c>
      <c r="F121" s="113">
        <v>9139</v>
      </c>
      <c r="G121" s="1342" t="s">
        <v>1743</v>
      </c>
    </row>
    <row r="122" spans="1:7" ht="47.25" x14ac:dyDescent="0.25">
      <c r="A122" s="113">
        <v>5</v>
      </c>
      <c r="B122" s="113" t="s">
        <v>333</v>
      </c>
      <c r="C122" s="113" t="s">
        <v>334</v>
      </c>
      <c r="D122" s="1341">
        <v>20</v>
      </c>
      <c r="E122" s="113">
        <v>18.5</v>
      </c>
      <c r="F122" s="1341">
        <v>20</v>
      </c>
      <c r="G122" s="1342" t="s">
        <v>1725</v>
      </c>
    </row>
    <row r="123" spans="1:7" ht="31.5" x14ac:dyDescent="0.25">
      <c r="A123" s="113">
        <v>6</v>
      </c>
      <c r="B123" s="113" t="s">
        <v>335</v>
      </c>
      <c r="C123" s="113" t="s">
        <v>336</v>
      </c>
      <c r="D123" s="1341">
        <v>-82</v>
      </c>
      <c r="E123" s="113">
        <v>100</v>
      </c>
      <c r="F123" s="1341">
        <v>139</v>
      </c>
      <c r="G123" s="105" t="s">
        <v>1744</v>
      </c>
    </row>
    <row r="124" spans="1:7" ht="31.5" x14ac:dyDescent="0.25">
      <c r="A124" s="113">
        <v>7</v>
      </c>
      <c r="B124" s="113" t="s">
        <v>337</v>
      </c>
      <c r="C124" s="113" t="s">
        <v>456</v>
      </c>
      <c r="D124" s="1341">
        <v>93.8</v>
      </c>
      <c r="E124" s="113">
        <v>102</v>
      </c>
      <c r="F124" s="1344">
        <v>133.19999999999999</v>
      </c>
      <c r="G124" s="1342" t="s">
        <v>1726</v>
      </c>
    </row>
    <row r="125" spans="1:7" ht="78.75" x14ac:dyDescent="0.25">
      <c r="A125" s="113">
        <v>8</v>
      </c>
      <c r="B125" s="113" t="s">
        <v>338</v>
      </c>
      <c r="C125" s="113" t="s">
        <v>511</v>
      </c>
      <c r="D125" s="1341">
        <v>0</v>
      </c>
      <c r="E125" s="113">
        <v>0</v>
      </c>
      <c r="F125" s="1341">
        <v>0</v>
      </c>
      <c r="G125" s="1350"/>
    </row>
    <row r="126" spans="1:7" ht="77.25" customHeight="1" x14ac:dyDescent="0.25">
      <c r="A126" s="113">
        <v>9</v>
      </c>
      <c r="B126" s="113" t="s">
        <v>339</v>
      </c>
      <c r="C126" s="113" t="s">
        <v>340</v>
      </c>
      <c r="D126" s="1341">
        <v>25</v>
      </c>
      <c r="E126" s="113">
        <v>33</v>
      </c>
      <c r="F126" s="1341">
        <v>33</v>
      </c>
      <c r="G126" s="1342" t="s">
        <v>1727</v>
      </c>
    </row>
    <row r="127" spans="1:7" ht="15.75" x14ac:dyDescent="0.25">
      <c r="A127" s="2210" t="s">
        <v>1559</v>
      </c>
      <c r="B127" s="2211"/>
      <c r="C127" s="2211"/>
      <c r="D127" s="2211"/>
      <c r="E127" s="2211"/>
      <c r="F127" s="2211"/>
      <c r="G127" s="2212"/>
    </row>
    <row r="128" spans="1:7" ht="15.75" customHeight="1" x14ac:dyDescent="0.25">
      <c r="A128" s="2190" t="s">
        <v>427</v>
      </c>
      <c r="B128" s="2190" t="s">
        <v>448</v>
      </c>
      <c r="C128" s="2190" t="s">
        <v>449</v>
      </c>
      <c r="D128" s="2193" t="s">
        <v>451</v>
      </c>
      <c r="E128" s="2194"/>
      <c r="F128" s="2195"/>
      <c r="G128" s="2190" t="s">
        <v>455</v>
      </c>
    </row>
    <row r="129" spans="1:7" ht="15.75" customHeight="1" x14ac:dyDescent="0.25">
      <c r="A129" s="2191"/>
      <c r="B129" s="2191"/>
      <c r="C129" s="2191"/>
      <c r="D129" s="2190" t="s">
        <v>450</v>
      </c>
      <c r="E129" s="2193" t="s">
        <v>452</v>
      </c>
      <c r="F129" s="2195"/>
      <c r="G129" s="2191"/>
    </row>
    <row r="130" spans="1:7" ht="63" customHeight="1" x14ac:dyDescent="0.25">
      <c r="A130" s="2192"/>
      <c r="B130" s="2192"/>
      <c r="C130" s="2192"/>
      <c r="D130" s="2192"/>
      <c r="E130" s="1513" t="s">
        <v>453</v>
      </c>
      <c r="F130" s="1513" t="s">
        <v>454</v>
      </c>
      <c r="G130" s="2192"/>
    </row>
    <row r="131" spans="1:7" ht="15.75" x14ac:dyDescent="0.25">
      <c r="A131" s="1514">
        <v>1</v>
      </c>
      <c r="B131" s="1515">
        <v>2</v>
      </c>
      <c r="C131" s="1514">
        <v>3</v>
      </c>
      <c r="D131" s="1514">
        <v>4</v>
      </c>
      <c r="E131" s="1513">
        <v>5</v>
      </c>
      <c r="F131" s="1513">
        <v>6</v>
      </c>
      <c r="G131" s="1514">
        <v>7</v>
      </c>
    </row>
    <row r="132" spans="1:7" ht="94.5" x14ac:dyDescent="0.25">
      <c r="A132" s="210">
        <v>1</v>
      </c>
      <c r="B132" s="210" t="s">
        <v>63</v>
      </c>
      <c r="C132" s="210" t="s">
        <v>456</v>
      </c>
      <c r="D132" s="210">
        <v>39.909999999999997</v>
      </c>
      <c r="E132" s="210">
        <v>41.87</v>
      </c>
      <c r="F132" s="210">
        <v>43.82</v>
      </c>
      <c r="G132" s="210"/>
    </row>
    <row r="133" spans="1:7" ht="63" x14ac:dyDescent="0.25">
      <c r="A133" s="210">
        <v>2</v>
      </c>
      <c r="B133" s="210" t="s">
        <v>64</v>
      </c>
      <c r="C133" s="210" t="s">
        <v>456</v>
      </c>
      <c r="D133" s="210">
        <v>37.86</v>
      </c>
      <c r="E133" s="210">
        <v>42</v>
      </c>
      <c r="F133" s="210">
        <v>32.35</v>
      </c>
      <c r="G133" s="210" t="s">
        <v>1560</v>
      </c>
    </row>
    <row r="134" spans="1:7" ht="94.5" x14ac:dyDescent="0.25">
      <c r="A134" s="210">
        <v>3</v>
      </c>
      <c r="B134" s="210" t="s">
        <v>65</v>
      </c>
      <c r="C134" s="210" t="s">
        <v>456</v>
      </c>
      <c r="D134" s="210">
        <v>71</v>
      </c>
      <c r="E134" s="210">
        <v>81</v>
      </c>
      <c r="F134" s="210">
        <v>87</v>
      </c>
      <c r="G134" s="210" t="s">
        <v>1563</v>
      </c>
    </row>
    <row r="135" spans="1:7" ht="126" x14ac:dyDescent="0.25">
      <c r="A135" s="210">
        <v>4</v>
      </c>
      <c r="B135" s="210" t="s">
        <v>615</v>
      </c>
      <c r="C135" s="210" t="s">
        <v>456</v>
      </c>
      <c r="D135" s="210">
        <v>30</v>
      </c>
      <c r="E135" s="210">
        <v>39</v>
      </c>
      <c r="F135" s="210">
        <v>39</v>
      </c>
      <c r="G135" s="210" t="s">
        <v>1558</v>
      </c>
    </row>
    <row r="136" spans="1:7" ht="126" x14ac:dyDescent="0.25">
      <c r="A136" s="210">
        <v>5</v>
      </c>
      <c r="B136" s="210" t="s">
        <v>616</v>
      </c>
      <c r="C136" s="210" t="s">
        <v>456</v>
      </c>
      <c r="D136" s="210">
        <v>13</v>
      </c>
      <c r="E136" s="210">
        <v>10</v>
      </c>
      <c r="F136" s="210">
        <v>10</v>
      </c>
      <c r="G136" s="210" t="s">
        <v>1558</v>
      </c>
    </row>
    <row r="137" spans="1:7" ht="110.25" x14ac:dyDescent="0.25">
      <c r="A137" s="210">
        <v>6</v>
      </c>
      <c r="B137" s="210" t="s">
        <v>617</v>
      </c>
      <c r="C137" s="210" t="s">
        <v>456</v>
      </c>
      <c r="D137" s="210">
        <v>2.5</v>
      </c>
      <c r="E137" s="210">
        <v>2.5</v>
      </c>
      <c r="F137" s="210">
        <v>2.5</v>
      </c>
      <c r="G137" s="210" t="s">
        <v>1558</v>
      </c>
    </row>
    <row r="138" spans="1:7" ht="63" x14ac:dyDescent="0.25">
      <c r="A138" s="210">
        <v>7</v>
      </c>
      <c r="B138" s="210" t="s">
        <v>618</v>
      </c>
      <c r="C138" s="210" t="s">
        <v>477</v>
      </c>
      <c r="D138" s="210">
        <v>1</v>
      </c>
      <c r="E138" s="210">
        <v>1</v>
      </c>
      <c r="F138" s="210">
        <v>1</v>
      </c>
      <c r="G138" s="210" t="s">
        <v>1558</v>
      </c>
    </row>
    <row r="139" spans="1:7" ht="47.25" x14ac:dyDescent="0.25">
      <c r="A139" s="210">
        <v>8</v>
      </c>
      <c r="B139" s="210" t="s">
        <v>619</v>
      </c>
      <c r="C139" s="210" t="s">
        <v>477</v>
      </c>
      <c r="D139" s="210">
        <v>7</v>
      </c>
      <c r="E139" s="210">
        <v>12</v>
      </c>
      <c r="F139" s="210">
        <v>12</v>
      </c>
      <c r="G139" s="210" t="s">
        <v>1558</v>
      </c>
    </row>
    <row r="140" spans="1:7" ht="47.25" x14ac:dyDescent="0.25">
      <c r="A140" s="210">
        <v>9</v>
      </c>
      <c r="B140" s="210" t="s">
        <v>620</v>
      </c>
      <c r="C140" s="210" t="s">
        <v>477</v>
      </c>
      <c r="D140" s="210">
        <v>7</v>
      </c>
      <c r="E140" s="210">
        <v>7</v>
      </c>
      <c r="F140" s="210">
        <v>7</v>
      </c>
      <c r="G140" s="210" t="s">
        <v>1558</v>
      </c>
    </row>
    <row r="141" spans="1:7" ht="31.5" x14ac:dyDescent="0.25">
      <c r="A141" s="210">
        <v>10</v>
      </c>
      <c r="B141" s="210" t="s">
        <v>621</v>
      </c>
      <c r="C141" s="210" t="s">
        <v>477</v>
      </c>
      <c r="D141" s="210">
        <v>11</v>
      </c>
      <c r="E141" s="210">
        <v>12</v>
      </c>
      <c r="F141" s="210">
        <v>12</v>
      </c>
      <c r="G141" s="210" t="s">
        <v>742</v>
      </c>
    </row>
    <row r="142" spans="1:7" ht="41.25" customHeight="1" x14ac:dyDescent="0.25">
      <c r="A142" s="2210" t="s">
        <v>1564</v>
      </c>
      <c r="B142" s="2211"/>
      <c r="C142" s="2211"/>
      <c r="D142" s="2211"/>
      <c r="E142" s="2211"/>
      <c r="F142" s="2211"/>
      <c r="G142" s="2212"/>
    </row>
    <row r="143" spans="1:7" ht="30.75" customHeight="1" x14ac:dyDescent="0.25">
      <c r="A143" s="2190" t="s">
        <v>427</v>
      </c>
      <c r="B143" s="2190" t="s">
        <v>448</v>
      </c>
      <c r="C143" s="2190" t="s">
        <v>449</v>
      </c>
      <c r="D143" s="2193" t="s">
        <v>451</v>
      </c>
      <c r="E143" s="2194"/>
      <c r="F143" s="2195"/>
      <c r="G143" s="2190" t="s">
        <v>455</v>
      </c>
    </row>
    <row r="144" spans="1:7" ht="15.75" customHeight="1" x14ac:dyDescent="0.25">
      <c r="A144" s="2191"/>
      <c r="B144" s="2191"/>
      <c r="C144" s="2191"/>
      <c r="D144" s="2190" t="s">
        <v>450</v>
      </c>
      <c r="E144" s="2193" t="s">
        <v>452</v>
      </c>
      <c r="F144" s="2195"/>
      <c r="G144" s="2191"/>
    </row>
    <row r="145" spans="1:7" ht="15.75" customHeight="1" x14ac:dyDescent="0.25">
      <c r="A145" s="2192"/>
      <c r="B145" s="2192"/>
      <c r="C145" s="2192"/>
      <c r="D145" s="2192"/>
      <c r="E145" s="1513" t="s">
        <v>453</v>
      </c>
      <c r="F145" s="1513" t="s">
        <v>454</v>
      </c>
      <c r="G145" s="2192"/>
    </row>
    <row r="146" spans="1:7" ht="15.75" x14ac:dyDescent="0.25">
      <c r="A146" s="1514">
        <v>1</v>
      </c>
      <c r="B146" s="1515">
        <v>2</v>
      </c>
      <c r="C146" s="1514">
        <v>3</v>
      </c>
      <c r="D146" s="1514">
        <v>4</v>
      </c>
      <c r="E146" s="1513">
        <v>5</v>
      </c>
      <c r="F146" s="1513">
        <v>6</v>
      </c>
      <c r="G146" s="1514">
        <v>7</v>
      </c>
    </row>
    <row r="147" spans="1:7" ht="15.75" x14ac:dyDescent="0.25">
      <c r="A147" s="2309" t="s">
        <v>141</v>
      </c>
      <c r="B147" s="2310"/>
      <c r="C147" s="2310"/>
      <c r="D147" s="2310"/>
      <c r="E147" s="2310"/>
      <c r="F147" s="2310"/>
      <c r="G147" s="2311"/>
    </row>
    <row r="148" spans="1:7" ht="78.75" x14ac:dyDescent="0.25">
      <c r="A148" s="1352" t="s">
        <v>354</v>
      </c>
      <c r="B148" s="1353" t="s">
        <v>142</v>
      </c>
      <c r="C148" s="1353" t="s">
        <v>456</v>
      </c>
      <c r="D148" s="1353">
        <v>100</v>
      </c>
      <c r="E148" s="1353">
        <v>100</v>
      </c>
      <c r="F148" s="1353">
        <v>100</v>
      </c>
      <c r="G148" s="1353" t="s">
        <v>751</v>
      </c>
    </row>
    <row r="149" spans="1:7" ht="15.75" x14ac:dyDescent="0.25">
      <c r="A149" s="2312" t="s">
        <v>1565</v>
      </c>
      <c r="B149" s="2313"/>
      <c r="C149" s="2313"/>
      <c r="D149" s="2313"/>
      <c r="E149" s="2313"/>
      <c r="F149" s="2313"/>
      <c r="G149" s="2314"/>
    </row>
    <row r="150" spans="1:7" ht="15.75" x14ac:dyDescent="0.25">
      <c r="A150" s="1351"/>
      <c r="B150" s="1356"/>
      <c r="C150" s="1356"/>
      <c r="D150" s="1356"/>
      <c r="E150" s="1356"/>
      <c r="F150" s="1356"/>
      <c r="G150" s="1357"/>
    </row>
    <row r="151" spans="1:7" ht="47.25" x14ac:dyDescent="0.25">
      <c r="A151" s="1352" t="s">
        <v>301</v>
      </c>
      <c r="B151" s="1353" t="s">
        <v>143</v>
      </c>
      <c r="C151" s="1353" t="s">
        <v>456</v>
      </c>
      <c r="D151" s="1353">
        <v>70</v>
      </c>
      <c r="E151" s="1353">
        <v>55</v>
      </c>
      <c r="F151" s="1353">
        <v>55</v>
      </c>
      <c r="G151" s="1353" t="s">
        <v>751</v>
      </c>
    </row>
    <row r="152" spans="1:7" ht="47.25" x14ac:dyDescent="0.25">
      <c r="A152" s="1352" t="s">
        <v>229</v>
      </c>
      <c r="B152" s="1353" t="s">
        <v>144</v>
      </c>
      <c r="C152" s="1353" t="s">
        <v>456</v>
      </c>
      <c r="D152" s="1353">
        <v>80</v>
      </c>
      <c r="E152" s="1353">
        <v>90</v>
      </c>
      <c r="F152" s="1353">
        <v>90</v>
      </c>
      <c r="G152" s="1353" t="s">
        <v>751</v>
      </c>
    </row>
    <row r="153" spans="1:7" ht="36.75" customHeight="1" x14ac:dyDescent="0.25">
      <c r="A153" s="2233" t="s">
        <v>1566</v>
      </c>
      <c r="B153" s="2234"/>
      <c r="C153" s="2234"/>
      <c r="D153" s="2234"/>
      <c r="E153" s="2234"/>
      <c r="F153" s="2234"/>
      <c r="G153" s="2235"/>
    </row>
    <row r="154" spans="1:7" ht="52.5" customHeight="1" x14ac:dyDescent="0.25">
      <c r="A154" s="1354">
        <v>4</v>
      </c>
      <c r="B154" s="1355" t="s">
        <v>1567</v>
      </c>
      <c r="C154" s="1354"/>
      <c r="D154" s="1354">
        <v>8</v>
      </c>
      <c r="E154" s="1354">
        <v>9</v>
      </c>
      <c r="F154" s="1354">
        <v>17</v>
      </c>
      <c r="G154" s="1353" t="s">
        <v>1571</v>
      </c>
    </row>
    <row r="155" spans="1:7" ht="23.25" customHeight="1" x14ac:dyDescent="0.25">
      <c r="A155" s="2312" t="s">
        <v>1570</v>
      </c>
      <c r="B155" s="2313"/>
      <c r="C155" s="2313"/>
      <c r="D155" s="2313"/>
      <c r="E155" s="2313"/>
      <c r="F155" s="2313"/>
      <c r="G155" s="2314"/>
    </row>
    <row r="156" spans="1:7" x14ac:dyDescent="0.25">
      <c r="A156" s="2307" t="s">
        <v>234</v>
      </c>
      <c r="B156" s="2272" t="s">
        <v>145</v>
      </c>
      <c r="C156" s="2272" t="s">
        <v>1568</v>
      </c>
      <c r="D156" s="2272">
        <v>0</v>
      </c>
      <c r="E156" s="2272">
        <v>0</v>
      </c>
      <c r="F156" s="2272">
        <v>0</v>
      </c>
      <c r="G156" s="2272" t="s">
        <v>1569</v>
      </c>
    </row>
    <row r="157" spans="1:7" ht="34.5" customHeight="1" x14ac:dyDescent="0.25">
      <c r="A157" s="2308"/>
      <c r="B157" s="2300"/>
      <c r="C157" s="1765"/>
      <c r="D157" s="2300"/>
      <c r="E157" s="2300"/>
      <c r="F157" s="2300"/>
      <c r="G157" s="2300"/>
    </row>
    <row r="158" spans="1:7" ht="52.5" customHeight="1" x14ac:dyDescent="0.25">
      <c r="A158" s="1352" t="s">
        <v>237</v>
      </c>
      <c r="B158" s="1353" t="s">
        <v>146</v>
      </c>
      <c r="C158" s="1353" t="s">
        <v>147</v>
      </c>
      <c r="D158" s="1353">
        <v>0</v>
      </c>
      <c r="E158" s="1353">
        <v>0</v>
      </c>
      <c r="F158" s="1353">
        <v>0</v>
      </c>
      <c r="G158" s="1353" t="s">
        <v>1569</v>
      </c>
    </row>
    <row r="159" spans="1:7" ht="26.25" customHeight="1" x14ac:dyDescent="0.25">
      <c r="A159" s="2193" t="s">
        <v>1480</v>
      </c>
      <c r="B159" s="2194"/>
      <c r="C159" s="2194"/>
      <c r="D159" s="2194"/>
      <c r="E159" s="2194"/>
      <c r="F159" s="2194"/>
      <c r="G159" s="2195"/>
    </row>
    <row r="160" spans="1:7" s="1360" customFormat="1" ht="15.75" x14ac:dyDescent="0.25">
      <c r="A160" s="2190" t="s">
        <v>427</v>
      </c>
      <c r="B160" s="2190" t="s">
        <v>448</v>
      </c>
      <c r="C160" s="2190" t="s">
        <v>449</v>
      </c>
      <c r="D160" s="2193" t="s">
        <v>451</v>
      </c>
      <c r="E160" s="2194"/>
      <c r="F160" s="2195"/>
      <c r="G160" s="2190" t="s">
        <v>455</v>
      </c>
    </row>
    <row r="161" spans="1:8" s="1360" customFormat="1" ht="15.75" x14ac:dyDescent="0.25">
      <c r="A161" s="2191"/>
      <c r="B161" s="2191"/>
      <c r="C161" s="2191"/>
      <c r="D161" s="2190" t="s">
        <v>450</v>
      </c>
      <c r="E161" s="2193" t="s">
        <v>452</v>
      </c>
      <c r="F161" s="2195"/>
      <c r="G161" s="2191"/>
    </row>
    <row r="162" spans="1:8" s="1360" customFormat="1" ht="30" customHeight="1" x14ac:dyDescent="0.25">
      <c r="A162" s="2192"/>
      <c r="B162" s="2192"/>
      <c r="C162" s="2192"/>
      <c r="D162" s="2192"/>
      <c r="E162" s="1513" t="s">
        <v>453</v>
      </c>
      <c r="F162" s="1513" t="s">
        <v>454</v>
      </c>
      <c r="G162" s="2192"/>
    </row>
    <row r="163" spans="1:8" s="1360" customFormat="1" ht="15.75" x14ac:dyDescent="0.25">
      <c r="A163" s="1514">
        <v>1</v>
      </c>
      <c r="B163" s="1515">
        <v>2</v>
      </c>
      <c r="C163" s="1514">
        <v>3</v>
      </c>
      <c r="D163" s="1514">
        <v>4</v>
      </c>
      <c r="E163" s="1513">
        <v>5</v>
      </c>
      <c r="F163" s="1513">
        <v>6</v>
      </c>
      <c r="G163" s="1514">
        <v>7</v>
      </c>
    </row>
    <row r="164" spans="1:8" ht="38.25" customHeight="1" x14ac:dyDescent="0.25">
      <c r="A164" s="1377">
        <v>1</v>
      </c>
      <c r="B164" s="1377" t="s">
        <v>642</v>
      </c>
      <c r="C164" s="1377" t="s">
        <v>456</v>
      </c>
      <c r="D164" s="1377">
        <v>4</v>
      </c>
      <c r="E164" s="1377">
        <v>2</v>
      </c>
      <c r="F164" s="1377">
        <v>2</v>
      </c>
      <c r="G164" s="1378" t="s">
        <v>1573</v>
      </c>
      <c r="H164" s="1359"/>
    </row>
    <row r="165" spans="1:8" ht="31.5" x14ac:dyDescent="0.25">
      <c r="A165" s="1364">
        <v>2</v>
      </c>
      <c r="B165" s="1363" t="s">
        <v>643</v>
      </c>
      <c r="C165" s="1363" t="s">
        <v>456</v>
      </c>
      <c r="D165" s="1363">
        <v>5</v>
      </c>
      <c r="E165" s="1363">
        <v>3</v>
      </c>
      <c r="F165" s="1363">
        <v>3</v>
      </c>
      <c r="G165" s="1363" t="s">
        <v>1574</v>
      </c>
      <c r="H165" s="1359"/>
    </row>
    <row r="166" spans="1:8" ht="29.25" customHeight="1" x14ac:dyDescent="0.25">
      <c r="A166" s="1364">
        <v>3</v>
      </c>
      <c r="B166" s="1363" t="s">
        <v>644</v>
      </c>
      <c r="C166" s="1363" t="s">
        <v>456</v>
      </c>
      <c r="D166" s="1363">
        <v>16</v>
      </c>
      <c r="E166" s="1363">
        <v>18</v>
      </c>
      <c r="F166" s="1363">
        <v>18</v>
      </c>
      <c r="G166" s="1363" t="s">
        <v>1572</v>
      </c>
      <c r="H166" s="1359"/>
    </row>
    <row r="167" spans="1:8" ht="15.75" x14ac:dyDescent="0.25">
      <c r="A167" s="2290" t="s">
        <v>1575</v>
      </c>
      <c r="B167" s="2290"/>
      <c r="C167" s="2290"/>
      <c r="D167" s="2290"/>
      <c r="E167" s="2290"/>
      <c r="F167" s="2290"/>
      <c r="G167" s="2290"/>
      <c r="H167" s="1359"/>
    </row>
    <row r="168" spans="1:8" s="1361" customFormat="1" ht="15.75" x14ac:dyDescent="0.25">
      <c r="A168" s="2190" t="s">
        <v>427</v>
      </c>
      <c r="B168" s="2190" t="s">
        <v>448</v>
      </c>
      <c r="C168" s="2190" t="s">
        <v>449</v>
      </c>
      <c r="D168" s="2193" t="s">
        <v>451</v>
      </c>
      <c r="E168" s="2194"/>
      <c r="F168" s="2195"/>
      <c r="G168" s="2190" t="s">
        <v>455</v>
      </c>
    </row>
    <row r="169" spans="1:8" s="1361" customFormat="1" ht="15.75" x14ac:dyDescent="0.25">
      <c r="A169" s="2191"/>
      <c r="B169" s="2191"/>
      <c r="C169" s="2191"/>
      <c r="D169" s="2190" t="s">
        <v>450</v>
      </c>
      <c r="E169" s="2193" t="s">
        <v>452</v>
      </c>
      <c r="F169" s="2195"/>
      <c r="G169" s="2191"/>
    </row>
    <row r="170" spans="1:8" s="1361" customFormat="1" ht="52.5" customHeight="1" x14ac:dyDescent="0.25">
      <c r="A170" s="2192"/>
      <c r="B170" s="2192"/>
      <c r="C170" s="2192"/>
      <c r="D170" s="2192"/>
      <c r="E170" s="1513" t="s">
        <v>453</v>
      </c>
      <c r="F170" s="1513" t="s">
        <v>454</v>
      </c>
      <c r="G170" s="2192"/>
    </row>
    <row r="171" spans="1:8" s="1361" customFormat="1" ht="26.25" customHeight="1" x14ac:dyDescent="0.25">
      <c r="A171" s="1514">
        <v>1</v>
      </c>
      <c r="B171" s="1515">
        <v>2</v>
      </c>
      <c r="C171" s="1514">
        <v>3</v>
      </c>
      <c r="D171" s="1514">
        <v>4</v>
      </c>
      <c r="E171" s="1513">
        <v>5</v>
      </c>
      <c r="F171" s="1513">
        <v>6</v>
      </c>
      <c r="G171" s="1514">
        <v>7</v>
      </c>
    </row>
    <row r="172" spans="1:8" ht="15.75" x14ac:dyDescent="0.25">
      <c r="A172" s="2240" t="s">
        <v>26</v>
      </c>
      <c r="B172" s="2241"/>
      <c r="C172" s="2241"/>
      <c r="D172" s="2241"/>
      <c r="E172" s="2241"/>
      <c r="F172" s="2241"/>
      <c r="G172" s="2242"/>
    </row>
    <row r="173" spans="1:8" ht="47.25" x14ac:dyDescent="0.25">
      <c r="A173" s="1362" t="s">
        <v>354</v>
      </c>
      <c r="B173" s="1364" t="s">
        <v>27</v>
      </c>
      <c r="C173" s="1364" t="s">
        <v>511</v>
      </c>
      <c r="D173" s="1364">
        <v>0</v>
      </c>
      <c r="E173" s="1364">
        <v>0</v>
      </c>
      <c r="F173" s="1364">
        <v>1</v>
      </c>
      <c r="G173" s="1364"/>
    </row>
    <row r="174" spans="1:8" ht="47.25" x14ac:dyDescent="0.25">
      <c r="A174" s="1362" t="s">
        <v>301</v>
      </c>
      <c r="B174" s="1364" t="s">
        <v>512</v>
      </c>
      <c r="C174" s="1364" t="s">
        <v>511</v>
      </c>
      <c r="D174" s="1364">
        <v>0</v>
      </c>
      <c r="E174" s="1364">
        <v>3</v>
      </c>
      <c r="F174" s="1364">
        <v>3</v>
      </c>
      <c r="G174" s="1364"/>
    </row>
    <row r="175" spans="1:8" ht="15.75" x14ac:dyDescent="0.25">
      <c r="A175" s="2240" t="s">
        <v>28</v>
      </c>
      <c r="B175" s="2241"/>
      <c r="C175" s="2241"/>
      <c r="D175" s="2241"/>
      <c r="E175" s="2241"/>
      <c r="F175" s="2241"/>
      <c r="G175" s="2242"/>
    </row>
    <row r="176" spans="1:8" ht="47.25" x14ac:dyDescent="0.25">
      <c r="A176" s="1362" t="s">
        <v>354</v>
      </c>
      <c r="B176" s="1364" t="s">
        <v>513</v>
      </c>
      <c r="C176" s="1364" t="s">
        <v>511</v>
      </c>
      <c r="D176" s="1364">
        <v>3</v>
      </c>
      <c r="E176" s="1364">
        <v>7</v>
      </c>
      <c r="F176" s="1364">
        <v>7</v>
      </c>
      <c r="G176" s="1364" t="s">
        <v>748</v>
      </c>
    </row>
    <row r="177" spans="1:7" ht="15.75" x14ac:dyDescent="0.25">
      <c r="A177" s="2240" t="s">
        <v>1579</v>
      </c>
      <c r="B177" s="2241"/>
      <c r="C177" s="2241"/>
      <c r="D177" s="2241"/>
      <c r="E177" s="2241"/>
      <c r="F177" s="2241"/>
      <c r="G177" s="2242"/>
    </row>
    <row r="178" spans="1:7" ht="94.5" x14ac:dyDescent="0.25">
      <c r="A178" s="1358" t="s">
        <v>354</v>
      </c>
      <c r="B178" s="1365" t="s">
        <v>1576</v>
      </c>
      <c r="C178" s="1365" t="s">
        <v>1580</v>
      </c>
      <c r="D178" s="1365">
        <v>2</v>
      </c>
      <c r="E178" s="1365">
        <v>0</v>
      </c>
      <c r="F178" s="1365">
        <v>0</v>
      </c>
      <c r="G178" s="1365"/>
    </row>
    <row r="179" spans="1:7" ht="110.25" x14ac:dyDescent="0.25">
      <c r="A179" s="1364">
        <v>2</v>
      </c>
      <c r="B179" s="1364" t="s">
        <v>1577</v>
      </c>
      <c r="C179" s="1364" t="s">
        <v>511</v>
      </c>
      <c r="D179" s="1364">
        <v>0</v>
      </c>
      <c r="E179" s="1364">
        <v>3</v>
      </c>
      <c r="F179" s="1364">
        <v>2</v>
      </c>
      <c r="G179" s="1364" t="s">
        <v>1578</v>
      </c>
    </row>
    <row r="180" spans="1:7" s="1361" customFormat="1" ht="27.75" customHeight="1" x14ac:dyDescent="0.25">
      <c r="A180" s="2246" t="s">
        <v>1581</v>
      </c>
      <c r="B180" s="2247"/>
      <c r="C180" s="2247"/>
      <c r="D180" s="2247"/>
      <c r="E180" s="2247"/>
      <c r="F180" s="2247"/>
      <c r="G180" s="2248"/>
    </row>
    <row r="181" spans="1:7" s="1361" customFormat="1" ht="27.75" customHeight="1" x14ac:dyDescent="0.25">
      <c r="A181" s="2190" t="s">
        <v>427</v>
      </c>
      <c r="B181" s="2190" t="s">
        <v>448</v>
      </c>
      <c r="C181" s="2190" t="s">
        <v>449</v>
      </c>
      <c r="D181" s="2193" t="s">
        <v>451</v>
      </c>
      <c r="E181" s="2194"/>
      <c r="F181" s="2195"/>
      <c r="G181" s="2190" t="s">
        <v>455</v>
      </c>
    </row>
    <row r="182" spans="1:7" s="1361" customFormat="1" ht="27.75" customHeight="1" x14ac:dyDescent="0.25">
      <c r="A182" s="2191"/>
      <c r="B182" s="2191"/>
      <c r="C182" s="2191"/>
      <c r="D182" s="2190" t="s">
        <v>450</v>
      </c>
      <c r="E182" s="2193" t="s">
        <v>452</v>
      </c>
      <c r="F182" s="2195"/>
      <c r="G182" s="2191"/>
    </row>
    <row r="183" spans="1:7" s="1361" customFormat="1" ht="63" customHeight="1" x14ac:dyDescent="0.25">
      <c r="A183" s="2192"/>
      <c r="B183" s="2192"/>
      <c r="C183" s="2192"/>
      <c r="D183" s="2192"/>
      <c r="E183" s="1513" t="s">
        <v>453</v>
      </c>
      <c r="F183" s="1513" t="s">
        <v>454</v>
      </c>
      <c r="G183" s="2192"/>
    </row>
    <row r="184" spans="1:7" s="1361" customFormat="1" ht="12.75" customHeight="1" x14ac:dyDescent="0.25">
      <c r="A184" s="1514">
        <v>1</v>
      </c>
      <c r="B184" s="1515">
        <v>2</v>
      </c>
      <c r="C184" s="1514">
        <v>3</v>
      </c>
      <c r="D184" s="1514">
        <v>4</v>
      </c>
      <c r="E184" s="1513">
        <v>5</v>
      </c>
      <c r="F184" s="1513">
        <v>6</v>
      </c>
      <c r="G184" s="1514">
        <v>7</v>
      </c>
    </row>
    <row r="185" spans="1:7" s="1361" customFormat="1" ht="47.25" x14ac:dyDescent="0.25">
      <c r="A185" s="346" t="s">
        <v>429</v>
      </c>
      <c r="B185" s="110" t="s">
        <v>34</v>
      </c>
      <c r="C185" s="466" t="s">
        <v>35</v>
      </c>
      <c r="D185" s="105">
        <v>2</v>
      </c>
      <c r="E185" s="105">
        <v>6</v>
      </c>
      <c r="F185" s="1332">
        <v>4</v>
      </c>
      <c r="G185" s="466" t="s">
        <v>1582</v>
      </c>
    </row>
    <row r="186" spans="1:7" s="1361" customFormat="1" ht="47.25" x14ac:dyDescent="0.25">
      <c r="A186" s="346" t="s">
        <v>431</v>
      </c>
      <c r="B186" s="110" t="s">
        <v>36</v>
      </c>
      <c r="C186" s="210" t="s">
        <v>37</v>
      </c>
      <c r="D186" s="105">
        <v>1</v>
      </c>
      <c r="E186" s="105">
        <v>3</v>
      </c>
      <c r="F186" s="1332">
        <v>3</v>
      </c>
      <c r="G186" s="466" t="s">
        <v>1583</v>
      </c>
    </row>
    <row r="187" spans="1:7" s="1361" customFormat="1" ht="78.75" x14ac:dyDescent="0.25">
      <c r="A187" s="346" t="s">
        <v>432</v>
      </c>
      <c r="B187" s="110" t="s">
        <v>38</v>
      </c>
      <c r="C187" s="210" t="s">
        <v>35</v>
      </c>
      <c r="D187" s="105">
        <v>23</v>
      </c>
      <c r="E187" s="105">
        <v>16</v>
      </c>
      <c r="F187" s="1332">
        <v>25</v>
      </c>
      <c r="G187" s="466" t="s">
        <v>1584</v>
      </c>
    </row>
    <row r="188" spans="1:7" s="1361" customFormat="1" ht="47.25" x14ac:dyDescent="0.25">
      <c r="A188" s="346" t="s">
        <v>433</v>
      </c>
      <c r="B188" s="106" t="s">
        <v>39</v>
      </c>
      <c r="C188" s="210" t="s">
        <v>35</v>
      </c>
      <c r="D188" s="105">
        <v>7</v>
      </c>
      <c r="E188" s="105">
        <v>4</v>
      </c>
      <c r="F188" s="1332">
        <v>6</v>
      </c>
      <c r="G188" s="466" t="s">
        <v>1585</v>
      </c>
    </row>
    <row r="189" spans="1:7" s="1361" customFormat="1" ht="63" x14ac:dyDescent="0.25">
      <c r="A189" s="346" t="s">
        <v>40</v>
      </c>
      <c r="B189" s="106" t="s">
        <v>1586</v>
      </c>
      <c r="C189" s="210" t="s">
        <v>35</v>
      </c>
      <c r="D189" s="105">
        <v>0</v>
      </c>
      <c r="E189" s="105">
        <v>0</v>
      </c>
      <c r="F189" s="1332">
        <v>54</v>
      </c>
      <c r="G189" s="466"/>
    </row>
    <row r="190" spans="1:7" s="1361" customFormat="1" ht="110.25" x14ac:dyDescent="0.25">
      <c r="A190" s="346" t="s">
        <v>41</v>
      </c>
      <c r="B190" s="110" t="s">
        <v>42</v>
      </c>
      <c r="C190" s="210" t="s">
        <v>37</v>
      </c>
      <c r="D190" s="105">
        <v>211</v>
      </c>
      <c r="E190" s="105">
        <v>198</v>
      </c>
      <c r="F190" s="1332">
        <v>75</v>
      </c>
      <c r="G190" s="466" t="s">
        <v>1587</v>
      </c>
    </row>
    <row r="191" spans="1:7" s="1361" customFormat="1" ht="33.75" customHeight="1" x14ac:dyDescent="0.25">
      <c r="A191" s="2210" t="s">
        <v>1722</v>
      </c>
      <c r="B191" s="2211"/>
      <c r="C191" s="2211"/>
      <c r="D191" s="2211"/>
      <c r="E191" s="2211"/>
      <c r="F191" s="2211"/>
      <c r="G191" s="2212"/>
    </row>
    <row r="192" spans="1:7" s="1361" customFormat="1" ht="15.75" customHeight="1" x14ac:dyDescent="0.25">
      <c r="A192" s="2190" t="s">
        <v>427</v>
      </c>
      <c r="B192" s="2190" t="s">
        <v>448</v>
      </c>
      <c r="C192" s="2190" t="s">
        <v>449</v>
      </c>
      <c r="D192" s="2193" t="s">
        <v>451</v>
      </c>
      <c r="E192" s="2194"/>
      <c r="F192" s="2195"/>
      <c r="G192" s="2190" t="s">
        <v>455</v>
      </c>
    </row>
    <row r="193" spans="1:7" s="1361" customFormat="1" ht="15.75" customHeight="1" x14ac:dyDescent="0.25">
      <c r="A193" s="2191"/>
      <c r="B193" s="2191"/>
      <c r="C193" s="2191"/>
      <c r="D193" s="2190" t="s">
        <v>450</v>
      </c>
      <c r="E193" s="2193" t="s">
        <v>452</v>
      </c>
      <c r="F193" s="2195"/>
      <c r="G193" s="2191"/>
    </row>
    <row r="194" spans="1:7" s="1361" customFormat="1" ht="67.5" customHeight="1" x14ac:dyDescent="0.25">
      <c r="A194" s="2192"/>
      <c r="B194" s="2192"/>
      <c r="C194" s="2192"/>
      <c r="D194" s="2192"/>
      <c r="E194" s="1513" t="s">
        <v>453</v>
      </c>
      <c r="F194" s="1513" t="s">
        <v>454</v>
      </c>
      <c r="G194" s="2192"/>
    </row>
    <row r="195" spans="1:7" s="1361" customFormat="1" ht="15.75" x14ac:dyDescent="0.25">
      <c r="A195" s="1514">
        <v>1</v>
      </c>
      <c r="B195" s="1515">
        <v>2</v>
      </c>
      <c r="C195" s="1514">
        <v>3</v>
      </c>
      <c r="D195" s="1514">
        <v>4</v>
      </c>
      <c r="E195" s="1513">
        <v>5</v>
      </c>
      <c r="F195" s="1513">
        <v>6</v>
      </c>
      <c r="G195" s="1514">
        <v>7</v>
      </c>
    </row>
    <row r="196" spans="1:7" s="1361" customFormat="1" ht="31.5" x14ac:dyDescent="0.25">
      <c r="A196" s="1318">
        <v>1</v>
      </c>
      <c r="B196" s="208" t="s">
        <v>710</v>
      </c>
      <c r="C196" s="1322" t="s">
        <v>340</v>
      </c>
      <c r="D196" s="210">
        <v>3</v>
      </c>
      <c r="E196" s="210">
        <v>31</v>
      </c>
      <c r="F196" s="210">
        <v>31</v>
      </c>
      <c r="G196" s="1320" t="s">
        <v>742</v>
      </c>
    </row>
    <row r="197" spans="1:7" s="1361" customFormat="1" ht="105" x14ac:dyDescent="0.25">
      <c r="A197" s="196">
        <v>2</v>
      </c>
      <c r="B197" s="208" t="s">
        <v>711</v>
      </c>
      <c r="C197" s="1322" t="s">
        <v>752</v>
      </c>
      <c r="D197" s="1322" t="s">
        <v>1588</v>
      </c>
      <c r="E197" s="1322" t="s">
        <v>1589</v>
      </c>
      <c r="F197" s="1322" t="s">
        <v>1590</v>
      </c>
      <c r="G197" s="210" t="s">
        <v>737</v>
      </c>
    </row>
    <row r="198" spans="1:7" s="1361" customFormat="1" ht="47.25" x14ac:dyDescent="0.25">
      <c r="A198" s="1317">
        <v>3</v>
      </c>
      <c r="B198" s="1316" t="s">
        <v>712</v>
      </c>
      <c r="C198" s="1319" t="s">
        <v>340</v>
      </c>
      <c r="D198" s="1319">
        <v>6</v>
      </c>
      <c r="E198" s="1319">
        <v>5</v>
      </c>
      <c r="F198" s="1319">
        <v>5</v>
      </c>
      <c r="G198" s="210" t="s">
        <v>737</v>
      </c>
    </row>
    <row r="199" spans="1:7" s="1361" customFormat="1" ht="110.25" x14ac:dyDescent="0.25">
      <c r="A199" s="196">
        <v>4</v>
      </c>
      <c r="B199" s="208" t="s">
        <v>1591</v>
      </c>
      <c r="C199" s="210" t="s">
        <v>753</v>
      </c>
      <c r="D199" s="210">
        <v>136</v>
      </c>
      <c r="E199" s="210">
        <v>136</v>
      </c>
      <c r="F199" s="210">
        <v>136</v>
      </c>
      <c r="G199" s="210" t="s">
        <v>737</v>
      </c>
    </row>
    <row r="200" spans="1:7" s="1361" customFormat="1" ht="15.75" customHeight="1" x14ac:dyDescent="0.25">
      <c r="A200" s="2213" t="s">
        <v>1406</v>
      </c>
      <c r="B200" s="2214"/>
      <c r="C200" s="2214"/>
      <c r="D200" s="2214"/>
      <c r="E200" s="2214"/>
      <c r="F200" s="2214"/>
      <c r="G200" s="2215"/>
    </row>
    <row r="201" spans="1:7" s="1361" customFormat="1" ht="15.75" customHeight="1" x14ac:dyDescent="0.25">
      <c r="A201" s="2190" t="s">
        <v>427</v>
      </c>
      <c r="B201" s="2190" t="s">
        <v>448</v>
      </c>
      <c r="C201" s="2190" t="s">
        <v>449</v>
      </c>
      <c r="D201" s="2193" t="s">
        <v>451</v>
      </c>
      <c r="E201" s="2194"/>
      <c r="F201" s="2195"/>
      <c r="G201" s="2190" t="s">
        <v>455</v>
      </c>
    </row>
    <row r="202" spans="1:7" s="1361" customFormat="1" ht="15.75" customHeight="1" x14ac:dyDescent="0.25">
      <c r="A202" s="2191"/>
      <c r="B202" s="2191"/>
      <c r="C202" s="2191"/>
      <c r="D202" s="2190" t="s">
        <v>450</v>
      </c>
      <c r="E202" s="2193" t="s">
        <v>452</v>
      </c>
      <c r="F202" s="2195"/>
      <c r="G202" s="2191"/>
    </row>
    <row r="203" spans="1:7" s="1361" customFormat="1" ht="63.75" customHeight="1" x14ac:dyDescent="0.25">
      <c r="A203" s="2192"/>
      <c r="B203" s="2192"/>
      <c r="C203" s="2192"/>
      <c r="D203" s="2192"/>
      <c r="E203" s="1513" t="s">
        <v>453</v>
      </c>
      <c r="F203" s="1513" t="s">
        <v>454</v>
      </c>
      <c r="G203" s="2192"/>
    </row>
    <row r="204" spans="1:7" s="1361" customFormat="1" ht="15.75" customHeight="1" x14ac:dyDescent="0.25">
      <c r="A204" s="1514">
        <v>1</v>
      </c>
      <c r="B204" s="1515">
        <v>2</v>
      </c>
      <c r="C204" s="1514">
        <v>3</v>
      </c>
      <c r="D204" s="1514">
        <v>4</v>
      </c>
      <c r="E204" s="1513">
        <v>5</v>
      </c>
      <c r="F204" s="1513">
        <v>6</v>
      </c>
      <c r="G204" s="1514">
        <v>7</v>
      </c>
    </row>
    <row r="205" spans="1:7" s="1361" customFormat="1" ht="78.75" x14ac:dyDescent="0.25">
      <c r="A205" s="346" t="s">
        <v>354</v>
      </c>
      <c r="B205" s="110" t="s">
        <v>622</v>
      </c>
      <c r="C205" s="466" t="s">
        <v>457</v>
      </c>
      <c r="D205" s="13">
        <v>20</v>
      </c>
      <c r="E205" s="13">
        <v>25</v>
      </c>
      <c r="F205" s="1328">
        <v>25</v>
      </c>
      <c r="G205" s="210" t="s">
        <v>1558</v>
      </c>
    </row>
    <row r="206" spans="1:7" s="1361" customFormat="1" ht="78.75" x14ac:dyDescent="0.25">
      <c r="A206" s="346" t="s">
        <v>301</v>
      </c>
      <c r="B206" s="110" t="s">
        <v>624</v>
      </c>
      <c r="C206" s="92" t="s">
        <v>625</v>
      </c>
      <c r="D206" s="108">
        <v>365</v>
      </c>
      <c r="E206" s="108">
        <v>365</v>
      </c>
      <c r="F206" s="1373">
        <v>365</v>
      </c>
      <c r="G206" s="210" t="s">
        <v>1558</v>
      </c>
    </row>
    <row r="207" spans="1:7" s="1361" customFormat="1" ht="55.5" customHeight="1" x14ac:dyDescent="0.25">
      <c r="A207" s="346" t="s">
        <v>229</v>
      </c>
      <c r="B207" s="110" t="s">
        <v>1593</v>
      </c>
      <c r="C207" s="92" t="s">
        <v>488</v>
      </c>
      <c r="D207" s="108">
        <v>44364</v>
      </c>
      <c r="E207" s="108">
        <v>38500</v>
      </c>
      <c r="F207" s="1373">
        <v>60937</v>
      </c>
      <c r="G207" s="1374" t="s">
        <v>1594</v>
      </c>
    </row>
    <row r="208" spans="1:7" s="1361" customFormat="1" ht="105.75" customHeight="1" x14ac:dyDescent="0.25">
      <c r="A208" s="346" t="s">
        <v>232</v>
      </c>
      <c r="B208" s="8" t="s">
        <v>626</v>
      </c>
      <c r="C208" s="210" t="s">
        <v>627</v>
      </c>
      <c r="D208" s="108">
        <v>741</v>
      </c>
      <c r="E208" s="108">
        <v>410</v>
      </c>
      <c r="F208" s="1373">
        <v>2818</v>
      </c>
      <c r="G208" s="210" t="s">
        <v>1587</v>
      </c>
    </row>
    <row r="209" spans="1:7" s="1361" customFormat="1" ht="126" x14ac:dyDescent="0.25">
      <c r="A209" s="346" t="s">
        <v>243</v>
      </c>
      <c r="B209" s="8" t="s">
        <v>628</v>
      </c>
      <c r="C209" s="210" t="s">
        <v>1592</v>
      </c>
      <c r="D209" s="108">
        <v>979406</v>
      </c>
      <c r="E209" s="108">
        <v>901790</v>
      </c>
      <c r="F209" s="1373">
        <v>1061722</v>
      </c>
      <c r="G209" s="1374" t="s">
        <v>1595</v>
      </c>
    </row>
    <row r="210" spans="1:7" s="1361" customFormat="1" ht="28.5" customHeight="1" x14ac:dyDescent="0.25">
      <c r="A210" s="2243" t="s">
        <v>1419</v>
      </c>
      <c r="B210" s="2244"/>
      <c r="C210" s="2244"/>
      <c r="D210" s="2244"/>
      <c r="E210" s="2244"/>
      <c r="F210" s="2244"/>
      <c r="G210" s="2245"/>
    </row>
    <row r="211" spans="1:7" s="1361" customFormat="1" ht="15.75" x14ac:dyDescent="0.25">
      <c r="A211" s="2190" t="s">
        <v>427</v>
      </c>
      <c r="B211" s="2190" t="s">
        <v>448</v>
      </c>
      <c r="C211" s="2190" t="s">
        <v>449</v>
      </c>
      <c r="D211" s="2193" t="s">
        <v>451</v>
      </c>
      <c r="E211" s="2194"/>
      <c r="F211" s="2195"/>
      <c r="G211" s="2190" t="s">
        <v>455</v>
      </c>
    </row>
    <row r="212" spans="1:7" s="1361" customFormat="1" ht="15.75" x14ac:dyDescent="0.25">
      <c r="A212" s="2191"/>
      <c r="B212" s="2191"/>
      <c r="C212" s="2191"/>
      <c r="D212" s="2190" t="s">
        <v>450</v>
      </c>
      <c r="E212" s="2193" t="s">
        <v>452</v>
      </c>
      <c r="F212" s="2195"/>
      <c r="G212" s="2191"/>
    </row>
    <row r="213" spans="1:7" s="1361" customFormat="1" ht="59.25" customHeight="1" x14ac:dyDescent="0.25">
      <c r="A213" s="2192"/>
      <c r="B213" s="2192"/>
      <c r="C213" s="2192"/>
      <c r="D213" s="2192"/>
      <c r="E213" s="1513" t="s">
        <v>453</v>
      </c>
      <c r="F213" s="1513" t="s">
        <v>454</v>
      </c>
      <c r="G213" s="2192"/>
    </row>
    <row r="214" spans="1:7" s="1361" customFormat="1" ht="15.75" x14ac:dyDescent="0.25">
      <c r="A214" s="1514">
        <v>1</v>
      </c>
      <c r="B214" s="1515">
        <v>2</v>
      </c>
      <c r="C214" s="1514">
        <v>3</v>
      </c>
      <c r="D214" s="1514">
        <v>4</v>
      </c>
      <c r="E214" s="1513">
        <v>5</v>
      </c>
      <c r="F214" s="1513">
        <v>6</v>
      </c>
      <c r="G214" s="1514">
        <v>7</v>
      </c>
    </row>
    <row r="215" spans="1:7" s="1361" customFormat="1" ht="63" x14ac:dyDescent="0.25">
      <c r="A215" s="346" t="s">
        <v>429</v>
      </c>
      <c r="B215" s="110" t="s">
        <v>635</v>
      </c>
      <c r="C215" s="466" t="s">
        <v>457</v>
      </c>
      <c r="D215" s="13">
        <v>100</v>
      </c>
      <c r="E215" s="13">
        <v>100</v>
      </c>
      <c r="F215" s="1328">
        <v>100</v>
      </c>
      <c r="G215" s="466" t="s">
        <v>749</v>
      </c>
    </row>
    <row r="216" spans="1:7" s="1361" customFormat="1" ht="94.5" x14ac:dyDescent="0.25">
      <c r="A216" s="346" t="s">
        <v>431</v>
      </c>
      <c r="B216" s="110" t="s">
        <v>636</v>
      </c>
      <c r="C216" s="210" t="s">
        <v>456</v>
      </c>
      <c r="D216" s="13">
        <v>100</v>
      </c>
      <c r="E216" s="13">
        <v>100</v>
      </c>
      <c r="F216" s="1328">
        <v>100</v>
      </c>
      <c r="G216" s="466" t="s">
        <v>749</v>
      </c>
    </row>
    <row r="217" spans="1:7" s="1361" customFormat="1" ht="75" x14ac:dyDescent="0.25">
      <c r="A217" s="346" t="s">
        <v>432</v>
      </c>
      <c r="B217" s="110" t="s">
        <v>637</v>
      </c>
      <c r="C217" s="105" t="s">
        <v>456</v>
      </c>
      <c r="D217" s="109">
        <v>85.3</v>
      </c>
      <c r="E217" s="109">
        <v>68</v>
      </c>
      <c r="F217" s="1328">
        <v>94.7</v>
      </c>
      <c r="G217" s="466" t="s">
        <v>1596</v>
      </c>
    </row>
    <row r="218" spans="1:7" s="1361" customFormat="1" ht="15.75" customHeight="1" x14ac:dyDescent="0.25">
      <c r="A218" s="2193" t="s">
        <v>1598</v>
      </c>
      <c r="B218" s="2194"/>
      <c r="C218" s="2194"/>
      <c r="D218" s="2194"/>
      <c r="E218" s="2194"/>
      <c r="F218" s="2194"/>
      <c r="G218" s="2195"/>
    </row>
    <row r="219" spans="1:7" s="1361" customFormat="1" ht="15.75" customHeight="1" x14ac:dyDescent="0.25">
      <c r="A219" s="2190" t="s">
        <v>427</v>
      </c>
      <c r="B219" s="2190" t="s">
        <v>448</v>
      </c>
      <c r="C219" s="2190" t="s">
        <v>449</v>
      </c>
      <c r="D219" s="2193" t="s">
        <v>451</v>
      </c>
      <c r="E219" s="2194"/>
      <c r="F219" s="2195"/>
      <c r="G219" s="2190" t="s">
        <v>455</v>
      </c>
    </row>
    <row r="220" spans="1:7" s="1361" customFormat="1" ht="15.75" customHeight="1" x14ac:dyDescent="0.25">
      <c r="A220" s="2191"/>
      <c r="B220" s="2191"/>
      <c r="C220" s="2191"/>
      <c r="D220" s="2190" t="s">
        <v>450</v>
      </c>
      <c r="E220" s="2193" t="s">
        <v>452</v>
      </c>
      <c r="F220" s="2195"/>
      <c r="G220" s="2191"/>
    </row>
    <row r="221" spans="1:7" s="1361" customFormat="1" ht="63" customHeight="1" x14ac:dyDescent="0.25">
      <c r="A221" s="2192"/>
      <c r="B221" s="2192"/>
      <c r="C221" s="2192"/>
      <c r="D221" s="2192"/>
      <c r="E221" s="1513" t="s">
        <v>453</v>
      </c>
      <c r="F221" s="1513" t="s">
        <v>454</v>
      </c>
      <c r="G221" s="2192"/>
    </row>
    <row r="222" spans="1:7" s="1361" customFormat="1" ht="15.75" customHeight="1" x14ac:dyDescent="0.25">
      <c r="A222" s="1514">
        <v>1</v>
      </c>
      <c r="B222" s="1515">
        <v>2</v>
      </c>
      <c r="C222" s="1514">
        <v>3</v>
      </c>
      <c r="D222" s="1514">
        <v>4</v>
      </c>
      <c r="E222" s="1513">
        <v>5</v>
      </c>
      <c r="F222" s="1513">
        <v>6</v>
      </c>
      <c r="G222" s="1514">
        <v>7</v>
      </c>
    </row>
    <row r="223" spans="1:7" s="1361" customFormat="1" ht="110.25" x14ac:dyDescent="0.25">
      <c r="A223" s="346" t="s">
        <v>354</v>
      </c>
      <c r="B223" s="110" t="s">
        <v>629</v>
      </c>
      <c r="C223" s="466" t="s">
        <v>457</v>
      </c>
      <c r="D223" s="109">
        <v>100</v>
      </c>
      <c r="E223" s="109">
        <v>100</v>
      </c>
      <c r="F223" s="1328">
        <v>100</v>
      </c>
      <c r="G223" s="466" t="s">
        <v>749</v>
      </c>
    </row>
    <row r="224" spans="1:7" s="1361" customFormat="1" ht="173.25" x14ac:dyDescent="0.25">
      <c r="A224" s="346" t="s">
        <v>301</v>
      </c>
      <c r="B224" s="110" t="s">
        <v>630</v>
      </c>
      <c r="C224" s="210" t="s">
        <v>456</v>
      </c>
      <c r="D224" s="13">
        <v>100</v>
      </c>
      <c r="E224" s="13">
        <v>100</v>
      </c>
      <c r="F224" s="1328">
        <v>100</v>
      </c>
      <c r="G224" s="466" t="s">
        <v>749</v>
      </c>
    </row>
    <row r="225" spans="1:7" s="1361" customFormat="1" ht="157.5" x14ac:dyDescent="0.25">
      <c r="A225" s="346" t="s">
        <v>229</v>
      </c>
      <c r="B225" s="110" t="s">
        <v>631</v>
      </c>
      <c r="C225" s="105" t="s">
        <v>456</v>
      </c>
      <c r="D225" s="109">
        <v>100</v>
      </c>
      <c r="E225" s="109">
        <v>75</v>
      </c>
      <c r="F225" s="1328">
        <v>100</v>
      </c>
      <c r="G225" s="466" t="s">
        <v>1597</v>
      </c>
    </row>
    <row r="226" spans="1:7" s="1361" customFormat="1" ht="63" x14ac:dyDescent="0.25">
      <c r="A226" s="346" t="s">
        <v>232</v>
      </c>
      <c r="B226" s="110" t="s">
        <v>632</v>
      </c>
      <c r="C226" s="105" t="s">
        <v>456</v>
      </c>
      <c r="D226" s="187">
        <v>0</v>
      </c>
      <c r="E226" s="187">
        <v>0</v>
      </c>
      <c r="F226" s="1332">
        <v>0</v>
      </c>
      <c r="G226" s="237"/>
    </row>
    <row r="227" spans="1:7" s="1361" customFormat="1" ht="236.25" x14ac:dyDescent="0.25">
      <c r="A227" s="346" t="s">
        <v>243</v>
      </c>
      <c r="B227" s="110" t="s">
        <v>633</v>
      </c>
      <c r="C227" s="105" t="s">
        <v>456</v>
      </c>
      <c r="D227" s="105">
        <v>87.2</v>
      </c>
      <c r="E227" s="105">
        <v>80</v>
      </c>
      <c r="F227" s="1328">
        <v>92.8</v>
      </c>
      <c r="G227" s="466" t="s">
        <v>673</v>
      </c>
    </row>
    <row r="228" spans="1:7" s="1361" customFormat="1" ht="78.75" x14ac:dyDescent="0.25">
      <c r="A228" s="346" t="s">
        <v>246</v>
      </c>
      <c r="B228" s="8" t="s">
        <v>634</v>
      </c>
      <c r="C228" s="210" t="s">
        <v>456</v>
      </c>
      <c r="D228" s="111">
        <v>100</v>
      </c>
      <c r="E228" s="111">
        <v>100</v>
      </c>
      <c r="F228" s="1370">
        <v>100</v>
      </c>
      <c r="G228" s="466" t="s">
        <v>623</v>
      </c>
    </row>
    <row r="229" spans="1:7" s="1361" customFormat="1" ht="15.75" x14ac:dyDescent="0.25">
      <c r="A229" s="2213" t="s">
        <v>1723</v>
      </c>
      <c r="B229" s="2214"/>
      <c r="C229" s="2214"/>
      <c r="D229" s="2214"/>
      <c r="E229" s="2214"/>
      <c r="F229" s="2214"/>
      <c r="G229" s="2215"/>
    </row>
    <row r="230" spans="1:7" s="1361" customFormat="1" ht="15.75" x14ac:dyDescent="0.25">
      <c r="A230" s="2190" t="s">
        <v>427</v>
      </c>
      <c r="B230" s="2190" t="s">
        <v>448</v>
      </c>
      <c r="C230" s="2190" t="s">
        <v>449</v>
      </c>
      <c r="D230" s="2193" t="s">
        <v>451</v>
      </c>
      <c r="E230" s="2194"/>
      <c r="F230" s="2195"/>
      <c r="G230" s="2190" t="s">
        <v>455</v>
      </c>
    </row>
    <row r="231" spans="1:7" s="1361" customFormat="1" ht="15.75" x14ac:dyDescent="0.25">
      <c r="A231" s="2191"/>
      <c r="B231" s="2191"/>
      <c r="C231" s="2191"/>
      <c r="D231" s="2190" t="s">
        <v>450</v>
      </c>
      <c r="E231" s="2193" t="s">
        <v>452</v>
      </c>
      <c r="F231" s="2195"/>
      <c r="G231" s="2191"/>
    </row>
    <row r="232" spans="1:7" s="1361" customFormat="1" ht="59.25" customHeight="1" x14ac:dyDescent="0.25">
      <c r="A232" s="2192"/>
      <c r="B232" s="2192"/>
      <c r="C232" s="2192"/>
      <c r="D232" s="2192"/>
      <c r="E232" s="1513" t="s">
        <v>453</v>
      </c>
      <c r="F232" s="1513" t="s">
        <v>454</v>
      </c>
      <c r="G232" s="2192"/>
    </row>
    <row r="233" spans="1:7" s="1361" customFormat="1" ht="15.75" x14ac:dyDescent="0.25">
      <c r="A233" s="1514">
        <v>1</v>
      </c>
      <c r="B233" s="1515">
        <v>2</v>
      </c>
      <c r="C233" s="1514">
        <v>3</v>
      </c>
      <c r="D233" s="1514">
        <v>4</v>
      </c>
      <c r="E233" s="1513">
        <v>5</v>
      </c>
      <c r="F233" s="1513">
        <v>6</v>
      </c>
      <c r="G233" s="1514">
        <v>7</v>
      </c>
    </row>
    <row r="234" spans="1:7" s="1361" customFormat="1" x14ac:dyDescent="0.25">
      <c r="A234" s="2220">
        <v>1</v>
      </c>
      <c r="B234" s="2205" t="s">
        <v>645</v>
      </c>
      <c r="C234" s="2203" t="s">
        <v>340</v>
      </c>
      <c r="D234" s="2203">
        <v>7</v>
      </c>
      <c r="E234" s="2203">
        <v>7</v>
      </c>
      <c r="F234" s="2203">
        <v>39</v>
      </c>
      <c r="G234" s="2205"/>
    </row>
    <row r="235" spans="1:7" s="1361" customFormat="1" ht="105" customHeight="1" x14ac:dyDescent="0.25">
      <c r="A235" s="2222"/>
      <c r="B235" s="2206"/>
      <c r="C235" s="2204"/>
      <c r="D235" s="2204"/>
      <c r="E235" s="2204"/>
      <c r="F235" s="2204"/>
      <c r="G235" s="2206"/>
    </row>
    <row r="236" spans="1:7" s="1361" customFormat="1" x14ac:dyDescent="0.25">
      <c r="A236" s="2220">
        <v>2</v>
      </c>
      <c r="B236" s="2223" t="s">
        <v>133</v>
      </c>
      <c r="C236" s="2203" t="s">
        <v>340</v>
      </c>
      <c r="D236" s="2203">
        <v>175</v>
      </c>
      <c r="E236" s="2203">
        <v>175</v>
      </c>
      <c r="F236" s="2203">
        <v>1500</v>
      </c>
      <c r="G236" s="2205"/>
    </row>
    <row r="237" spans="1:7" s="1361" customFormat="1" ht="15" customHeight="1" x14ac:dyDescent="0.25">
      <c r="A237" s="2221"/>
      <c r="B237" s="2224"/>
      <c r="C237" s="2218"/>
      <c r="D237" s="2218"/>
      <c r="E237" s="2218"/>
      <c r="F237" s="2218"/>
      <c r="G237" s="2219"/>
    </row>
    <row r="238" spans="1:7" s="1361" customFormat="1" ht="5.25" customHeight="1" x14ac:dyDescent="0.25">
      <c r="A238" s="2222"/>
      <c r="B238" s="2225"/>
      <c r="C238" s="2204"/>
      <c r="D238" s="2204"/>
      <c r="E238" s="2204"/>
      <c r="F238" s="2204"/>
      <c r="G238" s="2206"/>
    </row>
    <row r="239" spans="1:7" s="1361" customFormat="1" x14ac:dyDescent="0.25">
      <c r="A239" s="2220">
        <v>3</v>
      </c>
      <c r="B239" s="2223" t="s">
        <v>134</v>
      </c>
      <c r="C239" s="2203" t="s">
        <v>340</v>
      </c>
      <c r="D239" s="2203">
        <v>2</v>
      </c>
      <c r="E239" s="2203">
        <v>4</v>
      </c>
      <c r="F239" s="2203">
        <v>1</v>
      </c>
      <c r="G239" s="2205"/>
    </row>
    <row r="240" spans="1:7" s="1361" customFormat="1" x14ac:dyDescent="0.25">
      <c r="A240" s="2221"/>
      <c r="B240" s="2224"/>
      <c r="C240" s="2218"/>
      <c r="D240" s="2218"/>
      <c r="E240" s="2218"/>
      <c r="F240" s="2218"/>
      <c r="G240" s="2219"/>
    </row>
    <row r="241" spans="1:7" s="1361" customFormat="1" x14ac:dyDescent="0.25">
      <c r="A241" s="2222"/>
      <c r="B241" s="2225"/>
      <c r="C241" s="2204"/>
      <c r="D241" s="2204"/>
      <c r="E241" s="2204"/>
      <c r="F241" s="2204"/>
      <c r="G241" s="2206"/>
    </row>
    <row r="242" spans="1:7" s="1361" customFormat="1" x14ac:dyDescent="0.25">
      <c r="A242" s="2220">
        <v>4</v>
      </c>
      <c r="B242" s="2223" t="s">
        <v>135</v>
      </c>
      <c r="C242" s="2203" t="s">
        <v>340</v>
      </c>
      <c r="D242" s="2203">
        <v>20</v>
      </c>
      <c r="E242" s="2203">
        <v>20</v>
      </c>
      <c r="F242" s="2203">
        <v>40</v>
      </c>
      <c r="G242" s="2205"/>
    </row>
    <row r="243" spans="1:7" s="1361" customFormat="1" ht="80.25" customHeight="1" x14ac:dyDescent="0.25">
      <c r="A243" s="2222"/>
      <c r="B243" s="2225"/>
      <c r="C243" s="2204"/>
      <c r="D243" s="2204"/>
      <c r="E243" s="2204"/>
      <c r="F243" s="2204"/>
      <c r="G243" s="2206"/>
    </row>
    <row r="244" spans="1:7" s="1361" customFormat="1" x14ac:dyDescent="0.25">
      <c r="A244" s="2220">
        <v>5</v>
      </c>
      <c r="B244" s="2223" t="s">
        <v>136</v>
      </c>
      <c r="C244" s="2203" t="s">
        <v>340</v>
      </c>
      <c r="D244" s="2203">
        <v>20</v>
      </c>
      <c r="E244" s="2203">
        <v>20</v>
      </c>
      <c r="F244" s="2203">
        <v>40</v>
      </c>
      <c r="G244" s="2205"/>
    </row>
    <row r="245" spans="1:7" s="1361" customFormat="1" x14ac:dyDescent="0.25">
      <c r="A245" s="2221"/>
      <c r="B245" s="2224"/>
      <c r="C245" s="2218"/>
      <c r="D245" s="2218"/>
      <c r="E245" s="2218"/>
      <c r="F245" s="2218"/>
      <c r="G245" s="2219"/>
    </row>
    <row r="246" spans="1:7" s="1361" customFormat="1" x14ac:dyDescent="0.25">
      <c r="A246" s="2221"/>
      <c r="B246" s="2224"/>
      <c r="C246" s="2218"/>
      <c r="D246" s="2218"/>
      <c r="E246" s="2218"/>
      <c r="F246" s="2218"/>
      <c r="G246" s="2219"/>
    </row>
    <row r="247" spans="1:7" s="1361" customFormat="1" x14ac:dyDescent="0.25">
      <c r="A247" s="2221"/>
      <c r="B247" s="2224"/>
      <c r="C247" s="2218"/>
      <c r="D247" s="2218"/>
      <c r="E247" s="2218"/>
      <c r="F247" s="2218"/>
      <c r="G247" s="2219"/>
    </row>
    <row r="248" spans="1:7" s="1361" customFormat="1" x14ac:dyDescent="0.25">
      <c r="A248" s="2221"/>
      <c r="B248" s="2224"/>
      <c r="C248" s="2218"/>
      <c r="D248" s="2218"/>
      <c r="E248" s="2218"/>
      <c r="F248" s="2218"/>
      <c r="G248" s="2219"/>
    </row>
    <row r="249" spans="1:7" s="1361" customFormat="1" x14ac:dyDescent="0.25">
      <c r="A249" s="2221"/>
      <c r="B249" s="2224"/>
      <c r="C249" s="2218"/>
      <c r="D249" s="2218"/>
      <c r="E249" s="2218"/>
      <c r="F249" s="2218"/>
      <c r="G249" s="2219"/>
    </row>
    <row r="250" spans="1:7" s="1361" customFormat="1" x14ac:dyDescent="0.25">
      <c r="A250" s="2222"/>
      <c r="B250" s="2225"/>
      <c r="C250" s="2204"/>
      <c r="D250" s="2204"/>
      <c r="E250" s="2204"/>
      <c r="F250" s="2204"/>
      <c r="G250" s="2206"/>
    </row>
    <row r="251" spans="1:7" s="1361" customFormat="1" x14ac:dyDescent="0.25">
      <c r="A251" s="2220">
        <v>6</v>
      </c>
      <c r="B251" s="2223" t="s">
        <v>137</v>
      </c>
      <c r="C251" s="2203" t="s">
        <v>340</v>
      </c>
      <c r="D251" s="2203">
        <v>60</v>
      </c>
      <c r="E251" s="2203">
        <v>60</v>
      </c>
      <c r="F251" s="2203">
        <v>0</v>
      </c>
      <c r="G251" s="2205"/>
    </row>
    <row r="252" spans="1:7" s="1361" customFormat="1" x14ac:dyDescent="0.25">
      <c r="A252" s="2221"/>
      <c r="B252" s="2224"/>
      <c r="C252" s="2218"/>
      <c r="D252" s="2218"/>
      <c r="E252" s="2218"/>
      <c r="F252" s="2218"/>
      <c r="G252" s="2219"/>
    </row>
    <row r="253" spans="1:7" s="1361" customFormat="1" x14ac:dyDescent="0.25">
      <c r="A253" s="2221"/>
      <c r="B253" s="2224"/>
      <c r="C253" s="2218"/>
      <c r="D253" s="2218"/>
      <c r="E253" s="2218"/>
      <c r="F253" s="2218"/>
      <c r="G253" s="2219"/>
    </row>
    <row r="254" spans="1:7" s="1361" customFormat="1" ht="27" customHeight="1" x14ac:dyDescent="0.25">
      <c r="A254" s="2222"/>
      <c r="B254" s="2225"/>
      <c r="C254" s="2204"/>
      <c r="D254" s="2204"/>
      <c r="E254" s="2204"/>
      <c r="F254" s="2204"/>
      <c r="G254" s="2206"/>
    </row>
    <row r="255" spans="1:7" s="1361" customFormat="1" x14ac:dyDescent="0.25">
      <c r="A255" s="2220">
        <v>7</v>
      </c>
      <c r="B255" s="2223" t="s">
        <v>138</v>
      </c>
      <c r="C255" s="2203" t="s">
        <v>340</v>
      </c>
      <c r="D255" s="2203">
        <v>2</v>
      </c>
      <c r="E255" s="2203">
        <v>4</v>
      </c>
      <c r="F255" s="2203">
        <v>1</v>
      </c>
      <c r="G255" s="2205"/>
    </row>
    <row r="256" spans="1:7" s="1361" customFormat="1" x14ac:dyDescent="0.25">
      <c r="A256" s="2221"/>
      <c r="B256" s="2224"/>
      <c r="C256" s="2218"/>
      <c r="D256" s="2218"/>
      <c r="E256" s="2218"/>
      <c r="F256" s="2218"/>
      <c r="G256" s="2219"/>
    </row>
    <row r="257" spans="1:7" s="1361" customFormat="1" x14ac:dyDescent="0.25">
      <c r="A257" s="2221"/>
      <c r="B257" s="2224"/>
      <c r="C257" s="2218"/>
      <c r="D257" s="2218"/>
      <c r="E257" s="2218"/>
      <c r="F257" s="2218"/>
      <c r="G257" s="2219"/>
    </row>
    <row r="258" spans="1:7" s="1361" customFormat="1" x14ac:dyDescent="0.25">
      <c r="A258" s="2221"/>
      <c r="B258" s="2224"/>
      <c r="C258" s="2218"/>
      <c r="D258" s="2218"/>
      <c r="E258" s="2218"/>
      <c r="F258" s="2218"/>
      <c r="G258" s="2219"/>
    </row>
    <row r="259" spans="1:7" s="1361" customFormat="1" x14ac:dyDescent="0.25">
      <c r="A259" s="2221"/>
      <c r="B259" s="2224"/>
      <c r="C259" s="2218"/>
      <c r="D259" s="2218"/>
      <c r="E259" s="2218"/>
      <c r="F259" s="2218"/>
      <c r="G259" s="2219"/>
    </row>
    <row r="260" spans="1:7" s="1361" customFormat="1" x14ac:dyDescent="0.25">
      <c r="A260" s="2222"/>
      <c r="B260" s="2225"/>
      <c r="C260" s="2204"/>
      <c r="D260" s="2204"/>
      <c r="E260" s="2204"/>
      <c r="F260" s="2204"/>
      <c r="G260" s="2206"/>
    </row>
    <row r="261" spans="1:7" s="1361" customFormat="1" ht="49.5" customHeight="1" x14ac:dyDescent="0.25">
      <c r="A261" s="2210" t="s">
        <v>1516</v>
      </c>
      <c r="B261" s="2211"/>
      <c r="C261" s="2211"/>
      <c r="D261" s="2211"/>
      <c r="E261" s="2211"/>
      <c r="F261" s="2211"/>
      <c r="G261" s="2212"/>
    </row>
    <row r="262" spans="1:7" s="1361" customFormat="1" ht="15.75" x14ac:dyDescent="0.25">
      <c r="A262" s="2190" t="s">
        <v>427</v>
      </c>
      <c r="B262" s="2190" t="s">
        <v>448</v>
      </c>
      <c r="C262" s="2190" t="s">
        <v>449</v>
      </c>
      <c r="D262" s="2193" t="s">
        <v>451</v>
      </c>
      <c r="E262" s="2194"/>
      <c r="F262" s="2195"/>
      <c r="G262" s="2190" t="s">
        <v>455</v>
      </c>
    </row>
    <row r="263" spans="1:7" s="1361" customFormat="1" ht="15.75" x14ac:dyDescent="0.25">
      <c r="A263" s="2191"/>
      <c r="B263" s="2191"/>
      <c r="C263" s="2191"/>
      <c r="D263" s="2190" t="s">
        <v>450</v>
      </c>
      <c r="E263" s="2193" t="s">
        <v>452</v>
      </c>
      <c r="F263" s="2195"/>
      <c r="G263" s="2191"/>
    </row>
    <row r="264" spans="1:7" s="1361" customFormat="1" ht="59.25" customHeight="1" x14ac:dyDescent="0.25">
      <c r="A264" s="2192"/>
      <c r="B264" s="2192"/>
      <c r="C264" s="2192"/>
      <c r="D264" s="2192"/>
      <c r="E264" s="1513" t="s">
        <v>453</v>
      </c>
      <c r="F264" s="1513" t="s">
        <v>454</v>
      </c>
      <c r="G264" s="2192"/>
    </row>
    <row r="265" spans="1:7" s="1361" customFormat="1" ht="15.75" x14ac:dyDescent="0.25">
      <c r="A265" s="1514">
        <v>1</v>
      </c>
      <c r="B265" s="1515">
        <v>2</v>
      </c>
      <c r="C265" s="1514">
        <v>3</v>
      </c>
      <c r="D265" s="1514">
        <v>4</v>
      </c>
      <c r="E265" s="1513">
        <v>5</v>
      </c>
      <c r="F265" s="1513">
        <v>6</v>
      </c>
      <c r="G265" s="1514">
        <v>7</v>
      </c>
    </row>
    <row r="266" spans="1:7" s="1361" customFormat="1" ht="37.5" customHeight="1" x14ac:dyDescent="0.25">
      <c r="A266" s="2213" t="s">
        <v>1599</v>
      </c>
      <c r="B266" s="2214"/>
      <c r="C266" s="2214"/>
      <c r="D266" s="2214"/>
      <c r="E266" s="2214"/>
      <c r="F266" s="2214"/>
      <c r="G266" s="2215"/>
    </row>
    <row r="267" spans="1:7" s="1361" customFormat="1" ht="31.5" customHeight="1" x14ac:dyDescent="0.25">
      <c r="A267" s="2199" t="s">
        <v>185</v>
      </c>
      <c r="B267" s="2201" t="s">
        <v>1600</v>
      </c>
      <c r="C267" s="2203" t="s">
        <v>1580</v>
      </c>
      <c r="D267" s="2203">
        <v>28</v>
      </c>
      <c r="E267" s="2203">
        <v>15</v>
      </c>
      <c r="F267" s="2203">
        <v>10</v>
      </c>
      <c r="G267" s="2205"/>
    </row>
    <row r="268" spans="1:7" s="1361" customFormat="1" x14ac:dyDescent="0.25">
      <c r="A268" s="2216"/>
      <c r="B268" s="2217"/>
      <c r="C268" s="2218"/>
      <c r="D268" s="2218"/>
      <c r="E268" s="2218"/>
      <c r="F268" s="2218"/>
      <c r="G268" s="2219"/>
    </row>
    <row r="269" spans="1:7" s="1361" customFormat="1" ht="42.75" customHeight="1" x14ac:dyDescent="0.25">
      <c r="A269" s="2200"/>
      <c r="B269" s="2202"/>
      <c r="C269" s="2204"/>
      <c r="D269" s="2204"/>
      <c r="E269" s="2204"/>
      <c r="F269" s="2204"/>
      <c r="G269" s="2206"/>
    </row>
    <row r="270" spans="1:7" s="1361" customFormat="1" x14ac:dyDescent="0.25">
      <c r="A270" s="2199" t="s">
        <v>188</v>
      </c>
      <c r="B270" s="2201" t="s">
        <v>1605</v>
      </c>
      <c r="C270" s="2203" t="s">
        <v>511</v>
      </c>
      <c r="D270" s="2203"/>
      <c r="E270" s="2203">
        <v>6</v>
      </c>
      <c r="F270" s="2203">
        <v>10</v>
      </c>
      <c r="G270" s="2205"/>
    </row>
    <row r="271" spans="1:7" s="1361" customFormat="1" ht="43.5" customHeight="1" x14ac:dyDescent="0.25">
      <c r="A271" s="2200"/>
      <c r="B271" s="2202"/>
      <c r="C271" s="2204"/>
      <c r="D271" s="2204"/>
      <c r="E271" s="2204"/>
      <c r="F271" s="2204"/>
      <c r="G271" s="2206"/>
    </row>
    <row r="272" spans="1:7" s="1361" customFormat="1" ht="15.75" x14ac:dyDescent="0.25">
      <c r="A272" s="2207" t="s">
        <v>1601</v>
      </c>
      <c r="B272" s="2208"/>
      <c r="C272" s="2208"/>
      <c r="D272" s="2208"/>
      <c r="E272" s="2208"/>
      <c r="F272" s="2208"/>
      <c r="G272" s="2209"/>
    </row>
    <row r="273" spans="1:7" s="1361" customFormat="1" ht="37.5" customHeight="1" x14ac:dyDescent="0.25">
      <c r="A273" s="103" t="s">
        <v>195</v>
      </c>
      <c r="B273" s="208" t="s">
        <v>1602</v>
      </c>
      <c r="C273" s="208" t="s">
        <v>511</v>
      </c>
      <c r="D273" s="210">
        <v>157</v>
      </c>
      <c r="E273" s="210">
        <v>140</v>
      </c>
      <c r="F273" s="210">
        <v>17</v>
      </c>
      <c r="G273" s="208"/>
    </row>
    <row r="274" spans="1:7" s="1361" customFormat="1" ht="54.75" customHeight="1" x14ac:dyDescent="0.25">
      <c r="A274" s="103" t="s">
        <v>198</v>
      </c>
      <c r="B274" s="208" t="s">
        <v>1603</v>
      </c>
      <c r="C274" s="208" t="s">
        <v>511</v>
      </c>
      <c r="D274" s="210">
        <v>110</v>
      </c>
      <c r="E274" s="210">
        <v>110</v>
      </c>
      <c r="F274" s="210">
        <v>96</v>
      </c>
      <c r="G274" s="208"/>
    </row>
    <row r="275" spans="1:7" s="1361" customFormat="1" ht="47.25" x14ac:dyDescent="0.25">
      <c r="A275" s="103" t="s">
        <v>200</v>
      </c>
      <c r="B275" s="1375" t="s">
        <v>1604</v>
      </c>
      <c r="C275" s="208" t="s">
        <v>156</v>
      </c>
      <c r="D275" s="105">
        <v>0</v>
      </c>
      <c r="E275" s="210">
        <v>0</v>
      </c>
      <c r="F275" s="210">
        <v>3</v>
      </c>
      <c r="G275" s="208"/>
    </row>
    <row r="276" spans="1:7" ht="27.75" customHeight="1" x14ac:dyDescent="0.25">
      <c r="A276" s="2243" t="s">
        <v>1456</v>
      </c>
      <c r="B276" s="2244"/>
      <c r="C276" s="2244"/>
      <c r="D276" s="2244"/>
      <c r="E276" s="2244"/>
      <c r="F276" s="2244"/>
      <c r="G276" s="2245"/>
    </row>
    <row r="277" spans="1:7" s="1361" customFormat="1" ht="15.75" customHeight="1" x14ac:dyDescent="0.25">
      <c r="A277" s="2190" t="s">
        <v>427</v>
      </c>
      <c r="B277" s="2190" t="s">
        <v>448</v>
      </c>
      <c r="C277" s="2190" t="s">
        <v>449</v>
      </c>
      <c r="D277" s="2193" t="s">
        <v>451</v>
      </c>
      <c r="E277" s="2194"/>
      <c r="F277" s="2195"/>
      <c r="G277" s="2190" t="s">
        <v>455</v>
      </c>
    </row>
    <row r="278" spans="1:7" s="1361" customFormat="1" ht="15.75" customHeight="1" x14ac:dyDescent="0.25">
      <c r="A278" s="2191"/>
      <c r="B278" s="2191"/>
      <c r="C278" s="2191"/>
      <c r="D278" s="2190" t="s">
        <v>450</v>
      </c>
      <c r="E278" s="2193" t="s">
        <v>452</v>
      </c>
      <c r="F278" s="2195"/>
      <c r="G278" s="2191"/>
    </row>
    <row r="279" spans="1:7" s="1361" customFormat="1" ht="60" customHeight="1" x14ac:dyDescent="0.25">
      <c r="A279" s="2192"/>
      <c r="B279" s="2192"/>
      <c r="C279" s="2192"/>
      <c r="D279" s="2192"/>
      <c r="E279" s="1513" t="s">
        <v>453</v>
      </c>
      <c r="F279" s="1513" t="s">
        <v>454</v>
      </c>
      <c r="G279" s="2192"/>
    </row>
    <row r="280" spans="1:7" s="1361" customFormat="1" ht="15.75" x14ac:dyDescent="0.25">
      <c r="A280" s="1514">
        <v>1</v>
      </c>
      <c r="B280" s="1515">
        <v>2</v>
      </c>
      <c r="C280" s="1514">
        <v>3</v>
      </c>
      <c r="D280" s="1514">
        <v>4</v>
      </c>
      <c r="E280" s="1513">
        <v>5</v>
      </c>
      <c r="F280" s="1513">
        <v>6</v>
      </c>
      <c r="G280" s="1514">
        <v>7</v>
      </c>
    </row>
    <row r="281" spans="1:7" x14ac:dyDescent="0.25">
      <c r="A281" s="1935">
        <v>1</v>
      </c>
      <c r="B281" s="2223" t="s">
        <v>638</v>
      </c>
      <c r="C281" s="2227" t="s">
        <v>639</v>
      </c>
      <c r="D281" s="2227">
        <v>15000</v>
      </c>
      <c r="E281" s="2227">
        <v>15000</v>
      </c>
      <c r="F281" s="2227">
        <v>15000</v>
      </c>
      <c r="G281" s="1738" t="s">
        <v>750</v>
      </c>
    </row>
    <row r="282" spans="1:7" ht="39.75" customHeight="1" x14ac:dyDescent="0.25">
      <c r="A282" s="2226"/>
      <c r="B282" s="2225"/>
      <c r="C282" s="2228"/>
      <c r="D282" s="2228"/>
      <c r="E282" s="2228"/>
      <c r="F282" s="2228"/>
      <c r="G282" s="2229"/>
    </row>
    <row r="283" spans="1:7" x14ac:dyDescent="0.25">
      <c r="A283" s="1935">
        <v>2</v>
      </c>
      <c r="B283" s="2205" t="s">
        <v>640</v>
      </c>
      <c r="C283" s="2227" t="s">
        <v>627</v>
      </c>
      <c r="D283" s="2227">
        <v>30</v>
      </c>
      <c r="E283" s="2227">
        <v>30</v>
      </c>
      <c r="F283" s="2227">
        <v>30</v>
      </c>
      <c r="G283" s="1738" t="s">
        <v>750</v>
      </c>
    </row>
    <row r="284" spans="1:7" ht="37.5" customHeight="1" x14ac:dyDescent="0.25">
      <c r="A284" s="2226"/>
      <c r="B284" s="2206"/>
      <c r="C284" s="2228"/>
      <c r="D284" s="2228"/>
      <c r="E284" s="2228"/>
      <c r="F284" s="2228"/>
      <c r="G284" s="2229"/>
    </row>
    <row r="285" spans="1:7" ht="47.25" x14ac:dyDescent="0.25">
      <c r="A285" s="1369">
        <v>3</v>
      </c>
      <c r="B285" s="1367" t="s">
        <v>641</v>
      </c>
      <c r="C285" s="1366" t="s">
        <v>627</v>
      </c>
      <c r="D285" s="1366">
        <v>2</v>
      </c>
      <c r="E285" s="1366">
        <v>1</v>
      </c>
      <c r="F285" s="1366">
        <v>1</v>
      </c>
      <c r="G285" s="1368" t="s">
        <v>750</v>
      </c>
    </row>
    <row r="286" spans="1:7" s="1361" customFormat="1" ht="39" customHeight="1" x14ac:dyDescent="0.25">
      <c r="A286" s="1081">
        <v>4</v>
      </c>
      <c r="B286" s="208" t="s">
        <v>1623</v>
      </c>
      <c r="C286" s="113" t="s">
        <v>627</v>
      </c>
      <c r="D286" s="113">
        <v>0</v>
      </c>
      <c r="E286" s="113">
        <v>1</v>
      </c>
      <c r="F286" s="113">
        <v>1</v>
      </c>
      <c r="G286" s="1368" t="s">
        <v>750</v>
      </c>
    </row>
    <row r="287" spans="1:7" ht="15.75" x14ac:dyDescent="0.25">
      <c r="A287" s="2187" t="s">
        <v>1606</v>
      </c>
      <c r="B287" s="2188"/>
      <c r="C287" s="2188"/>
      <c r="D287" s="2188"/>
      <c r="E287" s="2188"/>
      <c r="F287" s="2188"/>
      <c r="G287" s="2189"/>
    </row>
    <row r="288" spans="1:7" s="1361" customFormat="1" ht="15.75" x14ac:dyDescent="0.25">
      <c r="A288" s="2190" t="s">
        <v>427</v>
      </c>
      <c r="B288" s="2190" t="s">
        <v>448</v>
      </c>
      <c r="C288" s="2190" t="s">
        <v>449</v>
      </c>
      <c r="D288" s="2193" t="s">
        <v>451</v>
      </c>
      <c r="E288" s="2194"/>
      <c r="F288" s="2195"/>
      <c r="G288" s="2190" t="s">
        <v>455</v>
      </c>
    </row>
    <row r="289" spans="1:7" s="1361" customFormat="1" ht="15.75" x14ac:dyDescent="0.25">
      <c r="A289" s="2191"/>
      <c r="B289" s="2191"/>
      <c r="C289" s="2191"/>
      <c r="D289" s="2190" t="s">
        <v>450</v>
      </c>
      <c r="E289" s="2193" t="s">
        <v>452</v>
      </c>
      <c r="F289" s="2195"/>
      <c r="G289" s="2191"/>
    </row>
    <row r="290" spans="1:7" s="1361" customFormat="1" ht="58.5" customHeight="1" x14ac:dyDescent="0.25">
      <c r="A290" s="2192"/>
      <c r="B290" s="2192"/>
      <c r="C290" s="2192"/>
      <c r="D290" s="2192"/>
      <c r="E290" s="1513" t="s">
        <v>453</v>
      </c>
      <c r="F290" s="1513" t="s">
        <v>454</v>
      </c>
      <c r="G290" s="2192"/>
    </row>
    <row r="291" spans="1:7" s="1361" customFormat="1" ht="15.75" x14ac:dyDescent="0.25">
      <c r="A291" s="1517">
        <v>1</v>
      </c>
      <c r="B291" s="1518">
        <v>2</v>
      </c>
      <c r="C291" s="1517">
        <v>3</v>
      </c>
      <c r="D291" s="1517">
        <v>4</v>
      </c>
      <c r="E291" s="1519">
        <v>5</v>
      </c>
      <c r="F291" s="1519">
        <v>6</v>
      </c>
      <c r="G291" s="1517">
        <v>7</v>
      </c>
    </row>
    <row r="292" spans="1:7" ht="31.5" x14ac:dyDescent="0.25">
      <c r="A292" s="1419">
        <v>1</v>
      </c>
      <c r="B292" s="259" t="s">
        <v>735</v>
      </c>
      <c r="C292" s="1419" t="s">
        <v>736</v>
      </c>
      <c r="D292" s="1419">
        <v>700</v>
      </c>
      <c r="E292" s="216">
        <v>900</v>
      </c>
      <c r="F292" s="216">
        <v>900</v>
      </c>
      <c r="G292" s="723" t="s">
        <v>737</v>
      </c>
    </row>
    <row r="293" spans="1:7" ht="31.5" x14ac:dyDescent="0.25">
      <c r="A293" s="1419">
        <v>2</v>
      </c>
      <c r="B293" s="259" t="s">
        <v>738</v>
      </c>
      <c r="C293" s="1419" t="s">
        <v>736</v>
      </c>
      <c r="D293" s="1419">
        <v>3</v>
      </c>
      <c r="E293" s="1520">
        <v>3</v>
      </c>
      <c r="F293" s="1520">
        <v>3</v>
      </c>
      <c r="G293" s="723" t="s">
        <v>737</v>
      </c>
    </row>
    <row r="294" spans="1:7" ht="31.5" x14ac:dyDescent="0.25">
      <c r="A294" s="1419">
        <v>3</v>
      </c>
      <c r="B294" s="259" t="s">
        <v>739</v>
      </c>
      <c r="C294" s="1419" t="s">
        <v>736</v>
      </c>
      <c r="D294" s="1419">
        <v>35</v>
      </c>
      <c r="E294" s="1520">
        <v>35</v>
      </c>
      <c r="F294" s="1520">
        <v>35</v>
      </c>
      <c r="G294" s="723" t="s">
        <v>737</v>
      </c>
    </row>
    <row r="295" spans="1:7" ht="110.25" x14ac:dyDescent="0.25">
      <c r="A295" s="1419">
        <v>4</v>
      </c>
      <c r="B295" s="259" t="s">
        <v>740</v>
      </c>
      <c r="C295" s="1419" t="s">
        <v>736</v>
      </c>
      <c r="D295" s="1419">
        <v>3</v>
      </c>
      <c r="E295" s="1520">
        <v>3</v>
      </c>
      <c r="F295" s="1520">
        <v>3</v>
      </c>
      <c r="G295" s="723" t="s">
        <v>737</v>
      </c>
    </row>
    <row r="296" spans="1:7" s="1361" customFormat="1" ht="33.75" customHeight="1" x14ac:dyDescent="0.25">
      <c r="A296" s="2196" t="s">
        <v>1620</v>
      </c>
      <c r="B296" s="2197"/>
      <c r="C296" s="2197"/>
      <c r="D296" s="2197"/>
      <c r="E296" s="2197"/>
      <c r="F296" s="2197"/>
      <c r="G296" s="2198"/>
    </row>
    <row r="297" spans="1:7" x14ac:dyDescent="0.25">
      <c r="A297" s="2178" t="s">
        <v>1607</v>
      </c>
      <c r="B297" s="2181" t="s">
        <v>1608</v>
      </c>
      <c r="C297" s="2181" t="s">
        <v>1609</v>
      </c>
      <c r="D297" s="2184" t="s">
        <v>1610</v>
      </c>
      <c r="E297" s="2185"/>
      <c r="F297" s="2186"/>
      <c r="G297" s="2181" t="s">
        <v>1611</v>
      </c>
    </row>
    <row r="298" spans="1:7" x14ac:dyDescent="0.25">
      <c r="A298" s="2179"/>
      <c r="B298" s="2182"/>
      <c r="C298" s="2179"/>
      <c r="D298" s="2181" t="s">
        <v>1612</v>
      </c>
      <c r="E298" s="2184" t="s">
        <v>1613</v>
      </c>
      <c r="F298" s="2186"/>
      <c r="G298" s="2182"/>
    </row>
    <row r="299" spans="1:7" ht="53.25" customHeight="1" x14ac:dyDescent="0.25">
      <c r="A299" s="2180"/>
      <c r="B299" s="2183"/>
      <c r="C299" s="2180"/>
      <c r="D299" s="2183"/>
      <c r="E299" s="661" t="s">
        <v>602</v>
      </c>
      <c r="F299" s="1516" t="s">
        <v>1614</v>
      </c>
      <c r="G299" s="1765"/>
    </row>
    <row r="300" spans="1:7" ht="14.25" customHeight="1" x14ac:dyDescent="0.25">
      <c r="A300" s="758">
        <v>1</v>
      </c>
      <c r="B300" s="661">
        <v>2</v>
      </c>
      <c r="C300" s="758">
        <v>3</v>
      </c>
      <c r="D300" s="758">
        <v>4</v>
      </c>
      <c r="E300" s="758">
        <v>5</v>
      </c>
      <c r="F300" s="758">
        <v>6</v>
      </c>
      <c r="G300" s="758">
        <v>7</v>
      </c>
    </row>
    <row r="301" spans="1:7" x14ac:dyDescent="0.25">
      <c r="A301" s="1376" t="s">
        <v>1369</v>
      </c>
      <c r="B301" s="1321" t="s">
        <v>1615</v>
      </c>
      <c r="C301" s="1376"/>
      <c r="D301" s="1376"/>
      <c r="E301" s="1376">
        <v>33</v>
      </c>
      <c r="F301" s="1376">
        <v>34</v>
      </c>
      <c r="G301" s="1376"/>
    </row>
    <row r="302" spans="1:7" ht="30" x14ac:dyDescent="0.25">
      <c r="A302" s="1376" t="s">
        <v>953</v>
      </c>
      <c r="B302" s="1321" t="s">
        <v>1616</v>
      </c>
      <c r="C302" s="1376"/>
      <c r="D302" s="1376"/>
      <c r="E302" s="1376">
        <v>3</v>
      </c>
      <c r="F302" s="1376">
        <v>4</v>
      </c>
      <c r="G302" s="1376"/>
    </row>
    <row r="303" spans="1:7" x14ac:dyDescent="0.25">
      <c r="A303" s="1376" t="s">
        <v>1284</v>
      </c>
      <c r="B303" s="1321" t="s">
        <v>1617</v>
      </c>
      <c r="C303" s="1376"/>
      <c r="D303" s="1376"/>
      <c r="E303" s="1376">
        <v>0</v>
      </c>
      <c r="F303" s="1376">
        <v>0</v>
      </c>
      <c r="G303" s="1376"/>
    </row>
    <row r="304" spans="1:7" ht="45" x14ac:dyDescent="0.25">
      <c r="A304" s="1376" t="s">
        <v>1618</v>
      </c>
      <c r="B304" s="1321" t="s">
        <v>1619</v>
      </c>
      <c r="C304" s="1376"/>
      <c r="D304" s="1376"/>
      <c r="E304" s="1376">
        <v>100</v>
      </c>
      <c r="F304" s="1376">
        <v>100</v>
      </c>
      <c r="G304" s="1376"/>
    </row>
    <row r="305" spans="1:7" ht="31.5" customHeight="1" x14ac:dyDescent="0.25">
      <c r="A305" s="2175" t="s">
        <v>1621</v>
      </c>
      <c r="B305" s="2176"/>
      <c r="C305" s="2176"/>
      <c r="D305" s="2176"/>
      <c r="E305" s="2176"/>
      <c r="F305" s="2176"/>
      <c r="G305" s="2177"/>
    </row>
    <row r="306" spans="1:7" x14ac:dyDescent="0.25">
      <c r="A306" s="2178" t="s">
        <v>1607</v>
      </c>
      <c r="B306" s="2181" t="s">
        <v>1608</v>
      </c>
      <c r="C306" s="2181" t="s">
        <v>1609</v>
      </c>
      <c r="D306" s="2184" t="s">
        <v>1610</v>
      </c>
      <c r="E306" s="2185"/>
      <c r="F306" s="2186"/>
      <c r="G306" s="2181" t="s">
        <v>1611</v>
      </c>
    </row>
    <row r="307" spans="1:7" ht="60" customHeight="1" x14ac:dyDescent="0.25">
      <c r="A307" s="2179"/>
      <c r="B307" s="2182"/>
      <c r="C307" s="2179"/>
      <c r="D307" s="2181" t="s">
        <v>1612</v>
      </c>
      <c r="E307" s="2184" t="s">
        <v>1613</v>
      </c>
      <c r="F307" s="2186"/>
      <c r="G307" s="2182"/>
    </row>
    <row r="308" spans="1:7" x14ac:dyDescent="0.25">
      <c r="A308" s="2180"/>
      <c r="B308" s="2183"/>
      <c r="C308" s="2180"/>
      <c r="D308" s="2183"/>
      <c r="E308" s="661" t="s">
        <v>602</v>
      </c>
      <c r="F308" s="1516" t="s">
        <v>1614</v>
      </c>
      <c r="G308" s="1765"/>
    </row>
    <row r="309" spans="1:7" x14ac:dyDescent="0.25">
      <c r="A309" s="758">
        <v>1</v>
      </c>
      <c r="B309" s="758">
        <v>2</v>
      </c>
      <c r="C309" s="758">
        <v>3</v>
      </c>
      <c r="D309" s="758">
        <v>4</v>
      </c>
      <c r="E309" s="758">
        <v>5</v>
      </c>
      <c r="F309" s="758">
        <v>6</v>
      </c>
      <c r="G309" s="758">
        <v>7</v>
      </c>
    </row>
    <row r="310" spans="1:7" ht="30" x14ac:dyDescent="0.25">
      <c r="A310" s="1085" t="s">
        <v>1369</v>
      </c>
      <c r="B310" s="1085" t="s">
        <v>1622</v>
      </c>
      <c r="C310" s="1322" t="s">
        <v>627</v>
      </c>
      <c r="D310" s="1322">
        <v>0</v>
      </c>
      <c r="E310" s="1322">
        <v>4</v>
      </c>
      <c r="F310" s="1322">
        <v>4</v>
      </c>
      <c r="G310" s="1322" t="s">
        <v>1724</v>
      </c>
    </row>
  </sheetData>
  <mergeCells count="299">
    <mergeCell ref="A153:G153"/>
    <mergeCell ref="C156:C157"/>
    <mergeCell ref="D156:D157"/>
    <mergeCell ref="A156:A157"/>
    <mergeCell ref="F156:F157"/>
    <mergeCell ref="B156:B157"/>
    <mergeCell ref="A147:G147"/>
    <mergeCell ref="A149:G149"/>
    <mergeCell ref="A155:G155"/>
    <mergeCell ref="G156:G157"/>
    <mergeCell ref="E156:E157"/>
    <mergeCell ref="G118:G119"/>
    <mergeCell ref="A117:A119"/>
    <mergeCell ref="B117:B119"/>
    <mergeCell ref="C118:C119"/>
    <mergeCell ref="D118:D119"/>
    <mergeCell ref="E118:E119"/>
    <mergeCell ref="F118:F119"/>
    <mergeCell ref="D143:F143"/>
    <mergeCell ref="G143:G145"/>
    <mergeCell ref="D144:D145"/>
    <mergeCell ref="E144:F144"/>
    <mergeCell ref="A142:G142"/>
    <mergeCell ref="A143:A145"/>
    <mergeCell ref="B143:B145"/>
    <mergeCell ref="C143:C145"/>
    <mergeCell ref="G113:G114"/>
    <mergeCell ref="A115:A116"/>
    <mergeCell ref="B115:B116"/>
    <mergeCell ref="C115:C116"/>
    <mergeCell ref="D115:D116"/>
    <mergeCell ref="E115:E116"/>
    <mergeCell ref="F115:F116"/>
    <mergeCell ref="G115:G116"/>
    <mergeCell ref="A160:A162"/>
    <mergeCell ref="B160:B162"/>
    <mergeCell ref="C160:C162"/>
    <mergeCell ref="D160:F160"/>
    <mergeCell ref="G160:G162"/>
    <mergeCell ref="D161:D162"/>
    <mergeCell ref="E161:F161"/>
    <mergeCell ref="A159:G159"/>
    <mergeCell ref="A127:G127"/>
    <mergeCell ref="A128:A130"/>
    <mergeCell ref="B128:B130"/>
    <mergeCell ref="C128:C130"/>
    <mergeCell ref="D128:F128"/>
    <mergeCell ref="G128:G130"/>
    <mergeCell ref="D129:D130"/>
    <mergeCell ref="E129:F129"/>
    <mergeCell ref="G101:G102"/>
    <mergeCell ref="A104:G104"/>
    <mergeCell ref="A109:G109"/>
    <mergeCell ref="A110:A111"/>
    <mergeCell ref="B110:B111"/>
    <mergeCell ref="C110:C111"/>
    <mergeCell ref="D110:D111"/>
    <mergeCell ref="E110:E111"/>
    <mergeCell ref="F110:F111"/>
    <mergeCell ref="G110:G111"/>
    <mergeCell ref="A101:A102"/>
    <mergeCell ref="B101:B102"/>
    <mergeCell ref="C101:C102"/>
    <mergeCell ref="D101:D102"/>
    <mergeCell ref="E101:E102"/>
    <mergeCell ref="F101:F102"/>
    <mergeCell ref="A172:G172"/>
    <mergeCell ref="A175:G175"/>
    <mergeCell ref="A167:G167"/>
    <mergeCell ref="A168:A170"/>
    <mergeCell ref="B168:B170"/>
    <mergeCell ref="C168:C170"/>
    <mergeCell ref="D168:F168"/>
    <mergeCell ref="G168:G170"/>
    <mergeCell ref="D169:D170"/>
    <mergeCell ref="E169:F169"/>
    <mergeCell ref="A52:G52"/>
    <mergeCell ref="B99:B100"/>
    <mergeCell ref="C99:C100"/>
    <mergeCell ref="D99:D100"/>
    <mergeCell ref="E99:E100"/>
    <mergeCell ref="F99:F100"/>
    <mergeCell ref="G99:G100"/>
    <mergeCell ref="A69:G69"/>
    <mergeCell ref="A74:G74"/>
    <mergeCell ref="A85:G85"/>
    <mergeCell ref="A96:G96"/>
    <mergeCell ref="A70:A72"/>
    <mergeCell ref="B70:B72"/>
    <mergeCell ref="C70:C72"/>
    <mergeCell ref="D70:F70"/>
    <mergeCell ref="G70:G72"/>
    <mergeCell ref="D71:D72"/>
    <mergeCell ref="E71:F71"/>
    <mergeCell ref="A98:G98"/>
    <mergeCell ref="A99:A100"/>
    <mergeCell ref="A59:A68"/>
    <mergeCell ref="B59:B68"/>
    <mergeCell ref="C59:C68"/>
    <mergeCell ref="D59:D68"/>
    <mergeCell ref="E59:E68"/>
    <mergeCell ref="F59:F68"/>
    <mergeCell ref="G59:G68"/>
    <mergeCell ref="A3:G3"/>
    <mergeCell ref="A11:G11"/>
    <mergeCell ref="A15:G15"/>
    <mergeCell ref="A21:G21"/>
    <mergeCell ref="A31:G31"/>
    <mergeCell ref="A32:A34"/>
    <mergeCell ref="B32:B34"/>
    <mergeCell ref="C32:C34"/>
    <mergeCell ref="D32:F32"/>
    <mergeCell ref="G32:G34"/>
    <mergeCell ref="A53:A55"/>
    <mergeCell ref="B53:B55"/>
    <mergeCell ref="C53:C55"/>
    <mergeCell ref="D53:F53"/>
    <mergeCell ref="G53:G55"/>
    <mergeCell ref="D54:D55"/>
    <mergeCell ref="E54:F54"/>
    <mergeCell ref="D33:D34"/>
    <mergeCell ref="E33:F33"/>
    <mergeCell ref="A4:A6"/>
    <mergeCell ref="B4:B6"/>
    <mergeCell ref="C4:C6"/>
    <mergeCell ref="D4:F4"/>
    <mergeCell ref="G4:G6"/>
    <mergeCell ref="D5:D6"/>
    <mergeCell ref="E5:F5"/>
    <mergeCell ref="A2:G2"/>
    <mergeCell ref="A1:G1"/>
    <mergeCell ref="A177:G177"/>
    <mergeCell ref="A276:G276"/>
    <mergeCell ref="A180:G180"/>
    <mergeCell ref="A181:A183"/>
    <mergeCell ref="B181:B183"/>
    <mergeCell ref="C181:C183"/>
    <mergeCell ref="D181:F181"/>
    <mergeCell ref="G181:G183"/>
    <mergeCell ref="D182:D183"/>
    <mergeCell ref="E182:F182"/>
    <mergeCell ref="A210:G210"/>
    <mergeCell ref="C211:C213"/>
    <mergeCell ref="D211:F211"/>
    <mergeCell ref="G211:G213"/>
    <mergeCell ref="D212:D213"/>
    <mergeCell ref="E212:F212"/>
    <mergeCell ref="A191:G191"/>
    <mergeCell ref="A281:A282"/>
    <mergeCell ref="B281:B282"/>
    <mergeCell ref="C281:C282"/>
    <mergeCell ref="D281:D282"/>
    <mergeCell ref="E281:E282"/>
    <mergeCell ref="F281:F282"/>
    <mergeCell ref="G281:G282"/>
    <mergeCell ref="A277:A279"/>
    <mergeCell ref="B277:B279"/>
    <mergeCell ref="C277:C279"/>
    <mergeCell ref="D277:F277"/>
    <mergeCell ref="G277:G279"/>
    <mergeCell ref="D278:D279"/>
    <mergeCell ref="E278:F278"/>
    <mergeCell ref="A283:A284"/>
    <mergeCell ref="B283:B284"/>
    <mergeCell ref="C283:C284"/>
    <mergeCell ref="D283:D284"/>
    <mergeCell ref="E283:E284"/>
    <mergeCell ref="F283:F284"/>
    <mergeCell ref="G283:G284"/>
    <mergeCell ref="A211:A213"/>
    <mergeCell ref="B211:B213"/>
    <mergeCell ref="A218:G218"/>
    <mergeCell ref="A219:A221"/>
    <mergeCell ref="B219:B221"/>
    <mergeCell ref="C219:C221"/>
    <mergeCell ref="D219:F219"/>
    <mergeCell ref="G219:G221"/>
    <mergeCell ref="D220:D221"/>
    <mergeCell ref="E220:F220"/>
    <mergeCell ref="A229:G229"/>
    <mergeCell ref="A234:A235"/>
    <mergeCell ref="B234:B235"/>
    <mergeCell ref="C234:C235"/>
    <mergeCell ref="D234:D235"/>
    <mergeCell ref="E234:E235"/>
    <mergeCell ref="F234:F235"/>
    <mergeCell ref="A200:G200"/>
    <mergeCell ref="A192:A194"/>
    <mergeCell ref="B192:B194"/>
    <mergeCell ref="C192:C194"/>
    <mergeCell ref="D192:F192"/>
    <mergeCell ref="G192:G194"/>
    <mergeCell ref="D193:D194"/>
    <mergeCell ref="E193:F193"/>
    <mergeCell ref="A201:A203"/>
    <mergeCell ref="B201:B203"/>
    <mergeCell ref="C201:C203"/>
    <mergeCell ref="D201:F201"/>
    <mergeCell ref="G201:G203"/>
    <mergeCell ref="D202:D203"/>
    <mergeCell ref="E202:F202"/>
    <mergeCell ref="A239:A241"/>
    <mergeCell ref="B239:B241"/>
    <mergeCell ref="C239:C241"/>
    <mergeCell ref="D239:D241"/>
    <mergeCell ref="E239:E241"/>
    <mergeCell ref="F239:F241"/>
    <mergeCell ref="G239:G241"/>
    <mergeCell ref="A242:A243"/>
    <mergeCell ref="B242:B243"/>
    <mergeCell ref="C242:C243"/>
    <mergeCell ref="D242:D243"/>
    <mergeCell ref="E242:E243"/>
    <mergeCell ref="A255:A260"/>
    <mergeCell ref="B255:B260"/>
    <mergeCell ref="C255:C260"/>
    <mergeCell ref="D255:D260"/>
    <mergeCell ref="E255:E260"/>
    <mergeCell ref="F255:F260"/>
    <mergeCell ref="G255:G260"/>
    <mergeCell ref="A251:A254"/>
    <mergeCell ref="B251:B254"/>
    <mergeCell ref="C251:C254"/>
    <mergeCell ref="D251:D254"/>
    <mergeCell ref="E251:E254"/>
    <mergeCell ref="F251:F254"/>
    <mergeCell ref="G251:G254"/>
    <mergeCell ref="A230:A232"/>
    <mergeCell ref="B230:B232"/>
    <mergeCell ref="C230:C232"/>
    <mergeCell ref="D230:F230"/>
    <mergeCell ref="G230:G232"/>
    <mergeCell ref="D231:D232"/>
    <mergeCell ref="E231:F231"/>
    <mergeCell ref="A244:A250"/>
    <mergeCell ref="B244:B250"/>
    <mergeCell ref="C244:C250"/>
    <mergeCell ref="D244:D250"/>
    <mergeCell ref="E244:E250"/>
    <mergeCell ref="F244:F250"/>
    <mergeCell ref="G244:G250"/>
    <mergeCell ref="F242:F243"/>
    <mergeCell ref="G242:G243"/>
    <mergeCell ref="G234:G235"/>
    <mergeCell ref="A236:A238"/>
    <mergeCell ref="B236:B238"/>
    <mergeCell ref="C236:C238"/>
    <mergeCell ref="D236:D238"/>
    <mergeCell ref="E236:E238"/>
    <mergeCell ref="F236:F238"/>
    <mergeCell ref="G236:G238"/>
    <mergeCell ref="A261:G261"/>
    <mergeCell ref="A266:G266"/>
    <mergeCell ref="A267:A269"/>
    <mergeCell ref="B267:B269"/>
    <mergeCell ref="C267:C269"/>
    <mergeCell ref="D267:D269"/>
    <mergeCell ref="E267:E269"/>
    <mergeCell ref="F267:F269"/>
    <mergeCell ref="G267:G269"/>
    <mergeCell ref="A270:A271"/>
    <mergeCell ref="B270:B271"/>
    <mergeCell ref="C270:C271"/>
    <mergeCell ref="D270:D271"/>
    <mergeCell ref="E270:E271"/>
    <mergeCell ref="F270:F271"/>
    <mergeCell ref="G270:G271"/>
    <mergeCell ref="A272:G272"/>
    <mergeCell ref="A262:A264"/>
    <mergeCell ref="B262:B264"/>
    <mergeCell ref="C262:C264"/>
    <mergeCell ref="D262:F262"/>
    <mergeCell ref="G262:G264"/>
    <mergeCell ref="D263:D264"/>
    <mergeCell ref="E263:F263"/>
    <mergeCell ref="A305:G305"/>
    <mergeCell ref="A306:A308"/>
    <mergeCell ref="B306:B308"/>
    <mergeCell ref="C306:C308"/>
    <mergeCell ref="D306:F306"/>
    <mergeCell ref="G306:G308"/>
    <mergeCell ref="D307:D308"/>
    <mergeCell ref="E307:F307"/>
    <mergeCell ref="A287:G287"/>
    <mergeCell ref="A288:A290"/>
    <mergeCell ref="B288:B290"/>
    <mergeCell ref="C288:C290"/>
    <mergeCell ref="D288:F288"/>
    <mergeCell ref="G288:G290"/>
    <mergeCell ref="D289:D290"/>
    <mergeCell ref="E289:F289"/>
    <mergeCell ref="A297:A299"/>
    <mergeCell ref="B297:B299"/>
    <mergeCell ref="C297:C299"/>
    <mergeCell ref="D297:F297"/>
    <mergeCell ref="D298:D299"/>
    <mergeCell ref="E298:F298"/>
    <mergeCell ref="G297:G299"/>
    <mergeCell ref="A296:G296"/>
  </mergeCells>
  <phoneticPr fontId="70" type="noConversion"/>
  <pageMargins left="0.7" right="0.7" top="0.75" bottom="0.75" header="0.3" footer="0.3"/>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134"/>
  <sheetViews>
    <sheetView topLeftCell="A46" zoomScaleNormal="100" workbookViewId="0">
      <selection activeCell="C58" sqref="C58"/>
    </sheetView>
  </sheetViews>
  <sheetFormatPr defaultColWidth="9.140625" defaultRowHeight="15" x14ac:dyDescent="0.25"/>
  <cols>
    <col min="1" max="1" width="9.85546875" style="3" customWidth="1"/>
    <col min="2" max="2" width="55.28515625" style="3" customWidth="1"/>
    <col min="3" max="3" width="16.7109375" style="3" customWidth="1"/>
    <col min="4" max="4" width="22.28515625" style="3" customWidth="1"/>
    <col min="5" max="5" width="30.7109375" style="3" customWidth="1"/>
    <col min="6" max="6" width="25.42578125" style="3" customWidth="1"/>
    <col min="7" max="7" width="30.28515625" style="3" customWidth="1"/>
    <col min="8" max="16384" width="9.140625" style="3"/>
  </cols>
  <sheetData>
    <row r="1" spans="1:7" s="2" customFormat="1" x14ac:dyDescent="0.25">
      <c r="C1" s="2343" t="s">
        <v>604</v>
      </c>
      <c r="D1" s="2344"/>
      <c r="E1" s="2344"/>
      <c r="F1" s="2344"/>
      <c r="G1" s="2344"/>
    </row>
    <row r="2" spans="1:7" s="2" customFormat="1" ht="95.25" customHeight="1" thickBot="1" x14ac:dyDescent="0.3">
      <c r="A2" s="2345" t="s">
        <v>1720</v>
      </c>
      <c r="B2" s="2346"/>
      <c r="C2" s="2346"/>
      <c r="D2" s="2346"/>
      <c r="E2" s="2346"/>
      <c r="F2" s="2346"/>
      <c r="G2" s="2346"/>
    </row>
    <row r="3" spans="1:7" s="2" customFormat="1" ht="50.25" customHeight="1" thickBot="1" x14ac:dyDescent="0.3">
      <c r="A3" s="2347" t="s">
        <v>1657</v>
      </c>
      <c r="B3" s="2348"/>
      <c r="C3" s="2348"/>
      <c r="D3" s="2348"/>
      <c r="E3" s="2348"/>
      <c r="F3" s="2348"/>
      <c r="G3" s="2349"/>
    </row>
    <row r="4" spans="1:7" s="2" customFormat="1" ht="46.5" customHeight="1" x14ac:dyDescent="0.25">
      <c r="A4" s="2323" t="s">
        <v>427</v>
      </c>
      <c r="B4" s="2325" t="s">
        <v>605</v>
      </c>
      <c r="C4" s="2326" t="s">
        <v>606</v>
      </c>
      <c r="D4" s="2327"/>
      <c r="E4" s="2326" t="s">
        <v>607</v>
      </c>
      <c r="F4" s="2328"/>
      <c r="G4" s="2329"/>
    </row>
    <row r="5" spans="1:7" s="2" customFormat="1" ht="59.25" customHeight="1" x14ac:dyDescent="0.25">
      <c r="A5" s="2324"/>
      <c r="B5" s="2318"/>
      <c r="C5" s="112" t="s">
        <v>602</v>
      </c>
      <c r="D5" s="112" t="s">
        <v>603</v>
      </c>
      <c r="E5" s="260" t="s">
        <v>608</v>
      </c>
      <c r="F5" s="260" t="s">
        <v>609</v>
      </c>
      <c r="G5" s="260" t="s">
        <v>610</v>
      </c>
    </row>
    <row r="6" spans="1:7" s="2" customFormat="1" ht="126" customHeight="1" x14ac:dyDescent="0.25">
      <c r="A6" s="261" t="s">
        <v>430</v>
      </c>
      <c r="B6" s="262" t="s">
        <v>611</v>
      </c>
      <c r="C6" s="263">
        <v>830</v>
      </c>
      <c r="D6" s="263">
        <v>675</v>
      </c>
      <c r="E6" s="264">
        <v>178938202.08000001</v>
      </c>
      <c r="F6" s="264">
        <v>188710280.58000001</v>
      </c>
      <c r="G6" s="264">
        <v>177130121.47999999</v>
      </c>
    </row>
    <row r="7" spans="1:7" s="2" customFormat="1" ht="148.5" customHeight="1" x14ac:dyDescent="0.25">
      <c r="A7" s="261" t="s">
        <v>71</v>
      </c>
      <c r="B7" s="262" t="s">
        <v>612</v>
      </c>
      <c r="C7" s="265">
        <v>2700</v>
      </c>
      <c r="D7" s="263">
        <v>2475</v>
      </c>
      <c r="E7" s="264">
        <v>474247001.39999998</v>
      </c>
      <c r="F7" s="264">
        <v>505003222.68000001</v>
      </c>
      <c r="G7" s="264">
        <v>499206970.73000002</v>
      </c>
    </row>
    <row r="8" spans="1:7" s="2" customFormat="1" ht="66.75" customHeight="1" thickBot="1" x14ac:dyDescent="0.3">
      <c r="A8" s="1479" t="s">
        <v>106</v>
      </c>
      <c r="B8" s="1480" t="s">
        <v>613</v>
      </c>
      <c r="C8" s="1481">
        <v>780</v>
      </c>
      <c r="D8" s="1482">
        <v>1149</v>
      </c>
      <c r="E8" s="1483">
        <v>39014723.380000003</v>
      </c>
      <c r="F8" s="1483">
        <v>42777574.219999999</v>
      </c>
      <c r="G8" s="1483">
        <v>42777574.219999999</v>
      </c>
    </row>
    <row r="9" spans="1:7" s="2" customFormat="1" ht="40.5" customHeight="1" thickBot="1" x14ac:dyDescent="0.35">
      <c r="A9" s="2340" t="s">
        <v>747</v>
      </c>
      <c r="B9" s="2341"/>
      <c r="C9" s="2341"/>
      <c r="D9" s="2341"/>
      <c r="E9" s="2341"/>
      <c r="F9" s="2341"/>
      <c r="G9" s="2342"/>
    </row>
    <row r="10" spans="1:7" s="2" customFormat="1" ht="37.5" x14ac:dyDescent="0.25">
      <c r="A10" s="1484" t="s">
        <v>1369</v>
      </c>
      <c r="B10" s="1485" t="s">
        <v>1692</v>
      </c>
      <c r="C10" s="1486" t="s">
        <v>1693</v>
      </c>
      <c r="D10" s="1486" t="s">
        <v>1693</v>
      </c>
      <c r="E10" s="1487">
        <v>3450.8</v>
      </c>
      <c r="F10" s="1488">
        <v>3550</v>
      </c>
      <c r="G10" s="1488">
        <v>3550</v>
      </c>
    </row>
    <row r="11" spans="1:7" s="2" customFormat="1" ht="26.25" customHeight="1" x14ac:dyDescent="0.25">
      <c r="A11" s="2336" t="s">
        <v>1658</v>
      </c>
      <c r="B11" s="2337"/>
      <c r="C11" s="2337"/>
      <c r="D11" s="2337"/>
      <c r="E11" s="2337"/>
      <c r="F11" s="2337"/>
      <c r="G11" s="2338"/>
    </row>
    <row r="12" spans="1:7" s="2" customFormat="1" ht="15.75" x14ac:dyDescent="0.25">
      <c r="A12" s="2339" t="s">
        <v>427</v>
      </c>
      <c r="B12" s="2317" t="s">
        <v>605</v>
      </c>
      <c r="C12" s="2319" t="s">
        <v>606</v>
      </c>
      <c r="D12" s="2320"/>
      <c r="E12" s="2319" t="s">
        <v>607</v>
      </c>
      <c r="F12" s="2321"/>
      <c r="G12" s="2322"/>
    </row>
    <row r="13" spans="1:7" s="2" customFormat="1" ht="61.5" customHeight="1" x14ac:dyDescent="0.25">
      <c r="A13" s="2324"/>
      <c r="B13" s="2318"/>
      <c r="C13" s="112" t="s">
        <v>602</v>
      </c>
      <c r="D13" s="112" t="s">
        <v>603</v>
      </c>
      <c r="E13" s="260" t="s">
        <v>1660</v>
      </c>
      <c r="F13" s="260" t="s">
        <v>1661</v>
      </c>
      <c r="G13" s="260" t="s">
        <v>1662</v>
      </c>
    </row>
    <row r="14" spans="1:7" s="2" customFormat="1" ht="33" customHeight="1" x14ac:dyDescent="0.3">
      <c r="A14" s="1467" t="s">
        <v>430</v>
      </c>
      <c r="B14" s="1468" t="s">
        <v>1659</v>
      </c>
      <c r="C14" s="1466"/>
      <c r="D14" s="1466"/>
      <c r="E14" s="1252">
        <v>1500</v>
      </c>
      <c r="F14" s="1252">
        <v>1500</v>
      </c>
      <c r="G14" s="1252">
        <f>G15+G16+G17</f>
        <v>1500</v>
      </c>
    </row>
    <row r="15" spans="1:7" s="2" customFormat="1" ht="54" customHeight="1" x14ac:dyDescent="0.25">
      <c r="A15" s="460" t="s">
        <v>185</v>
      </c>
      <c r="B15" s="1464" t="s">
        <v>1667</v>
      </c>
      <c r="C15" s="460" t="s">
        <v>1663</v>
      </c>
      <c r="D15" s="460" t="s">
        <v>1663</v>
      </c>
      <c r="E15" s="1469">
        <v>500</v>
      </c>
      <c r="F15" s="1469">
        <v>500</v>
      </c>
      <c r="G15" s="1469">
        <v>500</v>
      </c>
    </row>
    <row r="16" spans="1:7" s="2" customFormat="1" ht="27.75" customHeight="1" x14ac:dyDescent="0.25">
      <c r="A16" s="460" t="s">
        <v>188</v>
      </c>
      <c r="B16" s="1464" t="s">
        <v>20</v>
      </c>
      <c r="C16" s="460" t="s">
        <v>1666</v>
      </c>
      <c r="D16" s="460" t="s">
        <v>1666</v>
      </c>
      <c r="E16" s="1469">
        <v>546.37</v>
      </c>
      <c r="F16" s="1469">
        <v>546.37</v>
      </c>
      <c r="G16" s="1469">
        <v>546.37</v>
      </c>
    </row>
    <row r="17" spans="1:7" s="2" customFormat="1" ht="21.75" customHeight="1" x14ac:dyDescent="0.25">
      <c r="A17" s="460" t="s">
        <v>190</v>
      </c>
      <c r="B17" s="1464" t="s">
        <v>22</v>
      </c>
      <c r="C17" s="460" t="s">
        <v>1664</v>
      </c>
      <c r="D17" s="460" t="s">
        <v>1665</v>
      </c>
      <c r="E17" s="1469">
        <v>453.63</v>
      </c>
      <c r="F17" s="1469">
        <v>453.63</v>
      </c>
      <c r="G17" s="1469">
        <v>453.63</v>
      </c>
    </row>
    <row r="18" spans="1:7" s="2" customFormat="1" ht="36" customHeight="1" x14ac:dyDescent="0.25">
      <c r="A18" s="1466" t="s">
        <v>71</v>
      </c>
      <c r="B18" s="1465" t="s">
        <v>1659</v>
      </c>
      <c r="C18" s="1466"/>
      <c r="D18" s="1466"/>
      <c r="E18" s="1470">
        <f>SUM(E19:E28)</f>
        <v>18500</v>
      </c>
      <c r="F18" s="1470">
        <f t="shared" ref="F18:G18" si="0">SUM(F19:F28)</f>
        <v>22715</v>
      </c>
      <c r="G18" s="1470">
        <f t="shared" si="0"/>
        <v>22715</v>
      </c>
    </row>
    <row r="19" spans="1:7" s="2" customFormat="1" ht="23.25" customHeight="1" x14ac:dyDescent="0.25">
      <c r="A19" s="460" t="s">
        <v>195</v>
      </c>
      <c r="B19" s="1464" t="s">
        <v>1668</v>
      </c>
      <c r="C19" s="460" t="s">
        <v>1669</v>
      </c>
      <c r="D19" s="460" t="s">
        <v>1670</v>
      </c>
      <c r="E19" s="1469">
        <v>7000</v>
      </c>
      <c r="F19" s="1469">
        <v>10429.040000000001</v>
      </c>
      <c r="G19" s="1469">
        <v>10429.040000000001</v>
      </c>
    </row>
    <row r="20" spans="1:7" s="2" customFormat="1" ht="30.75" customHeight="1" x14ac:dyDescent="0.25">
      <c r="A20" s="460" t="s">
        <v>198</v>
      </c>
      <c r="B20" s="1464" t="s">
        <v>1671</v>
      </c>
      <c r="C20" s="460" t="s">
        <v>1672</v>
      </c>
      <c r="D20" s="460" t="s">
        <v>1673</v>
      </c>
      <c r="E20" s="1469">
        <v>500</v>
      </c>
      <c r="F20" s="1469">
        <v>1285.96</v>
      </c>
      <c r="G20" s="1469">
        <v>1285.96</v>
      </c>
    </row>
    <row r="21" spans="1:7" s="2" customFormat="1" ht="46.5" customHeight="1" x14ac:dyDescent="0.25">
      <c r="A21" s="460" t="s">
        <v>200</v>
      </c>
      <c r="B21" s="1464" t="s">
        <v>1674</v>
      </c>
      <c r="C21" s="460" t="s">
        <v>1675</v>
      </c>
      <c r="D21" s="460" t="s">
        <v>1676</v>
      </c>
      <c r="E21" s="1469">
        <v>5000</v>
      </c>
      <c r="F21" s="1469">
        <v>5000</v>
      </c>
      <c r="G21" s="1469">
        <v>5000</v>
      </c>
    </row>
    <row r="22" spans="1:7" s="2" customFormat="1" ht="36" customHeight="1" x14ac:dyDescent="0.25">
      <c r="A22" s="460" t="s">
        <v>214</v>
      </c>
      <c r="B22" s="1464" t="s">
        <v>1678</v>
      </c>
      <c r="C22" s="460" t="s">
        <v>1677</v>
      </c>
      <c r="D22" s="460" t="s">
        <v>1677</v>
      </c>
      <c r="E22" s="1469">
        <v>2000</v>
      </c>
      <c r="F22" s="1469">
        <v>2000</v>
      </c>
      <c r="G22" s="1469">
        <v>2000</v>
      </c>
    </row>
    <row r="23" spans="1:7" s="2" customFormat="1" ht="27" customHeight="1" x14ac:dyDescent="0.25">
      <c r="A23" s="460" t="s">
        <v>217</v>
      </c>
      <c r="B23" s="1464" t="s">
        <v>1679</v>
      </c>
      <c r="C23" s="460" t="s">
        <v>1680</v>
      </c>
      <c r="D23" s="460" t="s">
        <v>1680</v>
      </c>
      <c r="E23" s="1469">
        <v>2500</v>
      </c>
      <c r="F23" s="1469">
        <v>2500</v>
      </c>
      <c r="G23" s="1469">
        <v>2500</v>
      </c>
    </row>
    <row r="24" spans="1:7" s="2" customFormat="1" ht="42" customHeight="1" x14ac:dyDescent="0.25">
      <c r="A24" s="460" t="s">
        <v>219</v>
      </c>
      <c r="B24" s="1464" t="s">
        <v>1681</v>
      </c>
      <c r="C24" s="460" t="s">
        <v>1682</v>
      </c>
      <c r="D24" s="460" t="s">
        <v>1683</v>
      </c>
      <c r="E24" s="1469">
        <v>500</v>
      </c>
      <c r="F24" s="1469">
        <v>500</v>
      </c>
      <c r="G24" s="1469">
        <v>500</v>
      </c>
    </row>
    <row r="25" spans="1:7" s="2" customFormat="1" ht="37.5" customHeight="1" x14ac:dyDescent="0.25">
      <c r="A25" s="460" t="s">
        <v>222</v>
      </c>
      <c r="B25" s="1464" t="s">
        <v>1684</v>
      </c>
      <c r="C25" s="460" t="s">
        <v>1669</v>
      </c>
      <c r="D25" s="460" t="s">
        <v>1670</v>
      </c>
      <c r="E25" s="1469">
        <v>100</v>
      </c>
      <c r="F25" s="1469">
        <v>100</v>
      </c>
      <c r="G25" s="1469">
        <v>100</v>
      </c>
    </row>
    <row r="26" spans="1:7" s="2" customFormat="1" ht="39" customHeight="1" x14ac:dyDescent="0.25">
      <c r="A26" s="460" t="s">
        <v>226</v>
      </c>
      <c r="B26" s="1464" t="s">
        <v>1685</v>
      </c>
      <c r="C26" s="460" t="s">
        <v>1686</v>
      </c>
      <c r="D26" s="460" t="s">
        <v>1687</v>
      </c>
      <c r="E26" s="1469">
        <v>100</v>
      </c>
      <c r="F26" s="1469">
        <v>100</v>
      </c>
      <c r="G26" s="1469">
        <v>100</v>
      </c>
    </row>
    <row r="27" spans="1:7" s="2" customFormat="1" ht="39" customHeight="1" x14ac:dyDescent="0.25">
      <c r="A27" s="460" t="s">
        <v>690</v>
      </c>
      <c r="B27" s="1464" t="s">
        <v>1688</v>
      </c>
      <c r="C27" s="460" t="s">
        <v>1689</v>
      </c>
      <c r="D27" s="460" t="s">
        <v>1689</v>
      </c>
      <c r="E27" s="1469">
        <v>300</v>
      </c>
      <c r="F27" s="1469">
        <v>300</v>
      </c>
      <c r="G27" s="1469">
        <v>300</v>
      </c>
    </row>
    <row r="28" spans="1:7" s="2" customFormat="1" ht="39.75" customHeight="1" thickBot="1" x14ac:dyDescent="0.3">
      <c r="A28" s="1471" t="s">
        <v>1544</v>
      </c>
      <c r="B28" s="1472" t="s">
        <v>1690</v>
      </c>
      <c r="C28" s="1471" t="s">
        <v>1691</v>
      </c>
      <c r="D28" s="1471" t="s">
        <v>1691</v>
      </c>
      <c r="E28" s="1473">
        <v>500</v>
      </c>
      <c r="F28" s="1473">
        <v>500</v>
      </c>
      <c r="G28" s="1473">
        <v>500</v>
      </c>
    </row>
    <row r="29" spans="1:7" s="2" customFormat="1" ht="24.75" customHeight="1" thickBot="1" x14ac:dyDescent="0.35">
      <c r="A29" s="2315" t="s">
        <v>519</v>
      </c>
      <c r="B29" s="2316"/>
      <c r="C29" s="1474"/>
      <c r="D29" s="1474"/>
      <c r="E29" s="1475">
        <f>E18+E14</f>
        <v>20000</v>
      </c>
      <c r="F29" s="1475">
        <f t="shared" ref="F29:G29" si="1">F18+F14</f>
        <v>24215</v>
      </c>
      <c r="G29" s="1476">
        <f t="shared" si="1"/>
        <v>24215</v>
      </c>
    </row>
    <row r="30" spans="1:7" s="2" customFormat="1" ht="20.25" thickBot="1" x14ac:dyDescent="0.4">
      <c r="A30" s="2330" t="s">
        <v>746</v>
      </c>
      <c r="B30" s="2331"/>
      <c r="C30" s="2331"/>
      <c r="D30" s="2331"/>
      <c r="E30" s="2331"/>
      <c r="F30" s="2331"/>
      <c r="G30" s="2332"/>
    </row>
    <row r="31" spans="1:7" s="2" customFormat="1" ht="75" x14ac:dyDescent="0.25">
      <c r="A31" s="1478">
        <v>1</v>
      </c>
      <c r="B31" s="1478" t="s">
        <v>743</v>
      </c>
      <c r="C31" s="1478">
        <v>207957</v>
      </c>
      <c r="D31" s="1478">
        <v>213714</v>
      </c>
      <c r="E31" s="1478">
        <v>12705.91</v>
      </c>
      <c r="F31" s="1478">
        <v>16619.900000000001</v>
      </c>
      <c r="G31" s="1478">
        <v>16603.650000000001</v>
      </c>
    </row>
    <row r="32" spans="1:7" s="2" customFormat="1" ht="56.25" x14ac:dyDescent="0.25">
      <c r="A32" s="268">
        <v>2</v>
      </c>
      <c r="B32" s="268" t="s">
        <v>744</v>
      </c>
      <c r="C32" s="268">
        <v>199780</v>
      </c>
      <c r="D32" s="268">
        <v>229144</v>
      </c>
      <c r="E32" s="268">
        <v>33535.53</v>
      </c>
      <c r="F32" s="268">
        <v>44695.44</v>
      </c>
      <c r="G32" s="268">
        <v>44245.97</v>
      </c>
    </row>
    <row r="33" spans="1:7" s="2" customFormat="1" ht="57" thickBot="1" x14ac:dyDescent="0.3">
      <c r="A33" s="1477">
        <v>3</v>
      </c>
      <c r="B33" s="1477" t="s">
        <v>745</v>
      </c>
      <c r="C33" s="1477" t="s">
        <v>623</v>
      </c>
      <c r="D33" s="1477" t="s">
        <v>623</v>
      </c>
      <c r="E33" s="1477">
        <v>25873.4</v>
      </c>
      <c r="F33" s="1477">
        <v>30964.5</v>
      </c>
      <c r="G33" s="1477">
        <v>30855.3</v>
      </c>
    </row>
    <row r="34" spans="1:7" s="2" customFormat="1" ht="42" customHeight="1" thickBot="1" x14ac:dyDescent="0.3">
      <c r="A34" s="2333" t="s">
        <v>754</v>
      </c>
      <c r="B34" s="2334"/>
      <c r="C34" s="2334"/>
      <c r="D34" s="2334"/>
      <c r="E34" s="2334"/>
      <c r="F34" s="2334"/>
      <c r="G34" s="2335"/>
    </row>
    <row r="35" spans="1:7" s="2" customFormat="1" ht="47.25" customHeight="1" x14ac:dyDescent="0.25">
      <c r="A35" s="2323" t="s">
        <v>427</v>
      </c>
      <c r="B35" s="2325" t="s">
        <v>605</v>
      </c>
      <c r="C35" s="2326" t="s">
        <v>606</v>
      </c>
      <c r="D35" s="2327"/>
      <c r="E35" s="2326" t="s">
        <v>607</v>
      </c>
      <c r="F35" s="2328"/>
      <c r="G35" s="2329"/>
    </row>
    <row r="36" spans="1:7" ht="63" x14ac:dyDescent="0.25">
      <c r="A36" s="2324"/>
      <c r="B36" s="2318"/>
      <c r="C36" s="112" t="s">
        <v>602</v>
      </c>
      <c r="D36" s="112" t="s">
        <v>603</v>
      </c>
      <c r="E36" s="260" t="s">
        <v>1695</v>
      </c>
      <c r="F36" s="260" t="s">
        <v>1694</v>
      </c>
      <c r="G36" s="260" t="s">
        <v>1662</v>
      </c>
    </row>
    <row r="37" spans="1:7" ht="56.25" x14ac:dyDescent="0.3">
      <c r="A37" s="266">
        <v>1</v>
      </c>
      <c r="B37" s="267" t="s">
        <v>1696</v>
      </c>
      <c r="C37" s="460" t="s">
        <v>1697</v>
      </c>
      <c r="D37" s="460" t="s">
        <v>1697</v>
      </c>
      <c r="E37" s="1253">
        <v>300000</v>
      </c>
      <c r="F37" s="1253">
        <v>300000</v>
      </c>
      <c r="G37" s="1253">
        <v>300000</v>
      </c>
    </row>
    <row r="38" spans="1:7" ht="56.25" x14ac:dyDescent="0.3">
      <c r="A38" s="266">
        <f>1+A37</f>
        <v>2</v>
      </c>
      <c r="B38" s="1464" t="s">
        <v>1698</v>
      </c>
      <c r="C38" s="460" t="s">
        <v>1699</v>
      </c>
      <c r="D38" s="460" t="s">
        <v>1700</v>
      </c>
      <c r="E38" s="1469">
        <v>2400000</v>
      </c>
      <c r="F38" s="1469">
        <v>2645000</v>
      </c>
      <c r="G38" s="1469">
        <v>2645000</v>
      </c>
    </row>
    <row r="39" spans="1:7" ht="18.75" x14ac:dyDescent="0.3">
      <c r="A39" s="266">
        <f t="shared" ref="A39:A47" si="2">1+A38</f>
        <v>3</v>
      </c>
      <c r="B39" s="1464" t="s">
        <v>1701</v>
      </c>
      <c r="C39" s="460" t="s">
        <v>1702</v>
      </c>
      <c r="D39" s="460" t="s">
        <v>1703</v>
      </c>
      <c r="E39" s="1469">
        <v>1350000</v>
      </c>
      <c r="F39" s="1469">
        <v>1350000</v>
      </c>
      <c r="G39" s="1469">
        <v>1350000</v>
      </c>
    </row>
    <row r="40" spans="1:7" ht="18.75" x14ac:dyDescent="0.3">
      <c r="A40" s="266">
        <f t="shared" si="2"/>
        <v>4</v>
      </c>
      <c r="B40" s="1464" t="s">
        <v>1704</v>
      </c>
      <c r="C40" s="460" t="s">
        <v>1705</v>
      </c>
      <c r="D40" s="460" t="s">
        <v>1705</v>
      </c>
      <c r="E40" s="1469">
        <v>200000</v>
      </c>
      <c r="F40" s="1469">
        <v>200000</v>
      </c>
      <c r="G40" s="1469">
        <v>200000</v>
      </c>
    </row>
    <row r="41" spans="1:7" ht="18.75" x14ac:dyDescent="0.3">
      <c r="A41" s="266">
        <f t="shared" si="2"/>
        <v>5</v>
      </c>
      <c r="B41" s="1464" t="s">
        <v>1706</v>
      </c>
      <c r="C41" s="460" t="s">
        <v>1707</v>
      </c>
      <c r="D41" s="460" t="s">
        <v>1707</v>
      </c>
      <c r="E41" s="1469">
        <v>100000</v>
      </c>
      <c r="F41" s="1469">
        <v>100000</v>
      </c>
      <c r="G41" s="1469">
        <v>100000</v>
      </c>
    </row>
    <row r="42" spans="1:7" ht="56.25" x14ac:dyDescent="0.3">
      <c r="A42" s="266">
        <f t="shared" si="2"/>
        <v>6</v>
      </c>
      <c r="B42" s="1464" t="s">
        <v>1708</v>
      </c>
      <c r="C42" s="460" t="s">
        <v>1711</v>
      </c>
      <c r="D42" s="460" t="s">
        <v>1711</v>
      </c>
      <c r="E42" s="1469">
        <v>100000</v>
      </c>
      <c r="F42" s="1469">
        <v>100000</v>
      </c>
      <c r="G42" s="1469">
        <v>100000</v>
      </c>
    </row>
    <row r="43" spans="1:7" ht="37.5" x14ac:dyDescent="0.3">
      <c r="A43" s="266">
        <f t="shared" si="2"/>
        <v>7</v>
      </c>
      <c r="B43" s="1464" t="s">
        <v>1710</v>
      </c>
      <c r="C43" s="460" t="s">
        <v>1709</v>
      </c>
      <c r="D43" s="460" t="s">
        <v>1709</v>
      </c>
      <c r="E43" s="1469">
        <v>295000</v>
      </c>
      <c r="F43" s="1469">
        <v>295000</v>
      </c>
      <c r="G43" s="1469">
        <v>295000</v>
      </c>
    </row>
    <row r="44" spans="1:7" ht="18.75" x14ac:dyDescent="0.3">
      <c r="A44" s="266">
        <f t="shared" si="2"/>
        <v>8</v>
      </c>
      <c r="B44" s="1464" t="s">
        <v>1712</v>
      </c>
      <c r="C44" s="460" t="s">
        <v>1713</v>
      </c>
      <c r="D44" s="460" t="s">
        <v>1713</v>
      </c>
      <c r="E44" s="1469">
        <v>56113.08</v>
      </c>
      <c r="F44" s="1469">
        <v>56113.08</v>
      </c>
      <c r="G44" s="1469">
        <v>56113.08</v>
      </c>
    </row>
    <row r="45" spans="1:7" ht="18.75" x14ac:dyDescent="0.3">
      <c r="A45" s="266">
        <f t="shared" si="2"/>
        <v>9</v>
      </c>
      <c r="B45" s="1464" t="s">
        <v>1714</v>
      </c>
      <c r="C45" s="460" t="s">
        <v>1715</v>
      </c>
      <c r="D45" s="460" t="s">
        <v>1715</v>
      </c>
      <c r="E45" s="1469">
        <v>405000</v>
      </c>
      <c r="F45" s="1469">
        <v>405000</v>
      </c>
      <c r="G45" s="1469">
        <v>405000</v>
      </c>
    </row>
    <row r="46" spans="1:7" ht="37.5" x14ac:dyDescent="0.3">
      <c r="A46" s="266">
        <f t="shared" si="2"/>
        <v>10</v>
      </c>
      <c r="B46" s="1464" t="s">
        <v>1716</v>
      </c>
      <c r="C46" s="460" t="s">
        <v>1717</v>
      </c>
      <c r="D46" s="460" t="s">
        <v>1717</v>
      </c>
      <c r="E46" s="1469">
        <v>100000</v>
      </c>
      <c r="F46" s="1469">
        <v>100000</v>
      </c>
      <c r="G46" s="1469">
        <v>100000</v>
      </c>
    </row>
    <row r="47" spans="1:7" ht="19.5" thickBot="1" x14ac:dyDescent="0.35">
      <c r="A47" s="266">
        <f t="shared" si="2"/>
        <v>11</v>
      </c>
      <c r="B47" s="1464" t="s">
        <v>1718</v>
      </c>
      <c r="C47" s="460" t="s">
        <v>1719</v>
      </c>
      <c r="D47" s="460" t="s">
        <v>1719</v>
      </c>
      <c r="E47" s="1469">
        <v>200000</v>
      </c>
      <c r="F47" s="1469">
        <v>200000</v>
      </c>
      <c r="G47" s="1469">
        <v>200000</v>
      </c>
    </row>
    <row r="48" spans="1:7" ht="19.5" thickBot="1" x14ac:dyDescent="0.35">
      <c r="A48" s="2315" t="s">
        <v>519</v>
      </c>
      <c r="B48" s="2316"/>
      <c r="C48" s="1474"/>
      <c r="D48" s="1474"/>
      <c r="E48" s="1475">
        <f>E37+E38+E39+E40+E41+E43+E42+E44+E45+E46+E47</f>
        <v>5506113.0800000001</v>
      </c>
      <c r="F48" s="1475">
        <f t="shared" ref="F48:G48" si="3">F37+F38+F39+F40+F41+F43+F42+F44+F45+F46+F47</f>
        <v>5751113.0800000001</v>
      </c>
      <c r="G48" s="1475">
        <f t="shared" si="3"/>
        <v>5751113.0800000001</v>
      </c>
    </row>
    <row r="49" spans="2:2" x14ac:dyDescent="0.25">
      <c r="B49" s="17"/>
    </row>
    <row r="50" spans="2:2" x14ac:dyDescent="0.25">
      <c r="B50" s="17"/>
    </row>
    <row r="51" spans="2:2" x14ac:dyDescent="0.25">
      <c r="B51" s="17"/>
    </row>
    <row r="52" spans="2:2" x14ac:dyDescent="0.25">
      <c r="B52" s="17"/>
    </row>
    <row r="53" spans="2:2" x14ac:dyDescent="0.25">
      <c r="B53" s="17"/>
    </row>
    <row r="54" spans="2:2" x14ac:dyDescent="0.25">
      <c r="B54" s="17"/>
    </row>
    <row r="55" spans="2:2" x14ac:dyDescent="0.25">
      <c r="B55" s="17"/>
    </row>
    <row r="56" spans="2:2" x14ac:dyDescent="0.25">
      <c r="B56" s="17"/>
    </row>
    <row r="57" spans="2:2" x14ac:dyDescent="0.25">
      <c r="B57" s="17"/>
    </row>
    <row r="58" spans="2:2" x14ac:dyDescent="0.25">
      <c r="B58" s="17"/>
    </row>
    <row r="59" spans="2:2" x14ac:dyDescent="0.25">
      <c r="B59" s="17"/>
    </row>
    <row r="60" spans="2:2" x14ac:dyDescent="0.25">
      <c r="B60" s="17"/>
    </row>
    <row r="61" spans="2:2" x14ac:dyDescent="0.25">
      <c r="B61" s="17"/>
    </row>
    <row r="62" spans="2:2" x14ac:dyDescent="0.25">
      <c r="B62" s="17"/>
    </row>
    <row r="63" spans="2:2" x14ac:dyDescent="0.25">
      <c r="B63" s="17"/>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row r="71" spans="2:2" x14ac:dyDescent="0.25">
      <c r="B71" s="17"/>
    </row>
    <row r="72" spans="2:2" x14ac:dyDescent="0.25">
      <c r="B72" s="17"/>
    </row>
    <row r="73" spans="2:2" x14ac:dyDescent="0.25">
      <c r="B73" s="17"/>
    </row>
    <row r="74" spans="2:2" x14ac:dyDescent="0.25">
      <c r="B74" s="17"/>
    </row>
    <row r="75" spans="2:2" x14ac:dyDescent="0.25">
      <c r="B75" s="17"/>
    </row>
    <row r="76" spans="2:2" x14ac:dyDescent="0.25">
      <c r="B76" s="17"/>
    </row>
    <row r="77" spans="2:2" x14ac:dyDescent="0.25">
      <c r="B77" s="17"/>
    </row>
    <row r="78" spans="2:2" x14ac:dyDescent="0.25">
      <c r="B78" s="17"/>
    </row>
    <row r="79" spans="2:2" x14ac:dyDescent="0.25">
      <c r="B79" s="17"/>
    </row>
    <row r="80" spans="2:2" x14ac:dyDescent="0.25">
      <c r="B80" s="17"/>
    </row>
    <row r="81" spans="2:2" x14ac:dyDescent="0.25">
      <c r="B81" s="17"/>
    </row>
    <row r="82" spans="2:2" x14ac:dyDescent="0.25">
      <c r="B82" s="17"/>
    </row>
    <row r="83" spans="2:2" x14ac:dyDescent="0.25">
      <c r="B83" s="17"/>
    </row>
    <row r="84" spans="2:2" x14ac:dyDescent="0.25">
      <c r="B84" s="17"/>
    </row>
    <row r="85" spans="2:2" x14ac:dyDescent="0.25">
      <c r="B85" s="17"/>
    </row>
    <row r="86" spans="2:2" x14ac:dyDescent="0.25">
      <c r="B86" s="17"/>
    </row>
    <row r="87" spans="2:2" x14ac:dyDescent="0.25">
      <c r="B87" s="17"/>
    </row>
    <row r="88" spans="2:2" x14ac:dyDescent="0.25">
      <c r="B88" s="17"/>
    </row>
    <row r="89" spans="2:2" x14ac:dyDescent="0.25">
      <c r="B89" s="17"/>
    </row>
    <row r="90" spans="2:2" x14ac:dyDescent="0.25">
      <c r="B90" s="17"/>
    </row>
    <row r="91" spans="2:2" x14ac:dyDescent="0.25">
      <c r="B91" s="17"/>
    </row>
    <row r="92" spans="2:2" x14ac:dyDescent="0.25">
      <c r="B92" s="17"/>
    </row>
    <row r="93" spans="2:2" x14ac:dyDescent="0.25">
      <c r="B93" s="17"/>
    </row>
    <row r="94" spans="2:2" x14ac:dyDescent="0.25">
      <c r="B94" s="17"/>
    </row>
    <row r="95" spans="2:2" x14ac:dyDescent="0.25">
      <c r="B95" s="17"/>
    </row>
    <row r="96" spans="2:2" x14ac:dyDescent="0.25">
      <c r="B96" s="17"/>
    </row>
    <row r="97" spans="2:2" x14ac:dyDescent="0.25">
      <c r="B97" s="17"/>
    </row>
    <row r="98" spans="2:2" x14ac:dyDescent="0.25">
      <c r="B98" s="17"/>
    </row>
    <row r="99" spans="2:2" x14ac:dyDescent="0.25">
      <c r="B99" s="17"/>
    </row>
    <row r="100" spans="2:2" x14ac:dyDescent="0.25">
      <c r="B100" s="17"/>
    </row>
    <row r="101" spans="2:2" x14ac:dyDescent="0.25">
      <c r="B101" s="17"/>
    </row>
    <row r="102" spans="2:2" x14ac:dyDescent="0.25">
      <c r="B102" s="17"/>
    </row>
    <row r="103" spans="2:2" x14ac:dyDescent="0.25">
      <c r="B103" s="17"/>
    </row>
    <row r="104" spans="2:2" x14ac:dyDescent="0.25">
      <c r="B104" s="17"/>
    </row>
    <row r="105" spans="2:2" x14ac:dyDescent="0.25">
      <c r="B105" s="17"/>
    </row>
    <row r="106" spans="2:2" x14ac:dyDescent="0.25">
      <c r="B106" s="17"/>
    </row>
    <row r="107" spans="2:2" x14ac:dyDescent="0.25">
      <c r="B107" s="17"/>
    </row>
    <row r="108" spans="2:2" x14ac:dyDescent="0.25">
      <c r="B108" s="17"/>
    </row>
    <row r="109" spans="2:2" x14ac:dyDescent="0.25">
      <c r="B109" s="17"/>
    </row>
    <row r="110" spans="2:2" x14ac:dyDescent="0.25">
      <c r="B110" s="17"/>
    </row>
    <row r="111" spans="2:2" x14ac:dyDescent="0.25">
      <c r="B111" s="17"/>
    </row>
    <row r="112" spans="2:2" x14ac:dyDescent="0.25">
      <c r="B112" s="17"/>
    </row>
    <row r="113" spans="2:2" x14ac:dyDescent="0.25">
      <c r="B113" s="17"/>
    </row>
    <row r="114" spans="2:2" x14ac:dyDescent="0.25">
      <c r="B114" s="17"/>
    </row>
    <row r="115" spans="2:2" x14ac:dyDescent="0.25">
      <c r="B115" s="17"/>
    </row>
    <row r="116" spans="2:2" x14ac:dyDescent="0.25">
      <c r="B116" s="17"/>
    </row>
    <row r="117" spans="2:2" x14ac:dyDescent="0.25">
      <c r="B117" s="17"/>
    </row>
    <row r="118" spans="2:2" x14ac:dyDescent="0.25">
      <c r="B118" s="17"/>
    </row>
    <row r="119" spans="2:2" x14ac:dyDescent="0.25">
      <c r="B119" s="17"/>
    </row>
    <row r="120" spans="2:2" x14ac:dyDescent="0.25">
      <c r="B120" s="17"/>
    </row>
    <row r="121" spans="2:2" x14ac:dyDescent="0.25">
      <c r="B121" s="17"/>
    </row>
    <row r="122" spans="2:2" x14ac:dyDescent="0.25">
      <c r="B122" s="17"/>
    </row>
    <row r="123" spans="2:2" x14ac:dyDescent="0.25">
      <c r="B123" s="17"/>
    </row>
    <row r="124" spans="2:2" x14ac:dyDescent="0.25">
      <c r="B124" s="17"/>
    </row>
    <row r="125" spans="2:2" x14ac:dyDescent="0.25">
      <c r="B125" s="17"/>
    </row>
    <row r="126" spans="2:2" x14ac:dyDescent="0.25">
      <c r="B126" s="17"/>
    </row>
    <row r="127" spans="2:2" x14ac:dyDescent="0.25">
      <c r="B127" s="17"/>
    </row>
    <row r="128" spans="2:2" x14ac:dyDescent="0.25">
      <c r="B128" s="17"/>
    </row>
    <row r="129" spans="2:2" x14ac:dyDescent="0.25">
      <c r="B129" s="17"/>
    </row>
    <row r="130" spans="2:2" x14ac:dyDescent="0.25">
      <c r="B130" s="17"/>
    </row>
    <row r="131" spans="2:2" x14ac:dyDescent="0.25">
      <c r="B131" s="17"/>
    </row>
    <row r="132" spans="2:2" x14ac:dyDescent="0.25">
      <c r="B132" s="17"/>
    </row>
    <row r="133" spans="2:2" x14ac:dyDescent="0.25">
      <c r="B133" s="17"/>
    </row>
    <row r="134" spans="2:2" x14ac:dyDescent="0.25">
      <c r="B134" s="17"/>
    </row>
  </sheetData>
  <mergeCells count="21">
    <mergeCell ref="A11:G11"/>
    <mergeCell ref="A12:A13"/>
    <mergeCell ref="A9:G9"/>
    <mergeCell ref="C1:G1"/>
    <mergeCell ref="A2:G2"/>
    <mergeCell ref="A3:G3"/>
    <mergeCell ref="E4:G4"/>
    <mergeCell ref="A4:A5"/>
    <mergeCell ref="B4:B5"/>
    <mergeCell ref="C4:D4"/>
    <mergeCell ref="A48:B48"/>
    <mergeCell ref="B12:B13"/>
    <mergeCell ref="C12:D12"/>
    <mergeCell ref="E12:G12"/>
    <mergeCell ref="A29:B29"/>
    <mergeCell ref="A35:A36"/>
    <mergeCell ref="B35:B36"/>
    <mergeCell ref="C35:D35"/>
    <mergeCell ref="E35:G35"/>
    <mergeCell ref="A30:G30"/>
    <mergeCell ref="A34:G34"/>
  </mergeCells>
  <phoneticPr fontId="0" type="noConversion"/>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07FB-B303-41BB-88DC-C345C81FADDB}">
  <dimension ref="A1"/>
  <sheetViews>
    <sheetView workbookViewId="0">
      <selection activeCell="I32" sqref="I32"/>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3" customWidth="1"/>
    <col min="2" max="2" width="26.42578125" style="3" customWidth="1"/>
    <col min="3" max="3" width="37.28515625" style="3" customWidth="1"/>
    <col min="4" max="16384" width="9.140625" style="3"/>
  </cols>
  <sheetData>
    <row r="1" spans="1:3" s="2" customFormat="1" ht="21" customHeight="1" x14ac:dyDescent="0.25">
      <c r="A1" s="6"/>
      <c r="B1" s="6"/>
      <c r="C1" s="18" t="s">
        <v>614</v>
      </c>
    </row>
    <row r="2" spans="1:3" s="2" customFormat="1" ht="130.5" customHeight="1" x14ac:dyDescent="0.25">
      <c r="A2" s="2350" t="s">
        <v>766</v>
      </c>
      <c r="B2" s="2350"/>
      <c r="C2" s="2350"/>
    </row>
    <row r="3" spans="1:3" ht="21" x14ac:dyDescent="0.35">
      <c r="A3" s="241"/>
      <c r="B3" s="241"/>
      <c r="C3" s="241"/>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Форма 7</vt:lpstr>
      <vt:lpstr>Лист3</vt:lpstr>
      <vt:lpstr>Лист2</vt:lpstr>
      <vt:lpstr>Лист1</vt:lpstr>
      <vt:lpstr>Форма 8</vt:lpstr>
      <vt:lpstr> Форма 6</vt:lpstr>
      <vt:lpstr>Форма 9</vt:lpstr>
      <vt:lpstr>Лист4</vt:lpstr>
      <vt:lpstr>Форма 10</vt:lpstr>
      <vt:lpstr>'Форма 10'!Область_печати</vt:lpstr>
      <vt:lpstr>'Форма 8'!Область_печати</vt:lpstr>
      <vt:lpstr>'Форма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2024-04-09T05:35:43Z</cp:lastPrinted>
  <dcterms:created xsi:type="dcterms:W3CDTF">2013-11-11T03:32:15Z</dcterms:created>
  <dcterms:modified xsi:type="dcterms:W3CDTF">2024-04-09T23:44:17Z</dcterms:modified>
</cp:coreProperties>
</file>