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otovaLV\Documents\Муниципальные программы\Эффективность  МЦП за 2021 год\"/>
    </mc:Choice>
  </mc:AlternateContent>
  <xr:revisionPtr revIDLastSave="0" documentId="13_ncr:1_{74AD3BF9-060B-43F7-B33F-8E8DFB9EE7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6" sheetId="9" r:id="rId1"/>
    <sheet name="Форма 7" sheetId="16" r:id="rId2"/>
    <sheet name="Форма 8" sheetId="15" r:id="rId3"/>
    <sheet name="Форма 9" sheetId="17" r:id="rId4"/>
    <sheet name="Форма 10" sheetId="18" r:id="rId5"/>
    <sheet name="Лист1" sheetId="19" r:id="rId6"/>
  </sheets>
  <externalReferences>
    <externalReference r:id="rId7"/>
    <externalReference r:id="rId8"/>
  </externalReferences>
  <definedNames>
    <definedName name="_xlnm._FilterDatabase" localSheetId="2" hidden="1">'Форма 8'!$A$5:$E$97</definedName>
    <definedName name="_xlnm.Print_Area" localSheetId="4">'Форма 10'!$A$1:$C$2</definedName>
    <definedName name="_xlnm.Print_Area" localSheetId="0">'Форма 6'!$A$1:$G$294</definedName>
    <definedName name="_xlnm.Print_Area" localSheetId="1">'Форма 7'!$A$1:$L$515</definedName>
    <definedName name="_xlnm.Print_Area" localSheetId="2">'Форма 8'!$A$1:$E$97</definedName>
    <definedName name="_xlnm.Print_Area" localSheetId="3">'Форма 9'!$A$1:$G$17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8" i="16" l="1"/>
  <c r="K327" i="16" s="1"/>
  <c r="L207" i="16" l="1"/>
  <c r="L206" i="16" s="1"/>
  <c r="K207" i="16"/>
  <c r="K206" i="16" s="1"/>
  <c r="J207" i="16"/>
  <c r="J206" i="16" s="1"/>
  <c r="L203" i="16"/>
  <c r="L202" i="16" s="1"/>
  <c r="K202" i="16"/>
  <c r="J202" i="16"/>
  <c r="J201" i="16" s="1"/>
  <c r="J196" i="16"/>
  <c r="J191" i="16" s="1"/>
  <c r="L195" i="16"/>
  <c r="L194" i="16" s="1"/>
  <c r="K195" i="16"/>
  <c r="K194" i="16" s="1"/>
  <c r="J195" i="16"/>
  <c r="L193" i="16"/>
  <c r="K193" i="16"/>
  <c r="J193" i="16"/>
  <c r="J188" i="16" s="1"/>
  <c r="L191" i="16"/>
  <c r="K191" i="16"/>
  <c r="K190" i="16" l="1"/>
  <c r="K189" i="16" s="1"/>
  <c r="K186" i="16" s="1"/>
  <c r="J194" i="16"/>
  <c r="J192" i="16" s="1"/>
  <c r="K192" i="16"/>
  <c r="L201" i="16"/>
  <c r="L190" i="16"/>
  <c r="L189" i="16" s="1"/>
  <c r="L186" i="16" s="1"/>
  <c r="L192" i="16"/>
  <c r="J190" i="16"/>
  <c r="J189" i="16" s="1"/>
  <c r="J186" i="16" s="1"/>
  <c r="K201" i="16"/>
  <c r="L375" i="16" l="1"/>
  <c r="K375" i="16"/>
  <c r="D736" i="15"/>
  <c r="E736" i="15"/>
  <c r="D732" i="15"/>
  <c r="E732" i="15"/>
  <c r="E726" i="15" l="1"/>
  <c r="G646" i="15" l="1"/>
  <c r="F646" i="15"/>
  <c r="E644" i="15"/>
  <c r="G644" i="15"/>
  <c r="F645" i="15"/>
  <c r="G645" i="15"/>
  <c r="L473" i="16"/>
  <c r="K473" i="16"/>
  <c r="K460" i="16"/>
  <c r="L459" i="16"/>
  <c r="G643" i="15" l="1"/>
  <c r="F643" i="15"/>
  <c r="E541" i="15" l="1"/>
  <c r="D541" i="15"/>
  <c r="D642" i="15" l="1"/>
  <c r="E642" i="15"/>
  <c r="L244" i="16" l="1"/>
  <c r="K244" i="16"/>
  <c r="J244" i="16"/>
  <c r="L240" i="16"/>
  <c r="K240" i="16"/>
  <c r="J240" i="16"/>
  <c r="L233" i="16"/>
  <c r="K233" i="16"/>
  <c r="J233" i="16"/>
  <c r="L230" i="16"/>
  <c r="K230" i="16"/>
  <c r="J230" i="16"/>
  <c r="E258" i="15"/>
  <c r="D258" i="15"/>
  <c r="E454" i="15" l="1"/>
  <c r="E450" i="15"/>
  <c r="E446" i="15"/>
  <c r="E442" i="15"/>
  <c r="D454" i="15"/>
  <c r="D450" i="15"/>
  <c r="D446" i="15"/>
  <c r="D442" i="15"/>
  <c r="E393" i="15"/>
  <c r="E388" i="15"/>
  <c r="E384" i="15"/>
  <c r="E383" i="15"/>
  <c r="E382" i="15"/>
  <c r="E381" i="15"/>
  <c r="E376" i="15"/>
  <c r="E375" i="15"/>
  <c r="E374" i="15"/>
  <c r="E373" i="15"/>
  <c r="E368" i="15"/>
  <c r="E364" i="15"/>
  <c r="E363" i="15"/>
  <c r="E362" i="15"/>
  <c r="E361" i="15"/>
  <c r="D393" i="15"/>
  <c r="D388" i="15"/>
  <c r="D384" i="15"/>
  <c r="D383" i="15"/>
  <c r="D382" i="15"/>
  <c r="D381" i="15"/>
  <c r="D376" i="15"/>
  <c r="D375" i="15"/>
  <c r="D374" i="15"/>
  <c r="D373" i="15"/>
  <c r="D368" i="15"/>
  <c r="D364" i="15"/>
  <c r="D363" i="15"/>
  <c r="D362" i="15"/>
  <c r="D361" i="15"/>
  <c r="D344" i="15"/>
  <c r="D340" i="15"/>
  <c r="D336" i="15"/>
  <c r="D332" i="15"/>
  <c r="D328" i="15"/>
  <c r="D324" i="15"/>
  <c r="D323" i="15"/>
  <c r="E328" i="15"/>
  <c r="E332" i="15"/>
  <c r="E336" i="15"/>
  <c r="E340" i="15"/>
  <c r="E344" i="15"/>
  <c r="L287" i="16"/>
  <c r="K287" i="16"/>
  <c r="J287" i="16"/>
  <c r="L284" i="16"/>
  <c r="K284" i="16"/>
  <c r="J284" i="16"/>
  <c r="L275" i="16"/>
  <c r="K275" i="16"/>
  <c r="J275" i="16"/>
  <c r="L273" i="16"/>
  <c r="K273" i="16"/>
  <c r="J273" i="16"/>
  <c r="L270" i="16"/>
  <c r="K270" i="16"/>
  <c r="J270" i="16"/>
  <c r="L260" i="16"/>
  <c r="K260" i="16"/>
  <c r="J260" i="16"/>
  <c r="J259" i="16" s="1"/>
  <c r="E372" i="15" l="1"/>
  <c r="D372" i="15"/>
  <c r="D360" i="15"/>
  <c r="E360" i="15"/>
  <c r="E380" i="15"/>
  <c r="D380" i="15"/>
  <c r="F220" i="15"/>
  <c r="F219" i="15"/>
  <c r="E218" i="15"/>
  <c r="D218" i="15"/>
  <c r="F217" i="15"/>
  <c r="F216" i="15"/>
  <c r="E215" i="15"/>
  <c r="D215" i="15"/>
  <c r="F214" i="15"/>
  <c r="F213" i="15"/>
  <c r="E212" i="15"/>
  <c r="D212" i="15"/>
  <c r="F211" i="15"/>
  <c r="F210" i="15"/>
  <c r="E209" i="15"/>
  <c r="D209" i="15"/>
  <c r="F208" i="15"/>
  <c r="F207" i="15"/>
  <c r="E206" i="15"/>
  <c r="D206" i="15"/>
  <c r="F205" i="15"/>
  <c r="F204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7" i="15"/>
  <c r="F166" i="15"/>
  <c r="F165" i="15"/>
  <c r="F164" i="15"/>
  <c r="F163" i="15"/>
  <c r="F162" i="15"/>
  <c r="F206" i="15" l="1"/>
  <c r="F212" i="15"/>
  <c r="F215" i="15"/>
  <c r="F209" i="15"/>
  <c r="F218" i="15"/>
  <c r="F203" i="15"/>
  <c r="F168" i="15"/>
  <c r="E134" i="15"/>
  <c r="D134" i="15"/>
  <c r="E130" i="15"/>
  <c r="E126" i="15"/>
  <c r="E122" i="15"/>
  <c r="E118" i="15"/>
  <c r="E117" i="15"/>
  <c r="D117" i="15"/>
  <c r="E116" i="15"/>
  <c r="D116" i="15"/>
  <c r="E109" i="15"/>
  <c r="D114" i="15" l="1"/>
  <c r="E114" i="15"/>
  <c r="G8" i="17"/>
  <c r="F8" i="17"/>
  <c r="E8" i="17"/>
  <c r="G7" i="17"/>
  <c r="F7" i="17"/>
  <c r="E7" i="17"/>
  <c r="G6" i="17"/>
  <c r="F6" i="17"/>
  <c r="E6" i="17"/>
  <c r="E98" i="15"/>
  <c r="D98" i="15"/>
  <c r="E97" i="15"/>
  <c r="D97" i="15"/>
  <c r="E96" i="15"/>
  <c r="D96" i="15"/>
  <c r="E93" i="15"/>
  <c r="D93" i="15"/>
  <c r="E92" i="15"/>
  <c r="D92" i="15"/>
  <c r="E88" i="15"/>
  <c r="D88" i="15"/>
  <c r="E87" i="15"/>
  <c r="D87" i="15"/>
  <c r="E86" i="15"/>
  <c r="D86" i="15"/>
  <c r="E85" i="15"/>
  <c r="D85" i="15"/>
  <c r="E83" i="15"/>
  <c r="D83" i="15"/>
  <c r="E82" i="15"/>
  <c r="D82" i="15"/>
  <c r="E81" i="15"/>
  <c r="D81" i="15"/>
  <c r="E80" i="15"/>
  <c r="D80" i="15"/>
  <c r="E79" i="15"/>
  <c r="D79" i="15"/>
  <c r="E78" i="15"/>
  <c r="D78" i="15"/>
  <c r="E77" i="15"/>
  <c r="D77" i="15"/>
  <c r="E72" i="15"/>
  <c r="D72" i="15"/>
  <c r="E71" i="15"/>
  <c r="D71" i="15"/>
  <c r="E67" i="15"/>
  <c r="D67" i="15"/>
  <c r="E66" i="15"/>
  <c r="D66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1" i="15"/>
  <c r="D41" i="15"/>
  <c r="E40" i="15"/>
  <c r="D40" i="15"/>
  <c r="E34" i="15"/>
  <c r="D34" i="15"/>
  <c r="E33" i="15"/>
  <c r="D33" i="15"/>
  <c r="E32" i="15"/>
  <c r="D32" i="15"/>
  <c r="M11" i="16" l="1"/>
  <c r="N11" i="16" s="1"/>
  <c r="D664" i="15" l="1"/>
  <c r="E652" i="15"/>
  <c r="D652" i="15"/>
  <c r="E648" i="15"/>
  <c r="D648" i="15"/>
  <c r="D503" i="15"/>
  <c r="E490" i="15"/>
  <c r="E486" i="15" s="1"/>
  <c r="E482" i="15" s="1"/>
  <c r="D490" i="15"/>
  <c r="D486" i="15" s="1"/>
  <c r="D482" i="15" s="1"/>
  <c r="E489" i="15"/>
  <c r="E485" i="15" s="1"/>
  <c r="D489" i="15"/>
  <c r="D485" i="15" s="1"/>
  <c r="E488" i="15"/>
  <c r="E484" i="15" s="1"/>
  <c r="D488" i="15"/>
  <c r="D484" i="15" s="1"/>
  <c r="E487" i="15"/>
  <c r="E483" i="15" s="1"/>
  <c r="D487" i="15"/>
  <c r="D483" i="15" s="1"/>
  <c r="E425" i="15"/>
  <c r="D425" i="15"/>
  <c r="E421" i="15"/>
  <c r="D421" i="15"/>
  <c r="E415" i="15"/>
  <c r="D415" i="15"/>
  <c r="E414" i="15"/>
  <c r="D414" i="15"/>
  <c r="E409" i="15"/>
  <c r="D409" i="15"/>
  <c r="E405" i="15"/>
  <c r="D405" i="15"/>
  <c r="E404" i="15"/>
  <c r="D404" i="15"/>
  <c r="E403" i="15"/>
  <c r="D403" i="15"/>
  <c r="E402" i="15"/>
  <c r="D402" i="15"/>
  <c r="D359" i="15"/>
  <c r="E352" i="15"/>
  <c r="D352" i="15"/>
  <c r="E348" i="15"/>
  <c r="D348" i="15"/>
  <c r="E320" i="15"/>
  <c r="D284" i="15"/>
  <c r="F199" i="15"/>
  <c r="F160" i="15"/>
  <c r="F159" i="15"/>
  <c r="F154" i="15"/>
  <c r="F153" i="15"/>
  <c r="F152" i="15"/>
  <c r="F147" i="15"/>
  <c r="F145" i="15"/>
  <c r="F144" i="15"/>
  <c r="E143" i="15"/>
  <c r="D143" i="15"/>
  <c r="F93" i="15"/>
  <c r="F92" i="15"/>
  <c r="F88" i="15"/>
  <c r="F87" i="15"/>
  <c r="F86" i="15"/>
  <c r="F85" i="15"/>
  <c r="K348" i="16"/>
  <c r="L147" i="16"/>
  <c r="K147" i="16"/>
  <c r="J147" i="16"/>
  <c r="J123" i="16"/>
  <c r="M97" i="16"/>
  <c r="N97" i="16" s="1"/>
  <c r="M14" i="16"/>
  <c r="N14" i="16"/>
  <c r="O14" i="16"/>
  <c r="G91" i="15"/>
  <c r="G92" i="15"/>
  <c r="G84" i="15"/>
  <c r="G85" i="15"/>
  <c r="G86" i="15"/>
  <c r="G87" i="15"/>
  <c r="E359" i="15" l="1"/>
  <c r="F143" i="15"/>
  <c r="D398" i="15"/>
  <c r="F158" i="15"/>
  <c r="D357" i="15"/>
  <c r="E398" i="15"/>
  <c r="E399" i="15"/>
  <c r="D522" i="15"/>
  <c r="E357" i="15"/>
  <c r="D358" i="15"/>
  <c r="E401" i="15"/>
  <c r="D401" i="15"/>
  <c r="D399" i="15"/>
  <c r="F161" i="15"/>
  <c r="F155" i="15"/>
  <c r="E318" i="15"/>
  <c r="F151" i="15"/>
  <c r="E522" i="15"/>
  <c r="M44" i="16"/>
  <c r="K353" i="16"/>
  <c r="E358" i="15"/>
  <c r="F157" i="15"/>
  <c r="J353" i="16"/>
  <c r="L353" i="16"/>
  <c r="D356" i="15" l="1"/>
  <c r="E356" i="15"/>
  <c r="F148" i="15"/>
  <c r="M7" i="16"/>
  <c r="N7" i="16" s="1"/>
  <c r="N44" i="16"/>
  <c r="F142" i="15"/>
  <c r="F156" i="15"/>
  <c r="F150" i="15"/>
  <c r="F149" i="15" l="1"/>
  <c r="F141" i="15" l="1"/>
  <c r="F140" i="15" s="1"/>
  <c r="E346" i="16"/>
</calcChain>
</file>

<file path=xl/sharedStrings.xml><?xml version="1.0" encoding="utf-8"?>
<sst xmlns="http://schemas.openxmlformats.org/spreadsheetml/2006/main" count="3839" uniqueCount="1293">
  <si>
    <t>Основное мероприятие «Содержание муниципального жилищного фонда»</t>
  </si>
  <si>
    <t>0610000000</t>
  </si>
  <si>
    <t>«Взносы на капитальный ремонт муниципальных помещений и многоквартирных домов, включенных в региональную программу капитального ремонта</t>
  </si>
  <si>
    <t>0610122060</t>
  </si>
  <si>
    <t>«Организация, содержание и ремонт муниципального жилищного фонда, оформление технической документации»</t>
  </si>
  <si>
    <t>0610122070</t>
  </si>
  <si>
    <t>1.5</t>
  </si>
  <si>
    <t xml:space="preserve">«Организация сбора и вывоза бытовых отходов и мусора» </t>
  </si>
  <si>
    <t>0610222150</t>
  </si>
  <si>
    <t>Подпрограмма  «Чистая вода»</t>
  </si>
  <si>
    <t>0620000000</t>
  </si>
  <si>
    <t>0620122020</t>
  </si>
  <si>
    <t xml:space="preserve"> «Модернизация коммуникаций водоснабжения и водоотведения»</t>
  </si>
  <si>
    <t>проектирование и строительство очистных сооружений</t>
  </si>
  <si>
    <t>0620222040</t>
  </si>
  <si>
    <t>0630000000</t>
  </si>
  <si>
    <t>«Обеспечение детей-сирот и детей , оставшихся без попечения родителей, лиц из числа детей-сирот и детей, оставшихся без попечения родителей жилыми помещениями»</t>
  </si>
  <si>
    <t>06301М0820</t>
  </si>
  <si>
    <t>0640122030</t>
  </si>
  <si>
    <t>«Признание жилых помещений непригодными для проживания и снос жилых помещений признанных непригодными»</t>
  </si>
  <si>
    <t xml:space="preserve">Муниципальная программа "Развитие  образования Чугуевского муниципального округа" на 2020-2024 годы </t>
  </si>
  <si>
    <t>Бюджет ЧМО</t>
  </si>
  <si>
    <t>«Формирование современной городской среды Чугуевского муниципального округа»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</si>
  <si>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</si>
  <si>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</si>
  <si>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</si>
  <si>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Чугуевского муниципального округа</t>
  </si>
  <si>
    <t>Благоустройство территорий, детских и спортивных площадок на территории Чугуевского муниципального округа</t>
  </si>
  <si>
    <t>Муниципальная программа «Развитие транспортной инфраструктуры Чугуевского муниципального округа на 2020-2024 годы»</t>
  </si>
  <si>
    <t>«Развитие транспортной инфраструктуры Чугуевского муниципального округа» на 2020 - 2024 годы</t>
  </si>
  <si>
    <t xml:space="preserve">краевой бюджет </t>
  </si>
  <si>
    <t>бюджет округа</t>
  </si>
  <si>
    <t>Организация транспортного обслуживания</t>
  </si>
  <si>
    <t>Субвенции, 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</si>
  <si>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Субсидии на возмещение недополученных доходов , субъектам, осуществляющим пассажирские перевозки автобусами общего пользования на маршрутах в границах Чугуевского муниципального округа</t>
  </si>
  <si>
    <t>"Восстановление и поддержание до нормативных требований транспортно-эксплуатационного состояния автомобильных дорог общего пользования"</t>
  </si>
  <si>
    <t>Приобретение и установка дорожных знаков</t>
  </si>
  <si>
    <t>Разметка пешеходных переходов</t>
  </si>
  <si>
    <t>3.1.3.</t>
  </si>
  <si>
    <t>Разметка улично-дорожной сети</t>
  </si>
  <si>
    <t xml:space="preserve"> - зимнее, в том числе:</t>
  </si>
  <si>
    <t>3.2.1.1.</t>
  </si>
  <si>
    <t>очистка дорог от снега</t>
  </si>
  <si>
    <t>3.2.1.2.</t>
  </si>
  <si>
    <t xml:space="preserve">Подпрограмма № 1 «Формирование современной городской среды Чугуевского муниципального округа»                                                           </t>
  </si>
  <si>
    <t xml:space="preserve"> Количество благоустроенных дворовых территорий многоквартирных жилых домов</t>
  </si>
  <si>
    <t>По результатам торгов по 11 территориям образовалась экономия. В целях обеспечения эффективного использования средств субсидий из краевого бюджета было принято решение о выполнении работ еще на одной дворовой территории</t>
  </si>
  <si>
    <t xml:space="preserve">Подпрограмма № 2 «Благоустройство территорий, детских и спортивных площадок на территории Чугуевского муниципального округа»                                                                    </t>
  </si>
  <si>
    <t>Количество пассажиров, перевезенное социально-значимыми маршрутами в Чугуевском муниципальном округе</t>
  </si>
  <si>
    <t>тыс.чел.</t>
  </si>
  <si>
    <t>Протяженность автомобильных дорог общего пользования местного значения, не соответствующих нормативным иребованиям</t>
  </si>
  <si>
    <t>км</t>
  </si>
  <si>
    <t xml:space="preserve">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Чугуевского муниципального района</t>
  </si>
  <si>
    <t>Количество преступлений, совершенных несовершеннолетними гражданами;</t>
  </si>
  <si>
    <t>(единиц)</t>
  </si>
  <si>
    <t>Количество преступлений, совершенных несовершеннолетними, ранее совершавшими преступления;</t>
  </si>
  <si>
    <t xml:space="preserve"> (единиц)</t>
  </si>
  <si>
    <t>Количество снятых с профилактического учета семей, находящихся в социально опасном положении, в связи с улучшением обстановки в семье;</t>
  </si>
  <si>
    <t>Количество выявленных очагов дикорастущих наркосодержащих растений;</t>
  </si>
  <si>
    <t>1.5.</t>
  </si>
  <si>
    <t>Количество выявленных преступлений, связанных с незаконным оборотом наркотических веществ;</t>
  </si>
  <si>
    <t>1.6.</t>
  </si>
  <si>
    <t>Количество выявленных административных правонарушений, предусмотренных Законом Приморского края от 05.03.2007 № 44-КЗ «Об административных  правонарушениях в Приморском крае».</t>
  </si>
  <si>
    <t>Охват населения Чугуевского муниципального округа культурными мероприятиями</t>
  </si>
  <si>
    <t xml:space="preserve">Количество посещений учреждений культуры </t>
  </si>
  <si>
    <t>чел/год</t>
  </si>
  <si>
    <t>Число посещений культурно-массовых мероприятий на платной основе</t>
  </si>
  <si>
    <t>посещ/год</t>
  </si>
  <si>
    <t>Количество участников клубных формирований</t>
  </si>
  <si>
    <t>Число посещений спецтранспорта (ПМКЦ)</t>
  </si>
  <si>
    <t>Число волонтеров культуры</t>
  </si>
  <si>
    <t>Уровень фактической обеспеченности учреждениями культуры клубного типа от нормативной потребности</t>
  </si>
  <si>
    <t>Количество посещений общедоступных публичных библиотек</t>
  </si>
  <si>
    <t>Количество экземпляров новых поступлений в библиотечные фонды</t>
  </si>
  <si>
    <t>Экз.</t>
  </si>
  <si>
    <t>Коэффициент обновления библиотечных фондов</t>
  </si>
  <si>
    <t>Средняя заработная плата одного работника учреждения культуры</t>
  </si>
  <si>
    <t>Руб.</t>
  </si>
  <si>
    <t>Количество памятников истории и культуры, на которых проведены ремонтно-реставрационные работы</t>
  </si>
  <si>
    <t>Удельный вес численности молодежи, в возрасте 14-18 лет, вовлеченной в деятельность молодежных общественных объединений Чугуевского муниципального округа</t>
  </si>
  <si>
    <t>Удельный вес молодежи, занятой в работе органов самоуправления</t>
  </si>
  <si>
    <t>Численность молодежи Чугуевского муниципального округа,  в возрасте 14-18 лет, вовлеченной в деятельность юнармейского движения</t>
  </si>
  <si>
    <t>Удельный вес численности молодежи Чугуевского муниципального округа, в возрасте 14-30 лет, вовлеченной в безвозмездную добровольческую деятельность</t>
  </si>
  <si>
    <t>Доля населения Чугуевского муниципального округа, систематически занимающегося физической культурой и спортом, в общей численности населения в возрасте от 3 до 79 лет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</si>
  <si>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</si>
  <si>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Доля детей и молодёжи  в возрасте 3-29 лет, систематически занимающихся физической культурой и спортом, в общей численности детей и молодежи Чугуевского муниципального округа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</si>
  <si>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</si>
  <si>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Основное мероприятие Федеральный проект "Учитель будущего"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</si>
  <si>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</si>
  <si>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лет""</t>
  </si>
  <si>
    <t>1.4.1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</si>
  <si>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</si>
  <si>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2.</t>
  </si>
  <si>
    <t>Подпрограмма  "Развитие системы общего образования в Чугуевском муниципальном округе" на 2020-2024 годы</t>
  </si>
  <si>
    <t>Основное мероприятие "Развитие инфраструктуры образовательных организаций"</t>
  </si>
  <si>
    <t>2.1.1</t>
  </si>
  <si>
    <t>Субсидии на иные цели (Мероприятия по капитальному ремонту  зданий и  помещений учреждений (в том числе проектно - изыскательские работы)</t>
  </si>
  <si>
    <t>2.1.2</t>
  </si>
  <si>
    <t>Основное мероприятие " Реализация образовательных программ начального, общего, сновного общего и среднего общего образования"</t>
  </si>
  <si>
    <t>2.2.1</t>
  </si>
  <si>
    <t>2.2.2</t>
  </si>
  <si>
    <t>2.2.3</t>
  </si>
  <si>
    <t>Мероприятия по охране труда</t>
  </si>
  <si>
    <t>2.2.4</t>
  </si>
  <si>
    <t>2.2.5</t>
  </si>
  <si>
    <t>2.2.6</t>
  </si>
  <si>
    <t>2.2.7</t>
  </si>
  <si>
    <t>2.2.8</t>
  </si>
  <si>
    <t>2.2.9</t>
  </si>
  <si>
    <t>Субсидии на выполнение муниципального задания (Расходы на обеспечение деятельности (оказание услуг, выполнение работ) муниципальных учреждений)</t>
  </si>
  <si>
    <t>2.2.10</t>
  </si>
  <si>
    <t>2.2.11</t>
  </si>
  <si>
    <t>2.2.12</t>
  </si>
  <si>
    <t>Субвенции на 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</si>
  <si>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2.2.13</t>
  </si>
  <si>
    <t>Субсидии на выполнение муниципального задания (Субвенции на 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 дополнительного образования детей в муниципальных общеобразовательных организациях)</t>
  </si>
  <si>
    <t>Основное мероприятие "Создание условий для получения качественного общего образования"</t>
  </si>
  <si>
    <t>2.3.1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</si>
  <si>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</si>
  <si>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2.3.2</t>
  </si>
  <si>
    <t>Субсидии на иные цели (Субвенции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края)</t>
  </si>
  <si>
    <t>2.4.</t>
  </si>
  <si>
    <t>Основное мероприятие "Формирование доступной среды"</t>
  </si>
  <si>
    <t>2.4.1</t>
  </si>
  <si>
    <t>Мероприятия для обеспечения доступности и получения услуг инвалидами и другими маломобильными группами инвалидов</t>
  </si>
  <si>
    <t>2.5.</t>
  </si>
  <si>
    <t>2.6.</t>
  </si>
  <si>
    <t>Федеральный проект "Учитель будущего"</t>
  </si>
  <si>
    <t>2.6.1</t>
  </si>
  <si>
    <t>2.6.2</t>
  </si>
  <si>
    <t>Субсидии на иные цели (Субвенции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края)</t>
  </si>
  <si>
    <t>3.</t>
  </si>
  <si>
    <t>Подпрограмма "Развитие системы дополнительного образования, отдыха, оздоровления и занятости детей и подростков в Чугуевском муниципальном округе" на 2020-2024 годы</t>
  </si>
  <si>
    <t>Основное мероприятие "Реализация дополнительных общеобразовательных программ и обеспечение условий их предоставления"</t>
  </si>
  <si>
    <t>3.1.1</t>
  </si>
  <si>
    <t>3.1.2</t>
  </si>
  <si>
    <t>Расходы на обеспечение деятельности (оказаниеуслуг, выполнение работ) музыкальной школы</t>
  </si>
  <si>
    <t>3.1.3</t>
  </si>
  <si>
    <t xml:space="preserve">Расходы на приобретение коммунальных услуг </t>
  </si>
  <si>
    <t>3.1.4</t>
  </si>
  <si>
    <t>Субсидии на выполнение муниципального задания (расходы на обеспечение деятельности (оказание услуг, выполнение работ) ДЮЦ)</t>
  </si>
  <si>
    <t>3.1.5</t>
  </si>
  <si>
    <t xml:space="preserve">Субсидии на выполнение муниципального задания (Расходы на приобретение коммунальных услуг) </t>
  </si>
  <si>
    <t>3.1.6</t>
  </si>
  <si>
    <t>3.1.7</t>
  </si>
  <si>
    <t>Основное мероприятие "Организация и обеспечение отдыха и оздоровления детей"</t>
  </si>
  <si>
    <t>3.2.1</t>
  </si>
  <si>
    <t>Мероприятия по организации и обеспечению оздоровления и отдыха детей</t>
  </si>
  <si>
    <t>3.2.2</t>
  </si>
  <si>
    <t>Субсидии на иные цели (Мероприятия по организации и обеспечению оздоровления и отдыха детей)</t>
  </si>
  <si>
    <t>3.2.3</t>
  </si>
  <si>
    <t>3.2.4</t>
  </si>
  <si>
    <t>Субсидии на иные цели (Субвенции на организацию и обеспечение оздоровления и отдыха детей Примрского края (за исключением организации отдыха детей в каникулярное время))</t>
  </si>
  <si>
    <t>Основное мероприятие "Реализация мероприятий, направленных на привлечение детей и подростков к участию в районных и краевых массовых мероприятиях и повышение качества жизни детей"</t>
  </si>
  <si>
    <t>3.3.1</t>
  </si>
  <si>
    <t>Проведение мероприятий для детей, подростков и молодежи</t>
  </si>
  <si>
    <t>3.4.1</t>
  </si>
  <si>
    <t>3.4.2</t>
  </si>
  <si>
    <t>4.</t>
  </si>
  <si>
    <t>Мероприятия муниципальной программы "Развитие образования Чугуевского муниципального округа" на 2020-2024 годы</t>
  </si>
  <si>
    <t>Количество изготовленных печатных памяток по тематике противодействия   экстремизму и терроризму, не менее</t>
  </si>
  <si>
    <t>Количество проведённых  заседаний          антитеррористической комиссии Чугуевского муниципального округа, не менее</t>
  </si>
  <si>
    <t>Невыполнение показателя связано с введением в 2020 году ограничительных мер в условиях эпидемического распространения COVID-19</t>
  </si>
  <si>
    <t>Количество проведённых  в общеобразовательных учреждениях классных часов о порядке и правилах поведения населения при угрозе возникновения террористических актов, не менее</t>
  </si>
  <si>
    <t>Количество проведённых в общеобразовательных учреждениях встреч родителей и детей с сотрудниками правоохранительных органов для проведения разъяснительных мероприятий по вопросам антитеррористической защищенности, порядке действий при угрозе возникновения террористического акта, не менее</t>
  </si>
  <si>
    <t>Количество приобретённых  печатных изданий (плакатов, брошюр, книг), направленных на профилактику терроризма и экстремизма, не менее</t>
  </si>
  <si>
    <t>Количество информации о деятельности антитеррористической комиссии Чугуевского муниципального округа, размещённой в средствах массовой информации и на официальном сайте Чугуевского муниципального округа, не менее</t>
  </si>
  <si>
    <t xml:space="preserve">Предупреждение, ликвидация, снижение рисков и смягчение последствий чрезвычайных ситуаций природного и техногенного характера, на территории Чугуевского муниципального округа </t>
  </si>
  <si>
    <t>Проведение комплекса мероприятий по обследованию, расчистке и берегоукреплению водных объектов, не менее</t>
  </si>
  <si>
    <t>Объект</t>
  </si>
  <si>
    <t>Обязательное страхование гидротехнических сооружений</t>
  </si>
  <si>
    <t>Изготовление и установка баннеров, плакатов с информацией о мерах предосторожности с огнем</t>
  </si>
  <si>
    <t>Изготовление и распространение информационных листовок, памяток и брошюр на тематику пожарной безопасности</t>
  </si>
  <si>
    <t>Обновление минерализованных полос для недопущения переброса природных пожаров на территории населенных пунктов.</t>
  </si>
  <si>
    <t>км.</t>
  </si>
  <si>
    <t>Проведение мероприятий по удалению сухой растительности на территории населенных пунктов и заброшенных домовладениях, не менее</t>
  </si>
  <si>
    <r>
      <t>км</t>
    </r>
    <r>
      <rPr>
        <vertAlign val="superscript"/>
        <sz val="12"/>
        <color indexed="8"/>
        <rFont val="Times New Roman"/>
        <family val="1"/>
        <charset val="204"/>
      </rPr>
      <t>2</t>
    </r>
  </si>
  <si>
    <r>
      <t>Обустройство искусственных пожарных водоемов объемом 54 м</t>
    </r>
    <r>
      <rPr>
        <vertAlign val="superscript"/>
        <sz val="12"/>
        <color indexed="8"/>
        <rFont val="Times New Roman"/>
        <family val="1"/>
        <charset val="204"/>
      </rPr>
      <t xml:space="preserve">3 </t>
    </r>
    <r>
      <rPr>
        <sz val="12"/>
        <color indexed="8"/>
        <rFont val="Times New Roman"/>
        <family val="1"/>
        <charset val="204"/>
      </rPr>
      <t>в населенных пунктах в нормативном радиусе 200 метров от социально значимых объектов.</t>
    </r>
  </si>
  <si>
    <t>Оборудование жилых домов социально-незащищенных граждан автономными пожарными извещателями, не менее</t>
  </si>
  <si>
    <t>объект</t>
  </si>
  <si>
    <t>Приобретение передвижных емкостей для воды с возможностью установки на них имеющихся мотопомп, не менее</t>
  </si>
  <si>
    <t>Приобретение воздуходувок для тушения полевых пожаров.</t>
  </si>
  <si>
    <t>Приобретение противопожарных ранцев-опрыскивателей, таблеток-смачивателей для РЛО, зажигательный аппарат, не менее</t>
  </si>
  <si>
    <t>Обеспечение пожарной безопасности на территории Чугуевского муниципального округа</t>
  </si>
  <si>
    <t xml:space="preserve">кол-во муниципальных служащих, работников казенного учреждения администрации Чугуевского муниципального округа, которые обеспечены товарно-материальными ценностями и хозяйственным инвентарем          </t>
  </si>
  <si>
    <t>Подпрограмма  №1 «Содержание и ремонт муниципального жилищного фонда» на 2020-2024 годы</t>
  </si>
  <si>
    <t>Доля объектов муниципального жилищного фонда, соответствующих требованиям законодательства, в общем объеме муниципального жилищного фонда</t>
  </si>
  <si>
    <t>Подпрограмма № 2 «Чистая вода» на 2020-2024 годы</t>
  </si>
  <si>
    <t>Доля  объектов водоснабжения и водоотведения, находящихся в неудовлетворительном состоянии</t>
  </si>
  <si>
    <t>Доля населения, обеспеченных качественными услугами водоснабжения и водоотведения</t>
  </si>
  <si>
    <t>Подпрограмма №4 «Переселение граждан из ветхого и аварийного жилья» на 2020-2024 годы</t>
  </si>
  <si>
    <t xml:space="preserve"> Площадь расселенных жилых помещений, признанных аварийными      </t>
  </si>
  <si>
    <t>тыс.</t>
  </si>
  <si>
    <t>кв.м.</t>
  </si>
  <si>
    <t>Количество граждан, расселенных из жилых помещений признанных аварийными</t>
  </si>
  <si>
    <t>Чел.</t>
  </si>
  <si>
    <t>Подпрограмма № 1 «Поддержка малого и среднего предпринимательства на территории Чугуевского муниципального округа» на 2020-2024 годы</t>
  </si>
  <si>
    <t>Число субъектов малого и среднего предпринима - тельства  на 10 000 человек населения</t>
  </si>
  <si>
    <t>единиц</t>
  </si>
  <si>
    <t>Прирост оборота субъектов малого и среднего предпринимательства</t>
  </si>
  <si>
    <t>Число реализованных проектов субъектов МСП получивших льготную кредитно - лизинговую поддержку</t>
  </si>
  <si>
    <t>Доля работников малых предприятий в общей численности занятых в экономике</t>
  </si>
  <si>
    <t>Доля оборота малых предприятий в объеме оборота полного круга предприятий</t>
  </si>
  <si>
    <t>Численность работников, занятых в сфере малого и среднего предпринимательства</t>
  </si>
  <si>
    <t>человек</t>
  </si>
  <si>
    <t>Количество налогоплательщиков специального налогового режима «Налог на профессиональный доход»</t>
  </si>
  <si>
    <t>Не менее 4</t>
  </si>
  <si>
    <t>1.6</t>
  </si>
  <si>
    <t>1.7</t>
  </si>
  <si>
    <t>Муниципальная программа «Формирование современной городской среды» Чугуевского муниципального округа на 2020-2027 годы</t>
  </si>
  <si>
    <t>Муниципальная программа «Формирование современной городской среды Чугуевского муниципального округа»</t>
  </si>
  <si>
    <t>000</t>
  </si>
  <si>
    <t>Подпрограмма «Формирование современной городской среды» Чугуевского муниципального округа на 2020-2027 годы</t>
  </si>
  <si>
    <t>Проектирование и проверка проектно-сметной документации</t>
  </si>
  <si>
    <t>05</t>
  </si>
  <si>
    <t>Выполнение работ по благоустройству придомовых территорий</t>
  </si>
  <si>
    <t>Федеральный проект «Формирование комфортной городской среды»</t>
  </si>
  <si>
    <t>081F255550</t>
  </si>
  <si>
    <t>Подпрограмма «Благоустройство территорий, детских и спортивных площадок на территории Чугуевского муниципального округа на 2020-2027 годы»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</si>
  <si>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</si>
  <si>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Поддержка муниципальных программ по благоустройству территорий муниципальных образований Приморского края, в рамках софинансирования из краевого бюджета</t>
  </si>
  <si>
    <t>08201S2610</t>
  </si>
  <si>
    <t>Всего по программе</t>
  </si>
  <si>
    <t>Муниципальная программа «Развитие транспортной инфраструктуры Чугуевского муниципального округа» на 2020 - 2024 годы"</t>
  </si>
  <si>
    <t>«Развитие транспортной инфраструктуры Чугуевского муниципального округа» на 2020- 2024 годы" – всего</t>
  </si>
  <si>
    <t>В том числе:</t>
  </si>
  <si>
    <t>-бюджет Приморского края</t>
  </si>
  <si>
    <t xml:space="preserve"> -бюджет Чугуевского округа</t>
  </si>
  <si>
    <t>Организация транспортного обслуживания населения</t>
  </si>
  <si>
    <t>0390100000</t>
  </si>
  <si>
    <t>0390193130</t>
  </si>
  <si>
    <t>0390121080</t>
  </si>
  <si>
    <t>Приобретение специализированной техники</t>
  </si>
  <si>
    <t>0390200000</t>
  </si>
  <si>
    <t>0390221010</t>
  </si>
  <si>
    <t>Приобретение и установка дорожных знаков, разметка пешеходных переходов и улично-дорожной сети</t>
  </si>
  <si>
    <t>0390321060</t>
  </si>
  <si>
    <t>Содержание и ремонт автомобильных дорог и искуственных сооружений</t>
  </si>
  <si>
    <t>0390321070</t>
  </si>
  <si>
    <t>5.</t>
  </si>
  <si>
    <t>Устройство и восстановление уличного освещения</t>
  </si>
  <si>
    <t>0390321071</t>
  </si>
  <si>
    <t>Паспортизация дорог общего пользования</t>
  </si>
  <si>
    <t>0390321072</t>
  </si>
  <si>
    <t xml:space="preserve"> - бюджет Приморского края</t>
  </si>
  <si>
    <t>03903S2250</t>
  </si>
  <si>
    <t>Капитальный ремонт и ремонт автомобильных дорог общего пользования населенных пунктов, за счет средств дорожного фонда Приморского края</t>
  </si>
  <si>
    <t xml:space="preserve">Муниципальная программа "Комплексные меры по профилактике правонарушений на территории Чугуевского муниципального округа" на 2020-2024 годы </t>
  </si>
  <si>
    <t>Объем расходов (тыс.руб.), годы</t>
  </si>
  <si>
    <t xml:space="preserve">Муниципальная  
программа «Комплексные меры по профилактике правонарушений на территории Чугуевского муниципального округа» на 2020-2024 годы     
</t>
  </si>
  <si>
    <t>в т.ч. Администрация Чугуевского муниципального округа</t>
  </si>
  <si>
    <t>МКУ "ЦООУ"</t>
  </si>
  <si>
    <t>Основное мероприятие "Профилактика правонарушений несовершеннолетних и молодежи, предупреждение детской безнадзорности и беспризорности"</t>
  </si>
  <si>
    <t>1.1</t>
  </si>
  <si>
    <t>Подписка на периодические издания по профилактике безнадзорности и правонарушений среди несовершеннолетних (в т.ч.видеофильмы)</t>
  </si>
  <si>
    <t>0990124030</t>
  </si>
  <si>
    <t>1.2</t>
  </si>
  <si>
    <t xml:space="preserve">Обследование семей, находящихся в социально опасном положении, нуждающихся в помощи государства (приобретение ГСМ)
</t>
  </si>
  <si>
    <t>1.3</t>
  </si>
  <si>
    <t>Содействие развитию молодежных общественных объединений, привлека-ющих в работу «трудных подростков» (заказ имиджевой продукции)</t>
  </si>
  <si>
    <t>1.4</t>
  </si>
  <si>
    <t>Субвенции на создание и обеспечение деятельности комиссии по делам несовершеннолетних и защите их прав</t>
  </si>
  <si>
    <t>Основное мероприятие 2. Профилактика злоупотребления наркотиками, популяризация здорового образа жизни</t>
  </si>
  <si>
    <t>2.1</t>
  </si>
  <si>
    <t>Выявление, учет и организация уничтожения выявленных очагов дикорастущих и культивируемых наркотикосодержащих растений на территории Чугуевского округа</t>
  </si>
  <si>
    <t>0990224040</t>
  </si>
  <si>
    <t>2.2</t>
  </si>
  <si>
    <t>Организация обучения волонтеров, реализующих комплекс мероприятий по профилактике наркомании среди молодежи</t>
  </si>
  <si>
    <t>2.3</t>
  </si>
  <si>
    <t>Организация тренингов, станционных игр, конкурсов, направленных на профилактику употребления наркотических средств в молодежной среде</t>
  </si>
  <si>
    <t>Основное мероприятие 3. Профилактика административных правонарушений, совершенных на территории Чугуевского муниципального округа</t>
  </si>
  <si>
    <t>3.1</t>
  </si>
  <si>
    <t>Субвенции на реализацию отдельных полномочий по созданию административной комиссии</t>
  </si>
  <si>
    <t>0990393030</t>
  </si>
  <si>
    <t>Муниципальная программа «Развитие культуры Чугуевского муниципального округа на 2020–2027 годы»</t>
  </si>
  <si>
    <t>Организация библиотечного обслуживания населения</t>
  </si>
  <si>
    <t>Расходы на обеспечение деятельности (оказание услуг, выполнение работ) централизованной библиотечной системы</t>
  </si>
  <si>
    <t>0290170590</t>
  </si>
  <si>
    <t>Комплектование и обеспечение сохранности библиотечных фондов и обеспечение информационно-техническим оборудованием библиотек</t>
  </si>
  <si>
    <t>08</t>
  </si>
  <si>
    <t>0290192540</t>
  </si>
  <si>
    <t>Государственная поддержка лучших работников муниципальных учреждений культуры, находящихся на территории сельских поселений Приморского края</t>
  </si>
  <si>
    <t>Организация деятельности централизованной клубной системы</t>
  </si>
  <si>
    <t>Расходы на обеспечение деятельности  (оказание услуг, выполнение работ) учреждений</t>
  </si>
  <si>
    <t>0290270590</t>
  </si>
  <si>
    <t>Организация и проведение культурно-массовых мероприятий</t>
  </si>
  <si>
    <t>0290220080</t>
  </si>
  <si>
    <t>0290270591</t>
  </si>
  <si>
    <t>2.4</t>
  </si>
  <si>
    <t>Расходы, связанные с преобразованием сельских поселений</t>
  </si>
  <si>
    <t>0290210080</t>
  </si>
  <si>
    <t>2.5</t>
  </si>
  <si>
    <t>02902R5192</t>
  </si>
  <si>
    <t>2.6</t>
  </si>
  <si>
    <t>Изготовление технической документации на строительство клубов</t>
  </si>
  <si>
    <t>0290220090</t>
  </si>
  <si>
    <t>2.7</t>
  </si>
  <si>
    <t>Строительство сельских клубов</t>
  </si>
  <si>
    <t>2.7.1</t>
  </si>
  <si>
    <t>Строительство сельского клуба в селе Верхняя Бреевка</t>
  </si>
  <si>
    <t>2.7.2</t>
  </si>
  <si>
    <t>Строительство сельского клуба в селе Ленино</t>
  </si>
  <si>
    <t>2.8</t>
  </si>
  <si>
    <t>Изготовление технической документации по объектам недвижимости отрасли культуры</t>
  </si>
  <si>
    <t>0290720320</t>
  </si>
  <si>
    <t>3</t>
  </si>
  <si>
    <t xml:space="preserve">Обеспечение деятельности муниципального казенного учреждения «Центр обеспечения деятельности учреждений культуры» </t>
  </si>
  <si>
    <t>13</t>
  </si>
  <si>
    <t>0290370590</t>
  </si>
  <si>
    <t>4</t>
  </si>
  <si>
    <t>Реализация молодежной политики</t>
  </si>
  <si>
    <t>4.1</t>
  </si>
  <si>
    <t>Проведение мероприятий для детей и молодежи</t>
  </si>
  <si>
    <t>0290420160</t>
  </si>
  <si>
    <t>4.2</t>
  </si>
  <si>
    <t>Выплата стипендии главы Чугуевского муниципального округа социально активной молодежи</t>
  </si>
  <si>
    <t>0290420290</t>
  </si>
  <si>
    <t>4.3</t>
  </si>
  <si>
    <t>Поддержка молодежных общественных объединений</t>
  </si>
  <si>
    <t>0290420310</t>
  </si>
  <si>
    <t>5</t>
  </si>
  <si>
    <t>Формирование доступной среды</t>
  </si>
  <si>
    <t>0290541060</t>
  </si>
  <si>
    <t>6</t>
  </si>
  <si>
    <t xml:space="preserve">Проведение ремонтно-реставрационных работ объектов культурного наследия </t>
  </si>
  <si>
    <t>6.1</t>
  </si>
  <si>
    <t>Содержание и ремонт памятников истории и культуры, в том числе объектов культурного наследия</t>
  </si>
  <si>
    <t>0290620280</t>
  </si>
  <si>
    <t>6.2</t>
  </si>
  <si>
    <t>Разработка проектной документации на проведение работ по сохранению объектов культурного наследия</t>
  </si>
  <si>
    <t>0290692500</t>
  </si>
  <si>
    <t xml:space="preserve"> Муниципальная программа «Развитие физической культуры, спорта и туризма Чугуевского муниципального округа» на 2020–2027 годы</t>
  </si>
  <si>
    <t>Развитие массовой физической культуры и спорта на территории Чугуевского МО</t>
  </si>
  <si>
    <t>Строительство, реконструкция и капитальный ремонт спортивных объектов муниципальной собственности, в том числе и проектно-изыскательские работы</t>
  </si>
  <si>
    <t>11</t>
  </si>
  <si>
    <t>0590170070</t>
  </si>
  <si>
    <t>1.1.1.</t>
  </si>
  <si>
    <t>Проектирование и строительство физкультурно-оздоровительного комплекса в селе Чугуевка</t>
  </si>
  <si>
    <t>1.1.2.</t>
  </si>
  <si>
    <t>Строительство плавательного бассейна в селе Чугуевка</t>
  </si>
  <si>
    <t>1.1.3.</t>
  </si>
  <si>
    <t>Строительство минифутбольного поля с искуственным покрытием в селе Чугуевка</t>
  </si>
  <si>
    <t>1.1.4.</t>
  </si>
  <si>
    <t xml:space="preserve">Строительство двух плоскостных спортивных сооружений "Комбинированный спортивный комплекс" в селе Чугуевка </t>
  </si>
  <si>
    <t>1.1.5.</t>
  </si>
  <si>
    <t>Строительство спортивных городков в селах района (Булыга-Фадеево,Кокшаровка, Шумный, Соколовка, Самарка, Уборка, Каменка, Новомихайловка, Верхняя Бреевка, Ленино, Цветковка, Заветное, Ясное, Изюбриный, Саратовка, Новочугуевка, Пшеницыно, Антоновка, Лесогорье, Березовка, Архиповка, Варпаховка)</t>
  </si>
  <si>
    <t>1.1.6.</t>
  </si>
  <si>
    <t>Реконструкция стадиона в селе Чугуевка</t>
  </si>
  <si>
    <t>Подготовка оснований для объектов спортивной инфраструктуры</t>
  </si>
  <si>
    <t>0590120220</t>
  </si>
  <si>
    <t>Оснащение объектов спортивной инфраструктуры спортивно-технологическим оборудованием</t>
  </si>
  <si>
    <t>0590122280</t>
  </si>
  <si>
    <t>Создание условий для привлечения населения Чугуевского муниципального округа к занятиям физической культурой и спортом</t>
  </si>
  <si>
    <t xml:space="preserve">Организация и проведение массовых физкультурно-спортивных мероприятий </t>
  </si>
  <si>
    <t>0590220170</t>
  </si>
  <si>
    <t>2.1.1.</t>
  </si>
  <si>
    <t>Приобретение спортивного оборудования, приспособлений, инвентаря, расходных материалов</t>
  </si>
  <si>
    <t>2.1.2.</t>
  </si>
  <si>
    <t>Приобретение наградной атрибутики</t>
  </si>
  <si>
    <t>Развитие адаптивной физичекой культуры</t>
  </si>
  <si>
    <t>0590220180</t>
  </si>
  <si>
    <t>2.2.1.</t>
  </si>
  <si>
    <t>Организация и проведение мероприятий физкультурно-спортивной направленности для лиц с ограниченными возможностями здоровья</t>
  </si>
  <si>
    <t>Поэтапное внедрение Всероссийского физкультурно-спортивного комплекса ГТО на территории Чугуевского муниципального округа</t>
  </si>
  <si>
    <t>0590220210</t>
  </si>
  <si>
    <t>2.3.1.</t>
  </si>
  <si>
    <t>Организация и проведение физкультурно-спортивных мероприятий в рамках Всероссийского физкультурно-спортивного комплекса "Готов к труду и обороне" (ГТО)</t>
  </si>
  <si>
    <t>Участие сборных команд района в соревнованиях, краевого, межрегионального, российского и международного уровней:</t>
  </si>
  <si>
    <t>0590220230</t>
  </si>
  <si>
    <t>- оплата питания в пути;</t>
  </si>
  <si>
    <t>- оплата питания в дни проведения соревнований;</t>
  </si>
  <si>
    <t>- проживание в дни проведения соревнований;</t>
  </si>
  <si>
    <t>- фрахтование автобуса.</t>
  </si>
  <si>
    <t>Пропаганда физической культуры и спорта как составляющей здорового образа жизни населения Чугуевского муниципального округа</t>
  </si>
  <si>
    <t>0590220240</t>
  </si>
  <si>
    <t>Развитие туризма на территории Чугуевского муниципального округа</t>
  </si>
  <si>
    <t>Организация и проведение мероприятий с элементами спортивного туризма</t>
  </si>
  <si>
    <t>3.1.1.</t>
  </si>
  <si>
    <t>Приобретение туристического оборудования, инвентаря, снаряжений и расходных материалов</t>
  </si>
  <si>
    <t>3.1.2.</t>
  </si>
  <si>
    <t>Приобретение призов и наградной атрибутики</t>
  </si>
  <si>
    <t>Разработка и организация работы туристических маршрутов</t>
  </si>
  <si>
    <t>3.2.1.</t>
  </si>
  <si>
    <t>Установка  информационных модулей-гидов с  исторической информацией и фотографиями</t>
  </si>
  <si>
    <t>3.2.2.</t>
  </si>
  <si>
    <t>Установка объектов туристической навигации</t>
  </si>
  <si>
    <t>3.2.3.</t>
  </si>
  <si>
    <t>Подготовка  видовых площадок</t>
  </si>
  <si>
    <t>Федеральный проект "Спорт - норма жизни"</t>
  </si>
  <si>
    <t>Оснащение объктов спортивной инфраструктуры спортивно-технологическим оборудованием</t>
  </si>
  <si>
    <t>059Р552280</t>
  </si>
  <si>
    <t>Развитие спортивной инфраструктуры, находящейся в муниципальной собственности</t>
  </si>
  <si>
    <t>059Р592190</t>
  </si>
  <si>
    <t>059P5S2190</t>
  </si>
  <si>
    <t>Организация физкультурно-спортивной работы по месту жительства</t>
  </si>
  <si>
    <t>059Р5S2220</t>
  </si>
  <si>
    <t>259Р592220</t>
  </si>
  <si>
    <t>Приобретение и поставка спортивного инвентаря, спортивного оборудования и иного имущества для развития лыжного спорта</t>
  </si>
  <si>
    <t>059Р592180</t>
  </si>
  <si>
    <t>059Р5S2180</t>
  </si>
  <si>
    <t>Создание площадки для экстремальных видов спорта в селе Чугуевка</t>
  </si>
  <si>
    <t>Строительство лыжероллерной трассы в селе Чугуевка</t>
  </si>
  <si>
    <t>Муниципальная программа «Информационное общество Чугуевского муниципального округа» на 2020-2024 годы</t>
  </si>
  <si>
    <t>Основное мероприятие: 
1. Развитие телекоммуникационной структуры администрации Чугуевского муниципального округа</t>
  </si>
  <si>
    <t>90</t>
  </si>
  <si>
    <t>Техническое и программное обеспечение администрации Чугуевского муниципального округа</t>
  </si>
  <si>
    <t>125020</t>
  </si>
  <si>
    <t>Организация защиты персональных данных, обеспечение функционирования системы информационной безопасности</t>
  </si>
  <si>
    <t>125030</t>
  </si>
  <si>
    <t>2</t>
  </si>
  <si>
    <t>Основное мероприятие: 
2. Информационная открытость</t>
  </si>
  <si>
    <t>2000000</t>
  </si>
  <si>
    <t>Обеспечение бесперебойного круглосуточного функционирования официального сайта администрации Чугуевского муниципального округа</t>
  </si>
  <si>
    <t>225040</t>
  </si>
  <si>
    <t>Субсидии на финансовое обеспечение выполнения муниципального задания муниципальному автономному учреждению «Редакция газеты «Наше время»</t>
  </si>
  <si>
    <t>622</t>
  </si>
  <si>
    <t>Муниципальная программа "О противодействии коррупции  в Чугуевском муниципальном округе» на 2020-2024 годы "</t>
  </si>
  <si>
    <t>Основное мероприятие "Обеспечение правовых и организационных мер, направленных на предупреждение, выявление и последующее устранение причин коррупции"</t>
  </si>
  <si>
    <t>Повышение квалификации муниципальных служащих по образовательным программам в области противодействия коррупции</t>
  </si>
  <si>
    <t>126030</t>
  </si>
  <si>
    <t xml:space="preserve">Муниципальная программа «Развитие муниципальной службы в Чугуевском муниципальном округе» на 2020-2024 годы </t>
  </si>
  <si>
    <t>Основное мероприятие: "Организация профессионального обучения муниципальных служащих"</t>
  </si>
  <si>
    <t>12</t>
  </si>
  <si>
    <t>Подпрограмма № 2 «Управление имуществом, находящимся в собственности и в ведении Чугуевского муниципального округа» на 2020-2024.»</t>
  </si>
  <si>
    <t>Выполнение плана по доходам от приватизации муниципального имущества</t>
  </si>
  <si>
    <t>Выполнение плана по доходам от аренды муниципального имущества</t>
  </si>
  <si>
    <t>Выполнение плана по доходам от аренды земельных участков</t>
  </si>
  <si>
    <t>Выполнение плана по доходам от продажи земельных участков</t>
  </si>
  <si>
    <t>Доля объектов недвижимого имущества, в том числе земельных участков, находящихся в собственности муниципального округа, в отношении которых принято решение по управлению и распоряжению ими по отношению к общему количеству объектов недвижимого имущества, находящихся в собственности муниципального округа</t>
  </si>
  <si>
    <t>Доля объектов недвижимого имущества, в том числе земельных участков, находящихся в собственности муниципального округа, в отношении которых проведены проверки фактического использования и сохранности по отношению к общему количеству объектов недвижимого имущества муниципального округа, за исключением сетей инженерно-технического обеспечения</t>
  </si>
  <si>
    <t>Доля объектов недвижимого имущества, в том числе земельных участков, право собственности муниципального округа на которые зарегистрировано, от общего числа объектов недвижимого имущества, подлежащих государственной регистрации (в рамках текущего года)</t>
  </si>
  <si>
    <t>Количество оказанных услуг по выдаче документов по приватизации квартир муниципального жилищного фонда</t>
  </si>
  <si>
    <t>единиц.</t>
  </si>
  <si>
    <t xml:space="preserve">Подпрограмма № 3  «Создание условий для обеспечения доступным и комфортным жильем
населения Чугуевского муниципального округа» на 2020-2024 годы
</t>
  </si>
  <si>
    <t>Число семей, улучшивших жилищные условия</t>
  </si>
  <si>
    <t xml:space="preserve">Подпрограмма № 4 «Долгосрочное финансовое планирование и организация бюджетного процесса
в Чугуевском муниципальном округе» на 2020-2024 годы»
</t>
  </si>
  <si>
    <t>Доля расходов бюджета муниципального округа, формируемых в рамках муниципальных программ муниципального округа</t>
  </si>
  <si>
    <t>Выполнение плана по доходам бюджета муниципального округа</t>
  </si>
  <si>
    <t>Степень исполнения расходных обязательств бюджета муниципального округа</t>
  </si>
  <si>
    <t>не менее 100</t>
  </si>
  <si>
    <t>Подпрограмма № 5 «Улучшение инвестиционного климата в Чугуевском муниципальном округе» на 2020-2024 годы</t>
  </si>
  <si>
    <t>Прирост инвестиций в основной капитал к предыдущему году</t>
  </si>
  <si>
    <t>процент</t>
  </si>
  <si>
    <t>Темп роста инвестиций в основной капитал в расчете на душу населения</t>
  </si>
  <si>
    <t>Количество созданных инвестиционных площадок (нарастающим итогом)</t>
  </si>
  <si>
    <t>Доля проектов МНПА, прошедших процедуру ОРВ, к доле МНПА, подлежащих процедуре ОРВ</t>
  </si>
  <si>
    <t xml:space="preserve">Мероприятия муниципальной программы «Социально-экономическое развитие  Чугуевского
муниципального округа» на 2020-2024 годы
</t>
  </si>
  <si>
    <t>Общий оборот предприятий, организаций (в сопоставимых ценах) – всего</t>
  </si>
  <si>
    <t>в том числе:</t>
  </si>
  <si>
    <t>промышленными предприятиями (в сопоставимых ценах) в % к предыдущему году</t>
  </si>
  <si>
    <t>«-«</t>
  </si>
  <si>
    <t>сельскохозяйственными предприятиями (всеми категориями хозяйств), в сопоставимых ценах, в % к предыдущему году</t>
  </si>
  <si>
    <t>малым и средним предпринимательством</t>
  </si>
  <si>
    <t>рублей</t>
  </si>
  <si>
    <t>Уровень зарегистрированной безработицы по отношению к экономически активному населению, в %</t>
  </si>
  <si>
    <t>Площадь используемых земель сельскохозяйственного назначения</t>
  </si>
  <si>
    <t>га</t>
  </si>
  <si>
    <t>Повышение урожайности зерновых культур в хозяйствах муниципального округа</t>
  </si>
  <si>
    <t>ц/га</t>
  </si>
  <si>
    <t>Увеличение поголовья КРС в хозяйствах муниципального округа</t>
  </si>
  <si>
    <t>голов</t>
  </si>
  <si>
    <t>Увеличение производство молочной продукции (к уровню прошлого года)</t>
  </si>
  <si>
    <t>Количество хозяйств        (начинающих фермеров), получивших гранты по Государственной программе Приморского края</t>
  </si>
  <si>
    <t>Количество мероприятий по оказанию консультативной помощи сельскохозяйственным товаропроизводителям, планирующим получить государственную поддержку</t>
  </si>
  <si>
    <t>ед</t>
  </si>
  <si>
    <t>% к предыдущему году</t>
  </si>
  <si>
    <t>Ежемесячные денежные выплаты опекунам (попечителям) на содержание детей, находящихся под опекой (попечительством)</t>
  </si>
  <si>
    <t>0490293051</t>
  </si>
  <si>
    <t>323</t>
  </si>
  <si>
    <t>Вознаграждение приемным родителям</t>
  </si>
  <si>
    <t>0490293053</t>
  </si>
  <si>
    <t>5.4</t>
  </si>
  <si>
    <t>00</t>
  </si>
  <si>
    <t>0490300000</t>
  </si>
  <si>
    <t>5.4.1</t>
  </si>
  <si>
    <t>Разработка проекта генерального плана и правил землепользования Чугуевского муниципального округа</t>
  </si>
  <si>
    <t>04902322300</t>
  </si>
  <si>
    <t>5.4.2</t>
  </si>
  <si>
    <t>Субсидии некомерческим организациям, не являющимися муниципальными организациями</t>
  </si>
  <si>
    <t>0490343030</t>
  </si>
  <si>
    <t>633</t>
  </si>
  <si>
    <t>5.4.3</t>
  </si>
  <si>
    <t>5.4.4</t>
  </si>
  <si>
    <t>общественная организация ветеранов локальных войн и военных конфликтов «Боевое братство  «Гром» Чугуевского района Приморского края</t>
  </si>
  <si>
    <t>5.4.5</t>
  </si>
  <si>
    <t>общество инвалидов Чугуевского района Приморской краевой организации общероссийской общественной организации «Всероссийское общество инвалидов»</t>
  </si>
  <si>
    <t>Чугуевская межрайонная организация Всероссийского общества слепых Приморской краевой организации общероссийской общественной организации инвалидов «Всероссийского ордена Трудового Красного знамени общества слепых»</t>
  </si>
  <si>
    <t>Муниципальная программа "Содержание и благоустройство Чугуевского муниципального округа" на 2020-2024 годы</t>
  </si>
  <si>
    <t>Организация ритуальных услуг и содержание мест захоронения</t>
  </si>
  <si>
    <t>"Содержание и благоустройствоЧугуевского муниципального округа" на 2020-2024 годы</t>
  </si>
  <si>
    <t>1</t>
  </si>
  <si>
    <t>Организация мероприятий по благоустройству территорий Чугуевского муницпального округа</t>
  </si>
  <si>
    <t>1690224020</t>
  </si>
  <si>
    <t>Муниципальная программа «Энергосбережение и энергетическая эффективность Чугуевского муниципального округа" на 2020-2024 годы</t>
  </si>
  <si>
    <t>Основное мероприятие "Организационные мероприятия по энергосбережению и повышению энергетической эффективности"</t>
  </si>
  <si>
    <t>0790100000</t>
  </si>
  <si>
    <t>Обучение персонала учреждений элементам энергоресурсосбережения при эксплуатации инженерных сетей</t>
  </si>
  <si>
    <t>0790123011</t>
  </si>
  <si>
    <t>Разработка энергетического паспорта муниципальных учреждений</t>
  </si>
  <si>
    <t>0790123012</t>
  </si>
  <si>
    <t>Основное мероприятие «Технологические и технические мероприятия  по энергосбережению и повышению энергетической эффективности»</t>
  </si>
  <si>
    <t>0790200000</t>
  </si>
  <si>
    <t>содержание линий уличного освещения</t>
  </si>
  <si>
    <t>0790223030</t>
  </si>
  <si>
    <t xml:space="preserve">ремонт и модернизация тепловых сетей  </t>
  </si>
  <si>
    <t>0790223040</t>
  </si>
  <si>
    <t>Приобретение резервных источников питания</t>
  </si>
  <si>
    <t>0790223060</t>
  </si>
  <si>
    <t>Установка приборов учета энергоресурсов в муниципальных зданиях, квартирах</t>
  </si>
  <si>
    <t>0790223070</t>
  </si>
  <si>
    <t>Проведение информационной пропаганды, направленной на профилактику терроризма и экстремизма</t>
  </si>
  <si>
    <t>14</t>
  </si>
  <si>
    <t xml:space="preserve">Муниципальная программа «Защита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округа» на 2020-2024 годы»  </t>
  </si>
  <si>
    <t>Обеспечение мер  по предупреждению, ликвидации снижение и смягчение рисков последствий ЧС</t>
  </si>
  <si>
    <t>15</t>
  </si>
  <si>
    <t>Приобретение и установка звуковых сирен оповещения населения</t>
  </si>
  <si>
    <t>Создание условий для организации работы добровольной пожарной охраны</t>
  </si>
  <si>
    <t>Организация выполнения и осуществления мер пожарной безопасности</t>
  </si>
  <si>
    <t>Создание условий для забора воды пожарной техникой</t>
  </si>
  <si>
    <t>7</t>
  </si>
  <si>
    <t>Обеспечение, приобретение и содержание пожаротехнических средств</t>
  </si>
  <si>
    <t>226100</t>
  </si>
  <si>
    <t>Муниципальная программа "Материально - техническое обеспечение органов местного самоуправления Чугуевского муниципального Округа" на 2020-2024 годы</t>
  </si>
  <si>
    <t>Мероприятия  муниципальной программы "Материально-техническое обеспечение  органов местного самоуправления Чугуевского муниципального округа" на 2020-2024 годы</t>
  </si>
  <si>
    <t>Расходы по оплате договоров , контрактов на выполнеие  работ, оказание услуг, связанных с материально- техническим обеспечением органов местного самоуправления</t>
  </si>
  <si>
    <t>1090170120</t>
  </si>
  <si>
    <t>1090170590</t>
  </si>
  <si>
    <t>Расходы на приоберетение техники</t>
  </si>
  <si>
    <t>109010591</t>
  </si>
  <si>
    <t>Муниципальная программа «Обеспечение доступным жильем и качественными услугами жилищно-коммунального хозяйства населения Чугуевского муниципального округа" на 2020-2024 годы</t>
  </si>
  <si>
    <t>Муниципальная программа «Обеспечение доступным жильем и качественными услугами жилищно-коммунального хозяйства населения Чугуевского муниципального округа»</t>
  </si>
  <si>
    <t>Подпрограмма  «Содержание и ремонт муниципального жилищного фонда»</t>
  </si>
  <si>
    <t>Основное мероприятие: "Внедрение современных механизмов стимулирования муниципальных служащих, повышения престижа муниципальной службы"</t>
  </si>
  <si>
    <t>300000</t>
  </si>
  <si>
    <t>расходы на выплату единовременного денежного поощрения за присвоение звания Лучший муниципальный служащий"</t>
  </si>
  <si>
    <t>Пенсии за выслугу лет лицам, замещавшим должности муниципальной службы в органах местного самоуправления Чугуевского муниципального округа</t>
  </si>
  <si>
    <t xml:space="preserve">Муниципальная  
программа «Социально-экономическое развитие Чугуевского муниципального округа» на 2020-2024 годы     </t>
  </si>
  <si>
    <t xml:space="preserve">Муниципальная  
программа «Социально-экономическое развитие Чугуевского муниципального округа» на 2020-2024 годы     
</t>
  </si>
  <si>
    <t>Федеральный бюджет</t>
  </si>
  <si>
    <t>Краевой бюджет</t>
  </si>
  <si>
    <t>Бюджет округа</t>
  </si>
  <si>
    <t>Иные внебюджетные источники</t>
  </si>
  <si>
    <t>Подпрограмма "Поддержка малого и среднего предпринимательства на территории Чугуевского муниципального округа" на 2020-2024 годы</t>
  </si>
  <si>
    <t>Подпрограмма "Управление имуществом, находящимся в собственности и в ведении Чугуевского муниципального округа" на 2020-2024 годы</t>
  </si>
  <si>
    <t>0420000000</t>
  </si>
  <si>
    <t>Основное мероприятие "Формирование объектов недвижимости, обеспечение государственной регистрации, возникновения, изменения и прекращения права собственности Чугуевского муниципального округа"</t>
  </si>
  <si>
    <t>0420100000</t>
  </si>
  <si>
    <t>Обеспечение проведения технической инвентаризации объектов недвижимости, изготовления технической документации, формирование земельных участков для организации проведения конкурсов и аукционов</t>
  </si>
  <si>
    <t>0420140010</t>
  </si>
  <si>
    <t>Формирование земельных участков для организации проведения конкурсов и аукционов, предоставления гражданам, имеющим трех и более детей, молодым семьям и семьям с двумя детьми</t>
  </si>
  <si>
    <t>Основное мероприятие "Проведение оценки рыночной стоимости муниципального имущества"</t>
  </si>
  <si>
    <t>0420240020</t>
  </si>
  <si>
    <t>Обеспечение проведения оценки рыночной стоимости объектов недвижимости, земельных участков, а также права аренды на объекты недвижимости и земельные участки</t>
  </si>
  <si>
    <t>Подпрограмма "Создание условий для обеспечения доступным и комфортным жильем населения Чугуевского муниципального округа" на 2020-2024 годы</t>
  </si>
  <si>
    <t>Подпрограмма "Долгосрочное финансовое планирование и организация бюджетного процесса в Чугуевском муниципальном округе" на 2020-2024 годы</t>
  </si>
  <si>
    <t>972</t>
  </si>
  <si>
    <t>0440000000</t>
  </si>
  <si>
    <t>Основное мероприятие "Совершенствование бюджетного процесса""</t>
  </si>
  <si>
    <t>0440100000</t>
  </si>
  <si>
    <t>Руководство и управление в сфере совершенствования бюджетного процесса</t>
  </si>
  <si>
    <t>0440110030</t>
  </si>
  <si>
    <t>121,122,129</t>
  </si>
  <si>
    <t>Подпрограмма "Улучшение инвестиционного климата в  Чугуевском муниципальном округе" на 2020-2024 годы</t>
  </si>
  <si>
    <t>Бюджет Приморского края</t>
  </si>
  <si>
    <t>5.1</t>
  </si>
  <si>
    <t>Поддержка традиционно сложившихся и развитие новых производств</t>
  </si>
  <si>
    <t xml:space="preserve">Обновление основных производственных фондов промышленных предприятий </t>
  </si>
  <si>
    <t>Строительство деревообрабатывающих предприятий</t>
  </si>
  <si>
    <t>Создание новых рабочих мест</t>
  </si>
  <si>
    <t>Строительство фабрики экологически чистых игрушек в с. Чугуевка</t>
  </si>
  <si>
    <t>Реконструкция и строительство объектов торговли, общественного питания</t>
  </si>
  <si>
    <t>5.2</t>
  </si>
  <si>
    <t>Повышение эффективности агропромышленного комплекса</t>
  </si>
  <si>
    <t>Приобретение племенного скота</t>
  </si>
  <si>
    <t>Строительство фермы КРС в муниципальном округе</t>
  </si>
  <si>
    <t>Сохранение и поддержание плодородия земель путем внесения минеральных удобрений и средств химизации</t>
  </si>
  <si>
    <t>Приобретение техники и оборудования</t>
  </si>
  <si>
    <t>Вовлечение в оборот неиспользуемых сельскохозяйственных угодий</t>
  </si>
  <si>
    <t>5.3</t>
  </si>
  <si>
    <t>Оказание финансовой поддержка отдельным категориям  граждан- всего</t>
  </si>
  <si>
    <t>0490241010</t>
  </si>
  <si>
    <t>оплата проезда беременных женщин и больных туберкулёзом на приём к врачу (в границах Чугуевского муниципального района)</t>
  </si>
  <si>
    <t>ежегодная единовременная денежная выплата лицам, удостоенным звания «Почетный гражданин Чугуевского муниципального округа (района)»</t>
  </si>
  <si>
    <t>0490241020</t>
  </si>
  <si>
    <t>единовременная выплата на погребение умершего почетного гражданина Чугуевского муниципального округа (района)</t>
  </si>
  <si>
    <t>0490242020</t>
  </si>
  <si>
    <t>0490293160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</si>
  <si>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</si>
  <si>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0490252600</t>
  </si>
  <si>
    <t>приобретение против гололедного материала</t>
  </si>
  <si>
    <t xml:space="preserve"> - летнее, в том числе:</t>
  </si>
  <si>
    <t>3.2.2.1.</t>
  </si>
  <si>
    <t>планировка автогрейдером дорог Чугуевского муниципального округа</t>
  </si>
  <si>
    <t>Отсыпка дорог Чугуевского муниципального округа</t>
  </si>
  <si>
    <t>3.2.4.</t>
  </si>
  <si>
    <t>Ямочный ремонт дорог Чугуевского муниципального округа</t>
  </si>
  <si>
    <t>3.2.5.</t>
  </si>
  <si>
    <t>Укрепление обочин дорог Чугуевского муниципального округа</t>
  </si>
  <si>
    <t>Ремонт исодержание искуственных сооружений (мостов, трубопереездов) в селах Чугуевского муниципального округа</t>
  </si>
  <si>
    <t>Очистка дорог от мусора, расчистка свалок вдоль дорог</t>
  </si>
  <si>
    <t>Уборка опасных деревьев</t>
  </si>
  <si>
    <t>Скашивание травы вдоль дорог</t>
  </si>
  <si>
    <t>Ремонт автомобильных дорог общего пользования местного значения населенных пунктов Чугуевского муниципального округа</t>
  </si>
  <si>
    <t>Устройство и восстановление уличного освещения вдоль дорог Чугуевского муниципального округа</t>
  </si>
  <si>
    <t>3.3.1.</t>
  </si>
  <si>
    <t>Паспортизация дорог общего пользования местного значения Чугуевского муниципального округа</t>
  </si>
  <si>
    <t>Ремонт автомобильных дорог общего пользования населенных пунктов Чугуевского муниципального округа в рамках софинансирования из краевого бюджета</t>
  </si>
  <si>
    <t xml:space="preserve"> Муниципальная  
программа «Комплексные меры по профилактике правонарушений на территории Чугуевского муниципального округа» на 2020-2024 годы    за  2020 год</t>
  </si>
  <si>
    <t>Муниципальная программа "Развитие культуры Чугуевского муниципального округа" на 2020-2027 годы</t>
  </si>
  <si>
    <t>федеральный бюджет</t>
  </si>
  <si>
    <t>краевой бюджет</t>
  </si>
  <si>
    <t>бюджет ЧМО</t>
  </si>
  <si>
    <t>Развитие адаптивной физической культуры</t>
  </si>
  <si>
    <t>Муниципальная программа "О противодействии коррупции  в Чугуевском муниципальном округе» на 2020-2024 годы"</t>
  </si>
  <si>
    <t>Муниципальная  
программа «Социально-экономическое развитие Чугуевского муниципального округа» на 2020-2024 годы</t>
  </si>
  <si>
    <t>«Энергосбережение и энергетическая эффективность Чугуевского муниципального округа»</t>
  </si>
  <si>
    <t>Содержание линий уличного освещения</t>
  </si>
  <si>
    <t>Ремонт и модернизация тепловых сетей</t>
  </si>
  <si>
    <t>Приобретение дизельного генератора</t>
  </si>
  <si>
    <t xml:space="preserve">Установка приборов учета энергоресурсов </t>
  </si>
  <si>
    <t xml:space="preserve">Муниципальная программа «Комплексные меры по профилактике терроризма и экстремизма 
на территории Чугуевского муниципального округа» 
 на 2020 - 2024 годы   </t>
  </si>
  <si>
    <t xml:space="preserve"> «Модернизация коммуникаций водоснабжения и водоотведения», ремонт сетей водоснабжения и водоотведения в с. Чугуевка</t>
  </si>
  <si>
    <t xml:space="preserve">
</t>
  </si>
  <si>
    <t>№ п/п</t>
  </si>
  <si>
    <t xml:space="preserve">Наименование   
подпрограммы,  
мероприятия,   
  отдельного   
  мероприятия  
</t>
  </si>
  <si>
    <t>1.1.</t>
  </si>
  <si>
    <t>1.</t>
  </si>
  <si>
    <t>1.2.</t>
  </si>
  <si>
    <t>1.3.</t>
  </si>
  <si>
    <t>1.4.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</si>
  <si>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</si>
  <si>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</si>
  <si>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</si>
  <si>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</si>
  <si>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</si>
  <si>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</si>
  <si>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</si>
  <si>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</si>
  <si>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</si>
  <si>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1.3.1</t>
  </si>
  <si>
    <t xml:space="preserve">Источники ресурсного    
  обеспечения        
</t>
  </si>
  <si>
    <t>1.1.1</t>
  </si>
  <si>
    <t>1.1.2</t>
  </si>
  <si>
    <t>1.1.3</t>
  </si>
  <si>
    <t xml:space="preserve">Целевой индикатор, показатель (наименование)
</t>
  </si>
  <si>
    <t xml:space="preserve">Единица измерения
</t>
  </si>
  <si>
    <t xml:space="preserve">   в году, предшествующем отчетному финансовому году     
</t>
  </si>
  <si>
    <t xml:space="preserve">Значения целевых индикаторов, показателей муниципальной программы 
</t>
  </si>
  <si>
    <t xml:space="preserve">в отчетном году   
</t>
  </si>
  <si>
    <t>План</t>
  </si>
  <si>
    <t>Факт</t>
  </si>
  <si>
    <t xml:space="preserve">   Обоснование отклонений значений целевого индикатора, показателя на   
 конец отчетного года (при наличии)</t>
  </si>
  <si>
    <t>%</t>
  </si>
  <si>
    <t xml:space="preserve">
%
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</si>
  <si>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</si>
  <si>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Мероприятия по профилактике терроризма и экстремизма</t>
  </si>
  <si>
    <t>Мероприятия по пожарной безопасности</t>
  </si>
  <si>
    <t xml:space="preserve">федеральный бюджет (иные межбюджетные трансферты)     </t>
  </si>
  <si>
    <t xml:space="preserve">краевой бюджет (субсидии, субвенции, иные межбюджетные трансферты)     </t>
  </si>
  <si>
    <t>Субвенции на организацию и обеспечение оздоровления и отдыха детей Примрского края (за исключением организации отдыха детей в каникулярное время)</t>
  </si>
  <si>
    <t xml:space="preserve">Фактические
расходы  
(тыс. руб.) 
</t>
  </si>
  <si>
    <t xml:space="preserve">Оценка расходов              (в соответствии с муниципальной программой),
  тыс. руб.   
</t>
  </si>
  <si>
    <t xml:space="preserve">Мероприятия по трудоустройству несовершеннолетних </t>
  </si>
  <si>
    <t xml:space="preserve">Субсидии на иные цели (Мероприятия по трудоустройству несовершеннолетних) </t>
  </si>
  <si>
    <t>Расходы на приобретение коммунальных услуг</t>
  </si>
  <si>
    <t>Субсидии на выполнение муниципального задания (Расходы на приобретение коммунальных услуг)</t>
  </si>
  <si>
    <t>1. Муниципальная  программа «Развитие образования Чугуевского муниципального округа» на 2020 - 2024 годы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</si>
  <si>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</si>
  <si>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2.2.</t>
  </si>
  <si>
    <t>3.3.</t>
  </si>
  <si>
    <t>Доля детей в возрасте от 5 до 18 лет, охваченных дополнительным образованием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</si>
  <si>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</si>
  <si>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2. Подпрограмма № 1 «Развитие системы дошкольного образования в Чугуевском муниципальном округе" на 2020-2024 годы</t>
  </si>
  <si>
    <t>2.3.</t>
  </si>
  <si>
    <t>2.1.</t>
  </si>
  <si>
    <t>Обеспечение доступности дошкольного образования от 0 до 7 лет (уменьшение общей очереди) %</t>
  </si>
  <si>
    <t>Количество дополнительных мест в дошкольных организациях для детей в возрасте от 2 месяцев до 3 лет, созданных в ходе реализации муниципальной программы</t>
  </si>
  <si>
    <t>ед.</t>
  </si>
  <si>
    <t>Доступность дошкольного образования для детей в возрасте от 2 месяцев до 3 лет (отношение численности детей в возрасте от 2 месяцев до 3 лет, получающих дошкольное образование в текущем году, к сумме численности детей в возрасте от 2 месяцев до 3 лет, получающих дошкольное образование в текущем году, и численности детей в возрасте от 2 месяцев до 3 лет, находящихся в очереди на получение в текущем году дошкольного образования)</t>
  </si>
  <si>
    <t>3.1.</t>
  </si>
  <si>
    <t>Количество муниципальных общеобразовательных организаций, в которых были проведены капитальные ремонты зданий</t>
  </si>
  <si>
    <t>3.2.</t>
  </si>
  <si>
    <t>Количество общеобразовательных организаций,  в которых отремонтированы спортивные залы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</si>
  <si>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стандартами, в общей численности обучающихся в образовательных организациях общего образования</t>
  </si>
  <si>
    <t>3.4.</t>
  </si>
  <si>
    <t>Доля учащихся 4 - 11 классов, принимающих участие в школьном этапе Всероссийской олимпиады школьников</t>
  </si>
  <si>
    <t>3.5.</t>
  </si>
  <si>
    <t>Удельный вес численности высококвалифицированных педагогических работников в общей численности квалифицированных педагогических работников в округе в сфере образования.</t>
  </si>
  <si>
    <t>3.6.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</si>
  <si>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</si>
  <si>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3.7.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</si>
  <si>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</si>
  <si>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>3.8.</t>
  </si>
  <si>
    <t>Количество одарённых детей Чугуевского муниципального округа, принявших участие в сменах всероссийских детских образовательных центров</t>
  </si>
  <si>
    <t>чел.</t>
  </si>
  <si>
    <t>3.9.</t>
  </si>
  <si>
    <t>Количество муниципальных учреждений, в которых проведены мероприятия по обеспечению требований пожарной безопасности</t>
  </si>
  <si>
    <t>3.10.</t>
  </si>
  <si>
    <t>Количество общеобразовательных организаций, в которых установлены системы видеонаблюдения и ограждения</t>
  </si>
  <si>
    <t xml:space="preserve"> 4. Подпрограмма № 3 «Развитие системы дополнительного образования, отдыха, оздоровления и занятости детей и подростков в Чугуевском муниципальном округе" на 2020-2024 годы
</t>
  </si>
  <si>
    <t>4.1.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</si>
  <si>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</t>
  </si>
  <si>
    <t>4.2.</t>
  </si>
  <si>
    <t>Доля детей и подростков, охваченных всеми формами отдыха и оздоровления, занятости от общего числа детей в возрасте от 7 до 17 лет</t>
  </si>
  <si>
    <t>4.3.</t>
  </si>
  <si>
    <t>Доля детей и подростков, охваченных льготой из краевого бюджета по оплате стоимости путевки в организации отдыха, от общего числа детей в возрасте от 7 до 15 лет</t>
  </si>
  <si>
    <t>4.4.</t>
  </si>
  <si>
    <t>Доля оздоровленных детей, находящихся в трудной жизненной ситуации, от общего числа детей от 6 до 17 лет, находящихся в трудной жизненной ситуации, подлежащих оздоровлению</t>
  </si>
  <si>
    <t>4.5.</t>
  </si>
  <si>
    <t>Доля детей, оздоровленных во всех типах оздоровительных организаций, получивших выраженный оздоровительный эффект</t>
  </si>
  <si>
    <t>4.6.</t>
  </si>
  <si>
    <t>Количество функционирующих детских оздоровительных лагерей на базе муниципальных образовательных учреждений</t>
  </si>
  <si>
    <t>4.7.</t>
  </si>
  <si>
    <t>Количество выпускников школ, принявших участие в празднике выпускников школ Чугуевского муниципального округа</t>
  </si>
  <si>
    <t xml:space="preserve">Муниципальная  
программа «Развитие образования Чугуевского муниципального округа» на 2020-2024 годы     
</t>
  </si>
  <si>
    <t>Подпрограмма "Развитие системы дошкольного образования в Чугуевском муниципальном округе" на 2020-2024 годы</t>
  </si>
  <si>
    <t>Основное мероприятие "Развитие инфраструктуры организаций дошкольного образования"</t>
  </si>
  <si>
    <t>Мероприятия по информатизации системы образования</t>
  </si>
  <si>
    <t>Строительство, реконструкция зданий (в том числе проекто-изыскательские работы)</t>
  </si>
  <si>
    <t>Мероприятия по капитальному ремонту  зданий и  помещений учреждений (в том числе проектно - изыскательские работы)</t>
  </si>
  <si>
    <t>Основное мероприятие "Реализация образовательных программ дошкольного образования"</t>
  </si>
  <si>
    <t>Мероприятия по по охране труда</t>
  </si>
  <si>
    <t>Приобретение витамина С для детей, посещающих муниципальные дошкольные учреждения</t>
  </si>
  <si>
    <t>Расходы на обеспечение деятельности (оказание услуг, выполнение работ) муниципальных учреждений</t>
  </si>
  <si>
    <t>Количество благоустроенных дворовых территорий многоквартирных жилых домов</t>
  </si>
  <si>
    <t>Ед.</t>
  </si>
  <si>
    <t>Количество благоустроенных территорий общего пользования населения</t>
  </si>
  <si>
    <t>Количество благоустроенных территорий, детских и спортивных площадок</t>
  </si>
  <si>
    <t>Основное мероприятие "Управление в сфере реализации развития отрасли образования"</t>
  </si>
  <si>
    <t>4.1.1</t>
  </si>
  <si>
    <t>4.1.2</t>
  </si>
  <si>
    <t>Расходы на обеспечение деятельности (оказание услуг, выполнение работ) учреждений</t>
  </si>
  <si>
    <t>4.1.3</t>
  </si>
  <si>
    <t>Всего</t>
  </si>
  <si>
    <t>бюджет  Чугуевского муниципального округа</t>
  </si>
  <si>
    <t>краевой бюджет (субсидии, субвенции, иные межбюджетные трансферты),     бюджет  Чугуевского муниципального округа</t>
  </si>
  <si>
    <t xml:space="preserve">краевой бюджет (субсидии, субвенции, иные межбюджетные трансферты),   бюджет  Чугуевского муниципального округа  </t>
  </si>
  <si>
    <t>Форма 6</t>
  </si>
  <si>
    <t>Форма 7</t>
  </si>
  <si>
    <t xml:space="preserve">Наименование муниципальной программы,  подпрограммы, отдельного   
  мероприятия  
</t>
  </si>
  <si>
    <t xml:space="preserve">Код бюджетной классификации </t>
  </si>
  <si>
    <t>ГРБС</t>
  </si>
  <si>
    <t>РзПр</t>
  </si>
  <si>
    <t>ЦСт</t>
  </si>
  <si>
    <t>ВР</t>
  </si>
  <si>
    <t xml:space="preserve">сводная 
бюджетная роспись на    
01 января 2020года  
</t>
  </si>
  <si>
    <t>Рз</t>
  </si>
  <si>
    <t>Пр</t>
  </si>
  <si>
    <t>07</t>
  </si>
  <si>
    <t>01</t>
  </si>
  <si>
    <t>0110120190</t>
  </si>
  <si>
    <t>244</t>
  </si>
  <si>
    <t>0110170070</t>
  </si>
  <si>
    <t>414</t>
  </si>
  <si>
    <t>0110170080</t>
  </si>
  <si>
    <t>243</t>
  </si>
  <si>
    <t>0110220050</t>
  </si>
  <si>
    <t>0110220060</t>
  </si>
  <si>
    <t>0110220100</t>
  </si>
  <si>
    <t>0110220150</t>
  </si>
  <si>
    <t>0110270590</t>
  </si>
  <si>
    <t>111</t>
  </si>
  <si>
    <t>112</t>
  </si>
  <si>
    <t>119</t>
  </si>
  <si>
    <t>851</t>
  </si>
  <si>
    <t>852</t>
  </si>
  <si>
    <t>853</t>
  </si>
  <si>
    <t>0110270591</t>
  </si>
  <si>
    <t>0110293070</t>
  </si>
  <si>
    <t>10</t>
  </si>
  <si>
    <t>04</t>
  </si>
  <si>
    <t>0110293090</t>
  </si>
  <si>
    <t>313</t>
  </si>
  <si>
    <t>03</t>
  </si>
  <si>
    <t>011E593140</t>
  </si>
  <si>
    <t>321</t>
  </si>
  <si>
    <t>971</t>
  </si>
  <si>
    <t>011P252320</t>
  </si>
  <si>
    <t>02</t>
  </si>
  <si>
    <t>612</t>
  </si>
  <si>
    <t>0120210060</t>
  </si>
  <si>
    <t>831</t>
  </si>
  <si>
    <t>0120220050</t>
  </si>
  <si>
    <t>0120220060</t>
  </si>
  <si>
    <t>0120220150</t>
  </si>
  <si>
    <t>0120270390</t>
  </si>
  <si>
    <t>0120270590</t>
  </si>
  <si>
    <t>611</t>
  </si>
  <si>
    <t>0120270591</t>
  </si>
  <si>
    <t>0120293060</t>
  </si>
  <si>
    <t>0120393150</t>
  </si>
  <si>
    <t>0120441060</t>
  </si>
  <si>
    <t>06</t>
  </si>
  <si>
    <t>012E593140</t>
  </si>
  <si>
    <t>0130170490</t>
  </si>
  <si>
    <t>0130170491</t>
  </si>
  <si>
    <t>0130170690</t>
  </si>
  <si>
    <t>0130170691</t>
  </si>
  <si>
    <t>974</t>
  </si>
  <si>
    <t>0130221050</t>
  </si>
  <si>
    <t>0130293080</t>
  </si>
  <si>
    <t>0130320160</t>
  </si>
  <si>
    <t>09</t>
  </si>
  <si>
    <t>0190420060</t>
  </si>
  <si>
    <t>0190470590</t>
  </si>
  <si>
    <t>0190470591</t>
  </si>
  <si>
    <t>Форма 8</t>
  </si>
  <si>
    <t>0120170060</t>
  </si>
  <si>
    <t>Приобретение технологического оборудования</t>
  </si>
  <si>
    <t>Субсидии на иные цели (Приобретение технологического оборудования)</t>
  </si>
  <si>
    <t>0120253030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</si>
  <si>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</si>
  <si>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2.2.14</t>
  </si>
  <si>
    <t>2.2.15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</si>
  <si>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</si>
  <si>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иные цели (Субвенции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</si>
  <si>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01203R3041</t>
  </si>
  <si>
    <t>2.3.3</t>
  </si>
  <si>
    <t>2.3.4</t>
  </si>
  <si>
    <t>Субсидии на выполнение муниципального задания (Субвенции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</si>
  <si>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 xml:space="preserve">сводная 
бюджетная роспись на    
31 декабря 2020 года  
</t>
  </si>
  <si>
    <t>Расходы на предупреждение распространения коронавирусной инфекции</t>
  </si>
  <si>
    <t>0120229070</t>
  </si>
  <si>
    <t xml:space="preserve">Субсидии на иные цели (Мероприятия по трудоустройству несовершеннолетних ) </t>
  </si>
  <si>
    <t xml:space="preserve">кассовое 
исполнение за 2020 год
</t>
  </si>
  <si>
    <t>2.4.2</t>
  </si>
  <si>
    <t>план</t>
  </si>
  <si>
    <t xml:space="preserve">факт </t>
  </si>
  <si>
    <t>Форма 9</t>
  </si>
  <si>
    <t xml:space="preserve">Наименование муниципальной услуги (выполняемой работы)    
</t>
  </si>
  <si>
    <t xml:space="preserve">   Значение показателя объема муниципальной услуги (работы)   
</t>
  </si>
  <si>
    <t xml:space="preserve">Расходы бюджета Чугуевского муниципального округа на оказание муниципальной услуги (выполнение работ), рублей               
</t>
  </si>
  <si>
    <t xml:space="preserve">сводная бюджетная роспись на 1 января отчетного года    
</t>
  </si>
  <si>
    <t xml:space="preserve">сводная бюджетная роспись на 31 декабря отчетного года    
</t>
  </si>
  <si>
    <t xml:space="preserve">кассовое исполнение    
</t>
  </si>
  <si>
    <t xml:space="preserve">Услуги по предоставлению общедоступного и бесплатного дошкольного образования в муниципальных дошкольных образовательных организациях по основным образовательным программам </t>
  </si>
  <si>
    <t>Услуги по предоставлению общедоступного и бесплатного начального общего, основного общего, среднего (полного) общего, дополнительного и дошкольного образования по основным общеобразовательным программам в общеобразовательных организациях</t>
  </si>
  <si>
    <t xml:space="preserve">  «Развитие образования Чугуевского муниципального округа» 
на 2020 - 2024 годы
</t>
  </si>
  <si>
    <t>Услуги по предоставлению дополнительного образования детям в организациях дополнительного образования</t>
  </si>
  <si>
    <t>Форма 10</t>
  </si>
  <si>
    <t xml:space="preserve">Муниципальная программа "Развитие образования Чугуевского муниципального округа" на 2020-2024 годы </t>
  </si>
  <si>
    <t xml:space="preserve">Муниципальная  
программа «Развитие системы образования Чугуевского муниципального района» на 2020-2024 годы     
</t>
  </si>
  <si>
    <t xml:space="preserve">Подпрограмма «Развитие дошкольного образования в Чугуевском муниципальном районе» на 2020-2024» годы </t>
  </si>
  <si>
    <t>Доля населения среднего возраста (женщины в возрасте 30 - 54 лет, мужчины в возрасте 30 - 59 лет), систематически занимающегося физической культурой и спортом в общей численности населения среднего возраста Чугуевского муниципального округа</t>
  </si>
  <si>
    <t>Доля населения старшего возраста (женщины в возрасте 55 - 79 лет, мужчины в возрасте 60 - 79 лет), систематически занимающегося физической культурой и спортом в общей численности населения старшего возраста Чугуевского муниципального округа</t>
  </si>
  <si>
    <t>Доля лиц с ограниченными возможностями здоровья и инвалидов , систематически занимающихся физической культурой и спортом, в общей численности данной категории населения Чугуевского муниципального округа</t>
  </si>
  <si>
    <t>Количество созданных (введенных в эксплуатацию), реконструированных, капитально отремонтированных объектов спорта</t>
  </si>
  <si>
    <t>Количество оборудованных плоскостных спортивных сооружений</t>
  </si>
  <si>
    <t>Количество объектов туристской навигации и ориентирующей информации (с нарастающим итогом)</t>
  </si>
  <si>
    <t xml:space="preserve">Отсутствие денежных средств в бюджете Чугуевского муниципального округа </t>
  </si>
  <si>
    <t>Количество мероприятий туристской направленности</t>
  </si>
  <si>
    <t>Доля модернизированных средств вычислительной техники, программного обеспечения, информационных систем, средств защиты информации</t>
  </si>
  <si>
    <t>-</t>
  </si>
  <si>
    <t>Период бесперебойного круглосуточного функционирование официального сайта администрации Чугуевского муниципального округа в течение календарного года</t>
  </si>
  <si>
    <t>сут.</t>
  </si>
  <si>
    <t>Посещаемость официального сайта администрации Чугуевского муниципального района в год</t>
  </si>
  <si>
    <t>Количество произведенных и размещенных информационных материалов на Интернет-ресурсах (официальный сайт администрации Чугуевского муниципального округа и социальные сети)</t>
  </si>
  <si>
    <t>шт.</t>
  </si>
  <si>
    <t>Ежегодный объем печатной продукции МАУ «Редакция газеты «Наше время»</t>
  </si>
  <si>
    <t>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</t>
  </si>
  <si>
    <t>Доля муниципальных служащих (руководителей муниципальных учреждений),  представивших в установленный срок сведения о доходах, расходах, об имуществе и обязательствах имущественного характера от общего числа муниципальных служащих и руководителей муниципальных учреждений, представляющих указанные сведения</t>
  </si>
  <si>
    <t>Уменьшение к 2024 году количества муниципальных служащих (руководителей муниципальных учреждений), привлеченных к дисциплинарной ответственности за нарушение требований антикоррупционного законодательства, на 80 % (к числу привлеченных к дисциплинарной ответственности в 2019 году);</t>
  </si>
  <si>
    <t>Доля установленных фактов коррупции, от общего количества жалоб и обращений граждан, поступивших за отчетный период</t>
  </si>
  <si>
    <t>Доля муниципальных служащих, прошедших обучение по повышению квалификации, в должностные обязанности которых входит участие в противодействии коррупции и обучение муниципальных служащих, впервые поступивших на муниципальную службу для замещения должностей, включенных в перечни должностей, установленные нормативными правовыми актами Российской Федерации, по образовательным программам в области противодействия коррупции</t>
  </si>
  <si>
    <t>Уровень обеспечения доступа населения информацией о противодействии коррупции на территории Чугуевского муниципального округа</t>
  </si>
  <si>
    <t xml:space="preserve">Муниципальная программа «О противодействии коррупции  в Чугуевском муниципальном округе» на 2020-2024 годы                                                                                                                                                                                            </t>
  </si>
  <si>
    <t>Доля нормативных правовых актов в сфере муниципальной службы, соответствующих законодательству о муниципальной службе</t>
  </si>
  <si>
    <t>Доля муниципальных служащих, прошедших аттестацию в отчетном году (от общего количества муниципальных служащих, подлежащих аттестации в отчетном году)</t>
  </si>
  <si>
    <t>Доля муниципальных служащих, прошедших повышение квалификации, профессиональную переподготовку</t>
  </si>
  <si>
    <t>Территории Чугуевского муниципального округа, на которых проведены процедуры благоустройства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</si>
  <si>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</si>
  <si>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Количество кладбищ, на которых проведены работы по текущему содержанию мест захоронения</t>
  </si>
  <si>
    <t>Количество кладбищ, на которых проведены кадастровые работы по установлению границ.</t>
  </si>
  <si>
    <t>Сокращение уровня  потерь в тепловых сетях</t>
  </si>
  <si>
    <t>Снижение уровня потерь  в электрических сетях</t>
  </si>
  <si>
    <t xml:space="preserve">Увеличение доли освещенности улиц  </t>
  </si>
  <si>
    <t>Муниципальная программа «Комплексные меры по профилактике терроризма и экстремизма 
на территории Чугуевского муниципального округа» 
 на 2020 - 2024 годы</t>
  </si>
  <si>
    <r>
      <t xml:space="preserve">Количество информационно - пропагандистских мероприятий </t>
    </r>
    <r>
      <rPr>
        <sz val="11"/>
        <color indexed="8"/>
        <rFont val="Times New Roman"/>
        <family val="1"/>
        <charset val="204"/>
      </rPr>
      <t>по вопросам противодействия терроризму, предупреждению террористических актов, поведению в условиях возникновения ЧС через СМИ и официальный сайт Чугуевского муниципального округа в сети Интернет, не менее</t>
    </r>
  </si>
  <si>
    <t xml:space="preserve">ОТЧЕТ
ОБ ИСПОЛЬЗОВАНИИ БЮДЖЕТНЫХ АССИГНОВАНИЙ БЮДЖЕТА
ЧУГУЕВСКОГО МУНИЦИПАЛЬНОГО РАЙОНА НА РЕАЛИЗАЦИЮ МУНИЦИПАЛЬНЫХ ПРОГРАММ за 2021 год
</t>
  </si>
  <si>
    <r>
      <t xml:space="preserve">СВЕДЕНИЯ О ДОСТИЖЕНИИ ЗНАЧЕНИЙ ЦЕЛЕВЫХ ИНДИКАТОРОВ,
ПОКАЗАТЕЛЕЙ МУНИЦИПАЛЬНЫХ ПРОГРАММ </t>
    </r>
    <r>
      <rPr>
        <b/>
        <u/>
        <sz val="11"/>
        <rFont val="Times New Roman"/>
        <family val="1"/>
        <charset val="204"/>
      </rPr>
      <t>за  2021 год</t>
    </r>
    <r>
      <rPr>
        <b/>
        <sz val="11"/>
        <rFont val="Times New Roman"/>
        <family val="1"/>
        <charset val="204"/>
      </rPr>
      <t xml:space="preserve">
</t>
    </r>
  </si>
  <si>
    <t>Отказ родителей (законных представителей) от свободных мест в другие ОО при отсутствии свободных мест в выбранных</t>
  </si>
  <si>
    <t>Сдание введено в эксплуатации с нарушением сроков строительства 30.12.2021 г.</t>
  </si>
  <si>
    <t xml:space="preserve">Подпрограмма № 2 "Развитие системы общего образовани в Чугуевском муниципальном округе" на 2020-2024 годы
</t>
  </si>
  <si>
    <t xml:space="preserve">мероприятия по охвату всеми формами отдыха и оздоровления детей проводились согласно выделенным лимитам </t>
  </si>
  <si>
    <t>В связи с осложнением санитарно-эпидемиологической обстановки уменьшилось число детей посещающих организации, оказывающие усуги отдыха и оздоровления детей</t>
  </si>
  <si>
    <t>мероприятия по охвату всеми ыормами отдыха детей и оздоровления детей провдились согласно выделенным лимитам</t>
  </si>
  <si>
    <t>В 2021 году единый выпускной не проводился в связи с коронавирусом</t>
  </si>
  <si>
    <t>Капитальный ремонт зданий муниципальных образовательных учреждений, в рамках софинансирования краевого бюджета</t>
  </si>
  <si>
    <t>Субсидии на иные цели (Мероприятия по профилактике терроризма и экстремизма)</t>
  </si>
  <si>
    <t>247</t>
  </si>
  <si>
    <t>Основное мероприятие "Реализация инициативных проектов"</t>
  </si>
  <si>
    <t>2.5.1.</t>
  </si>
  <si>
    <t>0130120050</t>
  </si>
  <si>
    <t>0,00</t>
  </si>
  <si>
    <t>3..1.3.</t>
  </si>
  <si>
    <t>Субсидии на иные цели (Мероприятия по информатизации системы образования)</t>
  </si>
  <si>
    <t>0130120190</t>
  </si>
  <si>
    <t>013E193140</t>
  </si>
  <si>
    <t>ИНФОРМАЦИЯ
О РАСХОДОВАНИИ БЮДЖЕТНЫХ И ВНЕБЮДЖЕТНЫХ СРЕДСТВ
НА РЕАЛИЗАЦИЮ МУНИЦИПАЛЬНОЙ ПРОГРАММЫ 
за 2021 год</t>
  </si>
  <si>
    <t>Субсидии бюджетам муниципальных образований Приморского края на реализацию проектов инициативного бюджетирования по направлению "Твой проект"</t>
  </si>
  <si>
    <t>Реализация инициативного проекта по направлению "Твой проект", в рамках софинансирования краевого бюджета</t>
  </si>
  <si>
    <t>2,5,1</t>
  </si>
  <si>
    <r>
      <t xml:space="preserve">
ОТЧЕТ
О ВЫПОЛНЕНИИ ПОКАЗАТЕЛЕЙ МУНИЦИПАЛЬНЫХ ЗАДАНИЙ НА ОКАЗАНИЕ
МУНИЦИПАЛЬНЫХ УСЛУГ (ВЫПОЛНЕНИЕ РАБОТ) МУНИЦИПАЛЬНЫМИ 
УЧРЕЖДЕНИЯМИ ПО МУНИЦИПАЛЬНОЙ ПРОГРАММЕ </t>
    </r>
    <r>
      <rPr>
        <b/>
        <u/>
        <sz val="12"/>
        <rFont val="Times New Roman"/>
        <family val="1"/>
        <charset val="204"/>
      </rPr>
      <t>за 2021 год</t>
    </r>
    <r>
      <rPr>
        <b/>
        <sz val="12"/>
        <rFont val="Times New Roman"/>
        <family val="1"/>
        <charset val="204"/>
      </rPr>
      <t xml:space="preserve">
</t>
    </r>
  </si>
  <si>
    <t>По результатам торгов по 3 территориям образовалась экономия. В целях обеспечения эффективного использования средств субсидий из краевого бюджета было принято решение о благоустройстве еще одной спортивно-игровой площадки</t>
  </si>
  <si>
    <t>I</t>
  </si>
  <si>
    <t>1,1</t>
  </si>
  <si>
    <t>1,2</t>
  </si>
  <si>
    <t>1,3</t>
  </si>
  <si>
    <t>Выполнение работ по благоустройству территории общего пользования "Парк памяти, село Чугуевка, ул. 50 лет Октября, 193"</t>
  </si>
  <si>
    <t>Выполнение работ по устройству спортивно-игровой площадки по адресу: село Чугуевка, ул. Черёмуховая, 8</t>
  </si>
  <si>
    <t>Выполнение работ по устройству спортивно-игровой площадки по адресу: село Чугуевка, ул. Комарова, 12а</t>
  </si>
  <si>
    <t>Выполнение работ по устройству спортивно-игровой площадки по адресу: село Чугуевка, ул. Советская, 82</t>
  </si>
  <si>
    <t>Выполнение работ по устройству спортивно-игровой площадки по адресу: село Чугуевка, ул. Комарова, 9</t>
  </si>
  <si>
    <t>Выполнение работ по изготовлению и установке урны на спортивно-игровой площадке в с. Чугуевка, ул. Комарова, д. 9</t>
  </si>
  <si>
    <t>Выполнение работ по благоустройству придомовых территорий (брендирование объектов 2019-2021 г.)</t>
  </si>
  <si>
    <t>бюджет Чугуевского округа</t>
  </si>
  <si>
    <t>Восстановлен6ие и поддержание до нормативных требований транспортно-эксплуатационного состояния автомобильных дорог общего пользования местного значения</t>
  </si>
  <si>
    <t>0390300000</t>
  </si>
  <si>
    <t>3.2</t>
  </si>
  <si>
    <t>3.3</t>
  </si>
  <si>
    <t>3.4</t>
  </si>
  <si>
    <t>3.5</t>
  </si>
  <si>
    <t>Реализация инициативных пректов по направлению "Твой прект", в рамках софинансирования краевого бюджета</t>
  </si>
  <si>
    <t>0390492360</t>
  </si>
  <si>
    <t>03904S2360</t>
  </si>
  <si>
    <t>Аварийно-восстановительные работы по ремонту моста через реку Уссури в с. Полыниха ( по ЧС)</t>
  </si>
  <si>
    <t xml:space="preserve">Непрограмное мероприятие
</t>
  </si>
  <si>
    <t>9999900000</t>
  </si>
  <si>
    <t>9999929020</t>
  </si>
  <si>
    <t>Приобретение специализированно техники (автобус)</t>
  </si>
  <si>
    <t>Приобретение и установка дорожных знаков, разметка пешеходных переходов и улично-дорожной сети (субсидии МБУ СКС)</t>
  </si>
  <si>
    <t>Приобретение специализированно техники</t>
  </si>
  <si>
    <t>ремонт моста в с.Изюбринный</t>
  </si>
  <si>
    <t xml:space="preserve"> -*-</t>
  </si>
  <si>
    <t>3.2.2.2.</t>
  </si>
  <si>
    <t>ремонт моста в с. Чугуевка, ул. Пугачева 52а</t>
  </si>
  <si>
    <t>3.2.2.3.</t>
  </si>
  <si>
    <t>ремонт моста в с.Чугуевка, ул. Пугачева 53а</t>
  </si>
  <si>
    <t>3.2.2.4.</t>
  </si>
  <si>
    <t>ремонт моста в с.Чугуевка, ул. Лазо (м\д домами № 17а 17б)</t>
  </si>
  <si>
    <t>3.2.2.5.</t>
  </si>
  <si>
    <t>ремонт моста в с. Цветковка, ул. Львовская</t>
  </si>
  <si>
    <t>3.2.3.1.</t>
  </si>
  <si>
    <t>с.Чугуевка, ул.Лазо, от пересечения с ул. 50 лет Октября до пересечения с ул. Комсомольской (160м)</t>
  </si>
  <si>
    <t>3.2.3.2.</t>
  </si>
  <si>
    <t>с. Чугуевка по ул. Комарова, от пересечения с ул. Титова, 59 до пересечения с ул. Комарова 39б (175м)</t>
  </si>
  <si>
    <t>3.2.3.3.</t>
  </si>
  <si>
    <t>3.2.3.4.</t>
  </si>
  <si>
    <t>с. Чугуевка, ул.Шоферская, от пересечения с ул. Школьной до пересечения с ул. Лазо (290м)</t>
  </si>
  <si>
    <t>3.2.3.5.</t>
  </si>
  <si>
    <t>с. Соколовка, ул. Советская - ул. Колхозная (445м)</t>
  </si>
  <si>
    <t>3.2.3.6.</t>
  </si>
  <si>
    <t>с. Соколовка, ул. Советская - ул. Увальная (900м)</t>
  </si>
  <si>
    <t>3.2.3.7.</t>
  </si>
  <si>
    <t>с. Булыга Фадеево, ул. Комсомсольская (с присоединением к ул. Ленинская) (3 965м2)</t>
  </si>
  <si>
    <t>3.2.3.8.</t>
  </si>
  <si>
    <t>с. Чугуевка, ул. Лапика-Лесная (1 695м)</t>
  </si>
  <si>
    <t>3.2.3.9.</t>
  </si>
  <si>
    <t>с. Соколовка ул. Партизанская (1 454м)</t>
  </si>
  <si>
    <t>3.2.3.10.</t>
  </si>
  <si>
    <t>Поставка скального грунта</t>
  </si>
  <si>
    <t>3.2.3.11.</t>
  </si>
  <si>
    <t xml:space="preserve">в т. ч. с. Соколовка, ул. Колхозная (730 м) (добавочно (по смете) к софинансированию) </t>
  </si>
  <si>
    <t>3.2.3.12.</t>
  </si>
  <si>
    <t>с. Чугуевка, ул.Титова, д.60-63  с устройством парковочной зоны, далее ул. Титова, д. 64,65 с устройством парковки, далее расширение дороги и переезда по ул. Титова,д. 25-59б, далее ул. Титова, 55/1 - 55/5 (павильоны) с присоединением к главной дороге улицы Титова</t>
  </si>
  <si>
    <t>3.2.3.13.</t>
  </si>
  <si>
    <t xml:space="preserve">с. Чугуевка, ул.Лесная от дома 49 до пересечения с ул. Черёмуховой дом 8 (400м) </t>
  </si>
  <si>
    <t>3.2.3.15.</t>
  </si>
  <si>
    <t>в т. ч. с. Соколовка, ул. Колхозная (151 м) (участок №2)</t>
  </si>
  <si>
    <t>3.2.3.16.</t>
  </si>
  <si>
    <t>Поставка искуственных дорожных неровностей (лежачих полицейских)</t>
  </si>
  <si>
    <t>3.2.3.17.</t>
  </si>
  <si>
    <t>Выполнение работ по текущему ремонту а\д Чугуевского муниципального округа</t>
  </si>
  <si>
    <r>
      <t>с. Чугуевка по ул. Школьная, от пересечения с ул. Комсомольская до пересечения с ул. Лазо (500м) с устройством стоянки ав\машин (920м</t>
    </r>
    <r>
      <rPr>
        <sz val="11"/>
        <color indexed="8"/>
        <rFont val="Times New Roman"/>
        <family val="1"/>
        <charset val="204"/>
      </rPr>
      <t>2)</t>
    </r>
  </si>
  <si>
    <t>Устройство (монтаж) остановочного павильона в с. Чугуевка по ул. Строительной (напротив поликлиники)</t>
  </si>
  <si>
    <t>с. Чугуевка, ул. 50лет Октября, 324 до с. Соколовка (1800м)</t>
  </si>
  <si>
    <t>3.3.2.</t>
  </si>
  <si>
    <t>с. Чугуевка, ул. Лапика - ул. Лесная (2 340)</t>
  </si>
  <si>
    <r>
      <t xml:space="preserve">Содержание автомобильных дорог </t>
    </r>
    <r>
      <rPr>
        <b/>
        <sz val="11"/>
        <color indexed="8"/>
        <rFont val="Times New Roman"/>
        <family val="1"/>
        <charset val="204"/>
      </rPr>
      <t>(субсидии МБУ СКС)</t>
    </r>
  </si>
  <si>
    <t>3.5.1.</t>
  </si>
  <si>
    <t>с. Соколовка, ул. Колхозная (730м)</t>
  </si>
  <si>
    <t>3.5.2.</t>
  </si>
  <si>
    <t>с. Чугуевка, ул. Заводская (600м)</t>
  </si>
  <si>
    <t>3.5.3.</t>
  </si>
  <si>
    <t>с. Каменка, ул. Колхозная (550м)</t>
  </si>
  <si>
    <t>Реализация  инициативных проектов по направлению "Твой проект", в рамках софинансирования краевого бюджета</t>
  </si>
  <si>
    <t xml:space="preserve"> 4.1.</t>
  </si>
  <si>
    <t>Устройство парковочной площадки в с. Чугуевка по ул. Комсомольская, д. 33 (школа)</t>
  </si>
  <si>
    <t>Непрограммное мероприятие</t>
  </si>
  <si>
    <t>Аварийно-восстановительные работы по ремонту моста через реку Уссури в с. Полыниха</t>
  </si>
  <si>
    <t>Резервный фонд АЧМО на ликвидацию ЧС</t>
  </si>
  <si>
    <t>Положительный результат  Эффективность мероприятия составила 366,6%</t>
  </si>
  <si>
    <t>Хороший положительный результат.Эффективность мероприятия составила 400%</t>
  </si>
  <si>
    <t>Результат не достигнут проведения индивидуальнойпрофилактической работы с семьями, причины - нежелание родителей пройти лечение от алкогольной зависимости. Эффективность мероприятия составила 73,3%</t>
  </si>
  <si>
    <t>Показатель снизился до 0, так как в ОМВД полгода отсутствовал специалист по выявлению преступлений, связанных с незаконным оборотом наркотических веществ. Эффективность мероприятия 0%</t>
  </si>
  <si>
    <t>Показатель на ед. снижен по вышеуказанной причине. Эффективность мероприятия составила 43,6%</t>
  </si>
  <si>
    <t xml:space="preserve">Увеличение показателя на 9 единиц. Эффективность мероприятия составила 105,7% </t>
  </si>
  <si>
    <t xml:space="preserve">кассовое 
исполнение за  2021 год
</t>
  </si>
  <si>
    <t>Отв. Исп.</t>
  </si>
  <si>
    <t>ФБ</t>
  </si>
  <si>
    <t>КБ</t>
  </si>
  <si>
    <t>В том. Числе</t>
  </si>
  <si>
    <t>АЧМО</t>
  </si>
  <si>
    <t>ВСЕГО</t>
  </si>
  <si>
    <t>В том числе по исполнителям</t>
  </si>
  <si>
    <t>1..5.</t>
  </si>
  <si>
    <t>Организация мероприятий, направленных на повышение профессионального уровня, приобретения ново квалификации руководителями и специалистами органов и учреждений системы профилактики безнадзорности и правонарушений несовершеннолетних, в том числе обеспечение проведения межведомственных обучающих семинаров с участием профильных некоммерческих организаций</t>
  </si>
  <si>
    <t>Разработка туристических маршрутов по объектам культурно-исторического наследия</t>
  </si>
  <si>
    <t>059Р520172</t>
  </si>
  <si>
    <t>059Р520173</t>
  </si>
  <si>
    <t xml:space="preserve">сводная 
бюджетная роспись на    
01 января 2021года  
</t>
  </si>
  <si>
    <t xml:space="preserve">сводная 
бюджетная роспись на    
31 января 2021 года  
</t>
  </si>
  <si>
    <t xml:space="preserve"> Муниципальная программа «Развитие физической культуры, спорта и туризма в Чугуевского муниципального округа» на 2020–2027 годы</t>
  </si>
  <si>
    <t>Развитие физическо культуры, спорта и туризма в Чууевском муниципальном округе на 2020-2027 годы</t>
  </si>
  <si>
    <t>Муниципальная программа «Развитие физической культуры, спорта и туризма в Чугуевского муниципального округа» на 2020–2027 годы</t>
  </si>
  <si>
    <t>Приобретение оборудования для обеспечения информационной открытости</t>
  </si>
  <si>
    <t>225060</t>
  </si>
  <si>
    <t>3,0</t>
  </si>
  <si>
    <t>3.0</t>
  </si>
  <si>
    <t>Информирование населения Чугуевского муниципального округа о деятельности органов государственной власти и местного самоуправления в газете "Наше время", объем печатной продукции</t>
  </si>
  <si>
    <t>кв.см</t>
  </si>
  <si>
    <t>Информирование населения Чугуевского муниципального округа о деятельности органов государственной власти и местного самоуправления (Деловое приложение к газете "Наше время" Вестник", объем печатной продукции</t>
  </si>
  <si>
    <t>Отклонение указывает на эффективную работу в области обучения</t>
  </si>
  <si>
    <t>Подпрограмма  "Содержание и ремонт муницпального жилищного фонда"</t>
  </si>
  <si>
    <t>Ремонт муниципального жилого помещения, с. Изюбриный, ул. Школьная, д. 4</t>
  </si>
  <si>
    <t>выполнение работ по промывке и гидравлическим испытаниям трубопроводов и отопительных приборов систем отопления ул. Комарова д. 6 и ул. Дзержинского д. 2 с. Чугуевка Чугуевского муниципального округа Приморского края</t>
  </si>
  <si>
    <t xml:space="preserve"> выполнение работ по изготовлению и установке
конструкций из ПВХ профиля в муниципальном жилом помещениис. Чугуевка, ул. Титова, д. 64, кв. 15.</t>
  </si>
  <si>
    <t>выполнение работ по изготовлению и установке
конструкций из ПВХ профиля в муниципальном жилом помещениис. Чугуевка, ул. Титова, д. 61, кв. 32.</t>
  </si>
  <si>
    <t xml:space="preserve">узла учета тепловой энергии с требуемым оборудованием  по адресу: Приморский край, с. Чугуевка, ул. Комарова, д. 16 </t>
  </si>
  <si>
    <t>на выполнение работ по изготовлению и установке
конструкций из ПВХ профиля в муниципальном жилом помещении с. Цветковка, ул. Советская, д. 15А.</t>
  </si>
  <si>
    <t>оплата коммунальных услуг за теплоснабжение</t>
  </si>
  <si>
    <t>выполнение работ по установке натяжных потолков
 в муниципальном жилом помещении с. Чугуевка, ул. Титова, д. 61, кв. 32.</t>
  </si>
  <si>
    <t>Погашение просроченной кредиторской задолженности бюджетным и автономным учреждениям</t>
  </si>
  <si>
    <t>Устройство контейнерных площадок</t>
  </si>
  <si>
    <t>1.4.2</t>
  </si>
  <si>
    <t>Обустройство мест накопления твердых коммунальных отходов</t>
  </si>
  <si>
    <t>1.4.3</t>
  </si>
  <si>
    <t>Выполнение работ по обустройству мест накопления ТКО</t>
  </si>
  <si>
    <t>Подпрограмма "Чистая вода"</t>
  </si>
  <si>
    <t>текущий ремонт наружных сетей водоснабжения (протяженностью 302 м) от ВНС-1 до магазина «Незабудка» по ул. Партизанская, 89 в  с. Чугуевка</t>
  </si>
  <si>
    <t>текущий ремонт наружных сетей водоотведения
 по ул. Вокзальная, д. 3 в  с. Новочугуевка</t>
  </si>
  <si>
    <t>2.1.3</t>
  </si>
  <si>
    <t xml:space="preserve">текущий ремонт наружных сетей водоснабжения (протяженностью 192м) от жилых домов до котельной ЦРБ  по ул. Строительная, д. 1а в  с.Чугуевка </t>
  </si>
  <si>
    <t>2.1.4</t>
  </si>
  <si>
    <t>текущий ремонт наружных сетей водоотведения
 по ул. Комсомольская, д. 16а в  с. Чугуевка</t>
  </si>
  <si>
    <t>2.1.5</t>
  </si>
  <si>
    <t>текущий ремонт наружных водопроводных сетей (протяженностью 154 м) от Котельной № 1 до магазина «Таис» по ул. 50 лет Октября, д. 192  в  с. Чугуевка</t>
  </si>
  <si>
    <t>2.1.6</t>
  </si>
  <si>
    <t xml:space="preserve">текущий ремонт наружных сетей водоснабжения (протяженностью 97 м) от магазина «Форсаж» по ул. 50 лет Октября, д. 171 до водоразборной колонки по ул. Комсомольская в с. Чугуевка </t>
  </si>
  <si>
    <t>оказание услугиСанитарно-бактериологические исследования воды в колодце с. Чугуевка, ул. 50 лет Октября 44</t>
  </si>
  <si>
    <t>2.1.7</t>
  </si>
  <si>
    <t>текущий ремонт наружных сетей водоотведения
 по ул. Титова, д. 65 в  с. Чугуевка</t>
  </si>
  <si>
    <t>2.1.8</t>
  </si>
  <si>
    <t xml:space="preserve">выполнение инженерных изысканий, осуществление подготовки проектной и рабочей документации в целях строительства (реконструкции) объекта капитального строительства «Канализационные очистные сооружения в с. Чугуевка </t>
  </si>
  <si>
    <t>Проверка ПСД госсударственной экспертизой</t>
  </si>
  <si>
    <t>Подпрограмма "Переселение граждан из ветхого и аварийного жилья"</t>
  </si>
  <si>
    <t>Признание жилых помещений непригодными для проживания и снос жилых помещений, признанных непригодными</t>
  </si>
  <si>
    <t>Подпрограмма "Обеспечение жильем молодых семей"</t>
  </si>
  <si>
    <t>5.1.</t>
  </si>
  <si>
    <t>Субсидия бюджетам мунципальных образований Приморского края на социальные выплаты молодым семьям</t>
  </si>
  <si>
    <t>Мероприятия мунципальной программыОбеспечение доступным жильем и качественными услугами жилищно-коммунального хозяйства населения Чугуевского муниципального округа»</t>
  </si>
  <si>
    <t>Проведение информационной пропаганды, направленной на профилактику терроризма и экстремизма, изготовление печатной продукции по противодействию экстремизм и терроризму</t>
  </si>
  <si>
    <t>Муниципальная программа «Развитие муниципальной службы в Чугуевском муниципальном округе» на 2020-2024 годы</t>
  </si>
  <si>
    <t>Комплектование книжных фондов и обеспечение информационно-техническим оборудованием библиотек</t>
  </si>
  <si>
    <t>Каевой бюджет</t>
  </si>
  <si>
    <t>Комплектование и обеспечение сохранности библиотечных фондов  и обеспечение информационно-техническим оборудованием библиотек</t>
  </si>
  <si>
    <t>Приобретение светового, звукового и мультимедийного оборудования</t>
  </si>
  <si>
    <t>2.8.1</t>
  </si>
  <si>
    <t>Приобретение центральным учреждением культуры клубного типа светового, звукового и мультимедийного оборудования</t>
  </si>
  <si>
    <t>2.9</t>
  </si>
  <si>
    <t>6.3</t>
  </si>
  <si>
    <t>Работы по сохранению объектов культурного наследия</t>
  </si>
  <si>
    <t>Организация  библиотечного обслуживания населения</t>
  </si>
  <si>
    <t>02901S2540</t>
  </si>
  <si>
    <t>1,5</t>
  </si>
  <si>
    <t>Расходы на  предупреждение распространения коронавирусной инфекции</t>
  </si>
  <si>
    <t>Организация деятельности центральной клубной системы</t>
  </si>
  <si>
    <t>Строительство, реконструкция зданий (в том числе проектно-изыскательские работы)</t>
  </si>
  <si>
    <t>0290370591</t>
  </si>
  <si>
    <t>0290329070</t>
  </si>
  <si>
    <t>0290692490</t>
  </si>
  <si>
    <t xml:space="preserve">ы </t>
  </si>
  <si>
    <t>Муниципальная программа "Развитие  культуры   Чугуевского муниципального округа" на 2020-2027 годы</t>
  </si>
  <si>
    <t>Погашение просроченной кредиторской задолженности бюдджетным и автономым учреждениям</t>
  </si>
  <si>
    <r>
      <t xml:space="preserve">              </t>
    </r>
    <r>
      <rPr>
        <b/>
        <i/>
        <sz val="11"/>
        <color rgb="FF000000"/>
        <rFont val="Times New Roman"/>
        <family val="1"/>
        <charset val="204"/>
      </rPr>
      <t>Муниципальная программа "Укрепение общественного здоровья" на 2021-2027 годы</t>
    </r>
  </si>
  <si>
    <t>Изготовление и поставка адресных табличек с указанием наименований улиц и номеров домов, квартир (при наличии)</t>
  </si>
  <si>
    <t>Изготовление и поставка указателей с наименованием улиц и номеров домов, квартир (при наличии)</t>
  </si>
  <si>
    <t>Устройство, ремонт пешеходных дорожек</t>
  </si>
  <si>
    <t xml:space="preserve"> Субсидии бюджетным учреждениям на финансовое обеспечение государственного (муниципального) задания на оказание государсвтенных (муниципальных) услуг (выполнние работ)  </t>
  </si>
  <si>
    <t xml:space="preserve">Субсидии бюджетным чреждениям на финансовое обеспечение муп. задания </t>
  </si>
  <si>
    <t>Договоры на по гребениеневостребованных трупов</t>
  </si>
  <si>
    <t>Руководство и управление в сфере установленных функци органов местного самоуправления совершенствования бюджетного процесса</t>
  </si>
  <si>
    <t>Субвенция на реализацию государственного полномочия органов опеки и попечительства в отношении несовершеннолетних</t>
  </si>
  <si>
    <t>Отдельное мероприятие "Экономическое празвитие округа"</t>
  </si>
  <si>
    <t>1.1.4</t>
  </si>
  <si>
    <t>1.1.5</t>
  </si>
  <si>
    <t>Отдельное  мероприятие "Повышение материального благосостояния граждан""</t>
  </si>
  <si>
    <t>2,1</t>
  </si>
  <si>
    <t xml:space="preserve">2.1.7 </t>
  </si>
  <si>
    <t>Отдельное мероприятие "Формирование благоприятных условий жизнедеятельности""</t>
  </si>
  <si>
    <t>МКУ "ЦХО"</t>
  </si>
  <si>
    <t>0113</t>
  </si>
  <si>
    <t>1.1.1.1.</t>
  </si>
  <si>
    <t>приобретение  ГСМ</t>
  </si>
  <si>
    <t>1.1.1.2.</t>
  </si>
  <si>
    <t>приобретение программных продуктов</t>
  </si>
  <si>
    <t>1.1.1.3</t>
  </si>
  <si>
    <t>приобретение материальных запасов, бланочной продукции</t>
  </si>
  <si>
    <t>Аренда помещения, охранные услуги (отдел ЗАГС)</t>
  </si>
  <si>
    <t>Администрация Чугуевскуого МО(соисполнитель)</t>
  </si>
  <si>
    <t xml:space="preserve">Выплата заработной платы </t>
  </si>
  <si>
    <t>Иные выплаты персоналу</t>
  </si>
  <si>
    <t>Начисления на заработную плату</t>
  </si>
  <si>
    <t>Оплата договорв по текущему ремонту, техобслуживание автомобилей, услуги связи, приобретение ТМЦ, охранные услуги)</t>
  </si>
  <si>
    <t>Налог на имущество</t>
  </si>
  <si>
    <t>Прочие налоги и сборы</t>
  </si>
  <si>
    <t>1.2.7.</t>
  </si>
  <si>
    <t>Уплата иных платежей</t>
  </si>
  <si>
    <t>Теплоснабжение, электроснабжение</t>
  </si>
  <si>
    <t>1.3.2</t>
  </si>
  <si>
    <t>Водоснабжение, водоотведение</t>
  </si>
  <si>
    <t>Расходы на приобретение автотранспортных средств</t>
  </si>
  <si>
    <t>1190125020</t>
  </si>
  <si>
    <t>Расходы по оплате договоров , контрактов на выполнение  работ, оказание услуг, связанных с материально- техническим обеспечением органов местного самоуправления</t>
  </si>
  <si>
    <t xml:space="preserve">Количество приобретенных технических средств </t>
  </si>
  <si>
    <t xml:space="preserve">Количество площадей в обслуживаемых административных зданиях, служебных помещениях и сооружениях в муниципальном казенном учреждении. </t>
  </si>
  <si>
    <t>Количечтво транспортных средств для сопровождения муниципальных служащих</t>
  </si>
  <si>
    <t>0610122080</t>
  </si>
  <si>
    <t>0502</t>
  </si>
  <si>
    <t>Субвенция на Обеспечение детей-сирот и детей оставшихся без попечения родителей, лиц из числа детей-сирот и детей, оставшихся без попечения родителей, жилыми помещениями, за счет средств краевого бюджета</t>
  </si>
  <si>
    <t>Подпрограмма «Обеспечение детей-сирот и детей , оставшихся без попечения родителей, лиц из числа детей-сирот и детей, оставшихся без попечения родителей жилыми помещениями»</t>
  </si>
  <si>
    <t>Подпрограмма «Переселение граждан из ветхого и аварийного жилья»</t>
  </si>
  <si>
    <t>Подпрограмма  «Обеспечение жильем молодых семей»</t>
  </si>
  <si>
    <t>06501L4970</t>
  </si>
  <si>
    <t xml:space="preserve">Мероприятия мунципальной программыОбеспечение доступным жильем и качественными услугами жилищно-коммунального хозяйства населения Чугуевского муниципального округа» </t>
  </si>
  <si>
    <t xml:space="preserve">Обеспечение теплоснабжением многоквартирных домов </t>
  </si>
  <si>
    <t>6.</t>
  </si>
  <si>
    <t>0310</t>
  </si>
  <si>
    <t xml:space="preserve">Проведение комплекса мероприятий по расчистке, углублению и берегоукреплению водных объектов, а также водоотводных канав </t>
  </si>
  <si>
    <t>Оплата расходов на составление сметных расчетов по проведению инженерной защиты, расчистке, углублению и берегоукреплению водных объектов, а также водосточных канав, и на проведение экспертизы данных сметных расчетов</t>
  </si>
  <si>
    <t xml:space="preserve">Проведение ежегодного обслуживания, текущего ремонта данных гидротехнических сооружений, а также удаление древесно-кустарниковой растительности  </t>
  </si>
  <si>
    <t xml:space="preserve">Приобретение, установка и техническое обслуживание (включая ремонт) звуковых сирен оповещения населения </t>
  </si>
  <si>
    <t>Приобретение дополнительных знаков «Пожарный водозабор» с указателями направления</t>
  </si>
  <si>
    <t>Приобретение и установка баннеров, плакатов, аншлагов с информацией о мерах предосторожности с огнем и о введении особого противопожарного режима</t>
  </si>
  <si>
    <t>Приобретение и распространение информационных листовок, памяток и брошюр на тематику пожарной безопасности</t>
  </si>
  <si>
    <t>Обновление в осенний период минерализованных полос для недопущения переброса природных пожаров на территории населенных пунктов, а также  оплата расходов на составление сметных расчетов на проведение данных работ</t>
  </si>
  <si>
    <t>Проведение мероприятий по удалению сухой растительности на территории населенных пунктов и заброшенных домовладениях, а также  оплата расходов на составление сметных расчетов на проведение данных работ</t>
  </si>
  <si>
    <t>Обустройство искусственных пожарных водоемов объемом 54 м3 в населенных пунктах в нормативном радиусе 200 метров от социально значимых объектов, а также  оплата расходов на составление сметных расчетов на проведение данных работ</t>
  </si>
  <si>
    <t>Обустройство подъездов к местам забора воды (расчистка снега, грейдеровка, подсыпка) и подготовка к эксплуатации в зимний период, а также  оплата расходов на составление сметных расчетов на проведение данных работ</t>
  </si>
  <si>
    <t>Оборудование жилых домов социально-незащищенных граждан автономными пожарными извещателями</t>
  </si>
  <si>
    <t xml:space="preserve">Приобретение передвижных емкостей для подвоза воды </t>
  </si>
  <si>
    <t>Приобретение и обслуживание (ремонт) мотопомп, приобретение ледобуров, спец.одежды и инвентаря для добровольных пожарных по селам</t>
  </si>
  <si>
    <t>Приобретение воздуходувок для тушения полевых пожаров</t>
  </si>
  <si>
    <t>Приобретение противопожарных ранцев-опрыскивателей, зажигательных аппаратов и таблеток-смачивателей для РЛО</t>
  </si>
  <si>
    <t>Проведение агитационно-массовой работы с целью привлечения населения в ряды добровольных пожарных</t>
  </si>
  <si>
    <t>1590226060</t>
  </si>
  <si>
    <t>1590226090</t>
  </si>
  <si>
    <t>1590226100</t>
  </si>
  <si>
    <t>Пропаганда здорового образа жизни, профилактика вредных привычек, формирование у населения мотивации к здоровому образу жизни</t>
  </si>
  <si>
    <t>Изготовление и распространение листовок и буклетов</t>
  </si>
  <si>
    <t xml:space="preserve">Проведение профилактических мероприятий антитабачной и антиалкогольной направленности, неинфекционных заболеваний, заболеваний полости рта и заболеваний репродуктивной системы у мужчин  </t>
  </si>
  <si>
    <t>Создание условий для физической активности населения</t>
  </si>
  <si>
    <t xml:space="preserve">всего </t>
  </si>
  <si>
    <t>Проведение оздоровительных мероприятий</t>
  </si>
  <si>
    <t>проведение оздоровительных мероприятий</t>
  </si>
  <si>
    <t>УСКД</t>
  </si>
  <si>
    <t>Итого по программе</t>
  </si>
  <si>
    <t>Количество распространенных листовок и буклетов</t>
  </si>
  <si>
    <t>шт</t>
  </si>
  <si>
    <t>Показатель выполнен на 100 %</t>
  </si>
  <si>
    <t>Количество публикаций в средствах массовой информации</t>
  </si>
  <si>
    <t>Количество проведенных выставок, лекториев</t>
  </si>
  <si>
    <t>Количество проведенных лекций, бесед, классных часов, опросов среди детей, подростков и их родителей о пагубном влиянии вредных привычек с привлечением врачей педиатров, психиатров, наркологов, сотрудников полиции</t>
  </si>
  <si>
    <t>Муниципальная программа "Укрепление общественного здоровья" на 2021-2027 годы</t>
  </si>
  <si>
    <t>в том числе бюджет округа</t>
  </si>
  <si>
    <t>БО</t>
  </si>
  <si>
    <t>2..5</t>
  </si>
  <si>
    <t>337538,506</t>
  </si>
  <si>
    <t>675,994</t>
  </si>
  <si>
    <t>В 2021 году по ЕГЭ обязательных предметов для сдачи не было</t>
  </si>
  <si>
    <t>Увеличился пассажиропоток по маршрутам на 100,9 %.</t>
  </si>
  <si>
    <t>Протяженность автомобильных дорог, не соответствующих нормативным требованиям, не увеличилась и осталось на уровне плановых показателей</t>
  </si>
  <si>
    <t>Доля протяженности автомобильных дорог, не  отвечающих нормативным требованиям в общей протяженности автомобильных дорог не увеличилась и осталась на уровне плановы показателей</t>
  </si>
  <si>
    <t xml:space="preserve">Показатель перевыполнен на 0,08 п.п, в  связи с:                                    ростом числа граждан, занимающихся скандинавской ходьбой, организацией физкультурно-спортивной работы по месту жительства, организация социального фитнеса </t>
  </si>
  <si>
    <t>Рост показателя на 1,91 п.п. произошел в связи со строительством спортивно-игровых площадок в с. Чугевка по ул. Советская и Черемуховая.</t>
  </si>
  <si>
    <t xml:space="preserve"> 100% уровня  планового показателя</t>
  </si>
  <si>
    <t>Рост показателя на 7 п.п к плановому показателю произошел в связи с организацией бесплатного проката лыж в с. Чугуевка, увеличением численности граждан, занимающихсчя скадинавской ходьбой</t>
  </si>
  <si>
    <t>Снижение показателя на 6,4 п.п. связано с аспространением новой коронавирусной инфекции Ковид-19. Население данной категории находилось в группе риска.</t>
  </si>
  <si>
    <t>Рост показателя перевыполнен на 0,1 п.п.</t>
  </si>
  <si>
    <t>В 2021 году запланировано ввеение  эксплуатацию ФОК. Строительство не завершено в связи с неисполнением подрядчиком обязательств по муниципальному контракту.</t>
  </si>
  <si>
    <t>Постороено 2 плоскостных спортивных сооружения по ул. Совеская, Черемуховая</t>
  </si>
  <si>
    <t>Показатель выполнен на 100%</t>
  </si>
  <si>
    <t>Библиотечное, библиографическое  и информационное обслуживание пользователей библиотеки (организация библиотечного обслуживания)</t>
  </si>
  <si>
    <t>Организация и проведение мероприятий (Организация деятельности централизованной клубной системы)</t>
  </si>
  <si>
    <t>Обеспечение деятельности МКУ "Центр обеспечения деятельности учреждений культуры"</t>
  </si>
  <si>
    <t>Муниципальная программа "Разитие культуры Чугуевского муниципальногоокруга " на 2020-2027годы</t>
  </si>
  <si>
    <t>Муниципальная программа "Информационное общество Чугуевского муниципального округа" на 2020-2024 годы</t>
  </si>
  <si>
    <t>Выполнение планового показателя на 100 %</t>
  </si>
  <si>
    <t xml:space="preserve">Плановый показатель перевыполнен на 27 п.п. </t>
  </si>
  <si>
    <t>Плановвый показатель выполнен на 161,1 %</t>
  </si>
  <si>
    <t>Показатель выполнен на 18,2  %, в связи с отменой мероприятий, проводимых в зданиях сельских клубов (дискотеки, концерты и спектакли) на основании рекомендаций РОСПОТРЕБНАДЗОРА в условиях распространения новой коронавирусной инфекции COVID - 19</t>
  </si>
  <si>
    <t>Плановый показатель выполнен на 102,2%</t>
  </si>
  <si>
    <t>Плановый показатель выполненв 4,5 раза</t>
  </si>
  <si>
    <t>Плановый показатель выполнен на 109,3%</t>
  </si>
  <si>
    <t>Плановый показатель выполнен на 166,4%</t>
  </si>
  <si>
    <t>Плановый показатель выполнен на 108,1%</t>
  </si>
  <si>
    <t>Плановый показатель выполнен на 112,7%</t>
  </si>
  <si>
    <t>Плановый показатель выполнен в 3,4 раза</t>
  </si>
  <si>
    <t>Плановый показатель перевыполнен на 0,7 п.п.</t>
  </si>
  <si>
    <t>Невыполнение планового показателя на 1,7 п.п. связано с недостаочностью финаенсовых средств на исполнение данного показателя</t>
  </si>
  <si>
    <t>Перевыполнение плановых показателей на 33,3 п.п. указывает на эффективную работу в области противодействия коррупции</t>
  </si>
  <si>
    <t>Плановый показатель перевыполнен на 1.3 процентных пункта</t>
  </si>
  <si>
    <t>Плановый показатель перевыполнен на 1,7 проценных пункта</t>
  </si>
  <si>
    <t>Плановый показатель выполнен на 100%</t>
  </si>
  <si>
    <t>Повышение урожайности достигнуто за счет применения минеральных удобрений и средств защиты растений. Плановый показатель выполнен на 180  %</t>
  </si>
  <si>
    <t>Снижение планового показателя  поголовья КРС обусловлено снижением  доли КРС мясного и молочного направления</t>
  </si>
  <si>
    <t>Плановый показатель перевыполнен на 44% Численность субъектов увеличилась в связи с регистрацией самозанятых</t>
  </si>
  <si>
    <t>Плановый показатель перевыполнен на на 2,1 процентных пункта</t>
  </si>
  <si>
    <t>Плановый показатель увеличиля на 4,5 процентных пункта за счет увеличения продаж</t>
  </si>
  <si>
    <t>Доля оборота малых предприятий в общем объеме возрасла на 6,9 процентных пункта</t>
  </si>
  <si>
    <t>Плановый показатель по численности выполнен на 101%.</t>
  </si>
  <si>
    <t>Плановый показатель выполнен в 3,85 раза в связи с введением нового спецрежима.</t>
  </si>
  <si>
    <t>Срок уплаты арендной платы установлен договорами 15 число, следующее за расчетным. месяцем. Некоторые арендаторы арендную плату за декабрь оплачивают в установленный договором срок, т.е. 15 января.</t>
  </si>
  <si>
    <t>Плановый показатель выполнен на 100 %</t>
  </si>
  <si>
    <r>
      <t>Согласно утвержденной программы приватизации к продаже предлагались 2 объекта муниципальной собственности (здание</t>
    </r>
    <r>
      <rPr>
        <sz val="12"/>
        <color rgb="FF000000"/>
        <rFont val="Times New Roman"/>
        <family val="1"/>
        <charset val="204"/>
      </rPr>
      <t xml:space="preserve"> ДК «Строитель» и </t>
    </r>
    <r>
      <rPr>
        <sz val="12"/>
        <color theme="1"/>
        <rFont val="Times New Roman"/>
        <family val="1"/>
        <charset val="204"/>
      </rPr>
      <t>нежилое помещение – магазин) на общую сумму 7 008,0 тыс.руб. Указанные объекты дважды выставлялись на аукцион, однако, ввиду отсутствия заявителей аукционы были признаны несостоявшимися.</t>
    </r>
  </si>
  <si>
    <t xml:space="preserve">Плановый показатель перевыполнен на 1,0 процентный пункт, произошло сокращение урвня потерь в тепловых сетях </t>
  </si>
  <si>
    <t xml:space="preserve">Плановый показатель перевыполнен на 3 процентных пункта, произошло сокращение уровня потерь в электрических сетях </t>
  </si>
  <si>
    <t xml:space="preserve">Плановый показатель перевыполнен на 1 процентный пункт, за счет дополнительного освещения улиц </t>
  </si>
  <si>
    <t>Плановый показатель выполнен а 100 %</t>
  </si>
  <si>
    <t xml:space="preserve">Плановый показатель выполнен на 50%. </t>
  </si>
  <si>
    <t>Плановый показатель выполнен на 214,2 % за счет увечиления проведенных мероприятий</t>
  </si>
  <si>
    <t>Плановый показатель выполнен на 71,4 %. В связи отсутствием сотрудника в отделе по делам ГО и ЧС мероприятие не исполнено в полном объеме в связи с большой загруженностью по наличию ситуации связанной с COVID-19</t>
  </si>
  <si>
    <t>Плановый показатель выолнен на 80%., в свыязи с тем, что не откорректированы плановые показатели</t>
  </si>
  <si>
    <t>Плановый показатель не выполнен, в связи перераспределением бюджетных средств (средства изъяты в пользу других мероприятий)</t>
  </si>
  <si>
    <t>Плановй показатель выполнен на в 5 раз, в свяи с большим объемом размещаемой информации</t>
  </si>
  <si>
    <t>Плановый показатель исполнен на 100 %</t>
  </si>
  <si>
    <t>Плановый показатель исполнен на 38,1 %, в связи незаключением муниципальных контрактов</t>
  </si>
  <si>
    <t>Плановый показатель не выполнен в связи с незаключением муниципальных контрактов</t>
  </si>
  <si>
    <t>Плановый показатель не выполнен в связи с незаключением договоров</t>
  </si>
  <si>
    <t>Плановый показатель перевыполнен на 2,2 процентных пункта. В  4 квартале добавлены средства на текущее мероприятие, заключены 3 договора</t>
  </si>
  <si>
    <t>Плановый показатель выполнен на 115,1 %. Интерес к нормативной документации, т.к. Чугуевский округ в авангарде муниципальной реформы в ДФО</t>
  </si>
  <si>
    <t>Плановый показатель выполнен на  в 3,37 раза. Размещение публикаций  из паблков субъекта; полезная информация для населения; Ковид- 19 информация меры, органичения</t>
  </si>
  <si>
    <t>Плановый показатель выполнен на 93,2 %. Допустимое отклонение 10% в рамках муниципального задания</t>
  </si>
  <si>
    <t>Плановый показатель выполнен на 123,6 %. Дополнительное информирование о Ковид -19. ограничениях, правилах.</t>
  </si>
  <si>
    <t>м.кв</t>
  </si>
  <si>
    <t>чел</t>
  </si>
  <si>
    <t>Плановый показатель выполнен на 106,2 %., за счет покупки новых технических средств</t>
  </si>
  <si>
    <t xml:space="preserve">            Муниципальная программа "Содержание и благоустройство Чугуевского муниципального округа" на 2020-2024 годы</t>
  </si>
  <si>
    <t>Данные  по муниципальному задания в представены УЖО</t>
  </si>
  <si>
    <t xml:space="preserve">сводная 
бюджетная роспись на    
31,01, 2021 года  
</t>
  </si>
  <si>
    <t>Муниципальная программа "Материально - техническое обеспечение органов местного самоуправления Чугуевского муниципального округа" на 2020-2024 годы</t>
  </si>
  <si>
    <t>Объем расходов (в рублях), годы</t>
  </si>
  <si>
    <t>Муниципальная программа «Формирование современной городской среды» Чугуевского муниципального округа на 2020-2027 годы ( в тыс. руб.)</t>
  </si>
  <si>
    <t>Муниципальная программа «Развитие транспортной инфраструктуры Чугуевского муниципального округа» на 2020 - 2024 годы" ( в тыс. руб.)</t>
  </si>
  <si>
    <t>Муниципальная программа "Комплексные меры по профилактике правонарушений на территории Чугуевского муниципального округа" на 2020-2024 годы (в тыс. руб.)</t>
  </si>
  <si>
    <t xml:space="preserve">1.4 </t>
  </si>
  <si>
    <t>Муниципальная программа «Обеспечение доступным жильем и качественными услугами жилищно-коммунального хозяйства населения Чугуевского муниципального округа" на 2020-2024 годы ( в тыс. руб.)</t>
  </si>
  <si>
    <r>
      <t xml:space="preserve">            </t>
    </r>
    <r>
      <rPr>
        <b/>
        <i/>
        <sz val="12"/>
        <rFont val="Times New Roman"/>
        <family val="1"/>
        <charset val="204"/>
      </rPr>
      <t xml:space="preserve">   Муниципальная программа "Укрепление общественного здоровья" на 2021-2027 годы</t>
    </r>
    <r>
      <rPr>
        <sz val="11"/>
        <rFont val="Times New Roman"/>
        <family val="1"/>
        <charset val="204"/>
      </rPr>
      <t xml:space="preserve"> (в тыс. руб.)</t>
    </r>
  </si>
  <si>
    <t>Муниципальная программа "Материально - техническое обеспечение органов местного самоуправления Чугуевского муниципального округа" на 2020-2024 годы (в тыс. руб.)</t>
  </si>
  <si>
    <t>Муниципальная программа «Защита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округа» на 2020-2024 годы»  (в тыс. руб.)</t>
  </si>
  <si>
    <t xml:space="preserve"> Муниципальная программа «Комплексные меры по профилактике терроризма и экстремизма 
на территории Чугуевского муниципального округа» 
 на 2020 - 2024 годы         (в тыс. руб.)                                         </t>
  </si>
  <si>
    <t>Муниципальная программа «Энергосбережение и энергетическая эффективность Чугуевского муниципального округа" на 2020-2024 годы (в тыс. руб.)</t>
  </si>
  <si>
    <t>краевой бюджет  субвенции</t>
  </si>
  <si>
    <t>Бюджет Чугуевского муниципального округа</t>
  </si>
  <si>
    <t>Админист-рация Чугуевс-кого муни-ципального округа</t>
  </si>
  <si>
    <t>МКУ «ЦООУ»</t>
  </si>
  <si>
    <t xml:space="preserve">Подписка на периодические издания по профилактике безнадзорности и правонарушений среди несовершеннолетних (в т.ч. видеофильмы), </t>
  </si>
  <si>
    <t>Обследование семей, находящихся в социально опасном положении, нуждающихся в помощи государства (приобретение ГСМ)</t>
  </si>
  <si>
    <t>Содействие развитию молодежных общественных объединений, привлекающих в работу «трудных подростков» (заказ имиджевой продукции)</t>
  </si>
  <si>
    <t>5.5</t>
  </si>
  <si>
    <t>200000</t>
  </si>
  <si>
    <t>2..1</t>
  </si>
  <si>
    <t>123</t>
  </si>
  <si>
    <t>32290</t>
  </si>
  <si>
    <t>Получены краткосрочные кредиты  двумя К(Ф)К в Рос-сельзоз банке и Примсоцбанке и 2 кредита ИП в Сбербанке</t>
  </si>
  <si>
    <t>В конце отчетного года были проведены аукционы по предоставлению земельных участков в долгосрочную аренду. По условиям договоров оплата за первый год аренды оплачивается до государственной регистрации указанных договоров. Показатель выполнени на 2,03  п.п.</t>
  </si>
  <si>
    <t>Сумма перевыполнения плана составила 29,04 тыс. руб или +0,27 п.п. Выкуп земельных участков носит заявительный характер, поэтому данные доходы не планировались.</t>
  </si>
  <si>
    <t>Приватизация жилья носит заявительный характер. В отчетном году предоставлено 22 объекта жилищного фонда муниципального округа по заявлениям граждан. Плановый показатель выполнен на 2,2 п.п.</t>
  </si>
  <si>
    <t>Мероприятие не реализовано</t>
  </si>
  <si>
    <t>Прирост инвестиций в основной капитал снизился на 10,5 .п,п к плановому показателю</t>
  </si>
  <si>
    <t>Темп роста инвестиций в расчете на душу населения снизились на  10,5 п.п. к плановому показателю</t>
  </si>
  <si>
    <t>Общий оборот всех предприятий увеличился  на 8,9 п.п к плановому покаателю</t>
  </si>
  <si>
    <t>Общий оборот МСП перевыполнен на 2,9 п.п к плановому показателю</t>
  </si>
  <si>
    <t xml:space="preserve">% </t>
  </si>
  <si>
    <t>Производство молочной продукции увеличилась за счет повышения продуктивности дойного стада на 0,8 п.п</t>
  </si>
  <si>
    <t>Оказывались  новые консультационные услуги самозанятым гражданам, процент выполнения плановых показателей составил 125 %.</t>
  </si>
  <si>
    <t>Среднемесячная заработная плата  одного работника в  округе</t>
  </si>
  <si>
    <t>Плановый показатель выполнен на 107,6 %</t>
  </si>
  <si>
    <t>Плановый показатель перевыполнен на 5,4 п.п</t>
  </si>
  <si>
    <t>Общий оборот промышленных предприятий увеличился  на 16,0 п.п к плановому показателю, с/х предятиями увеличился на 15,4 п.п к плановому показателю</t>
  </si>
  <si>
    <t>Площадь используемых земель увеличилась в связи с разработкой и вводом в оборот пахотных земель. Плановый показатель выполнен на 106,7 %</t>
  </si>
  <si>
    <r>
      <t xml:space="preserve">ОЦЕНКА  ЭФФЕКТИВНОСТИ  МУНИЦИПАЛЬНЫХ ПРОГРАММ                                                                                   ЗА </t>
    </r>
    <r>
      <rPr>
        <b/>
        <u/>
        <sz val="16"/>
        <rFont val="Times New Roman"/>
        <family val="1"/>
        <charset val="204"/>
      </rPr>
      <t>2021</t>
    </r>
    <r>
      <rPr>
        <b/>
        <sz val="16"/>
        <rFont val="Times New Roman"/>
        <family val="1"/>
        <charset val="204"/>
      </rPr>
      <t xml:space="preserve"> ГОД  приведена в сводной таблице оценки эффективности реализации муниципальных программ за 2021 год  Доклада о ходе релизации муниципальных программ в Чугуевском муниципальном округе за 2021 год</t>
    </r>
  </si>
  <si>
    <t xml:space="preserve"> рост уровня зарегистрированной безработицы снизился на 0,45 п.п.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</si>
</sst>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#,##0.0"/>
    <numFmt numFmtId="166" formatCode="#,##0.00_ ;[Red]\-#,##0.00\ "/>
    <numFmt numFmtId="167" formatCode="#,##0.0_ ;[Red]\-#,##0.0\ "/>
    <numFmt numFmtId="168" formatCode="#,##0_ ;[Red]\-#,##0\ "/>
    <numFmt numFmtId="169" formatCode="0.000"/>
    <numFmt numFmtId="170" formatCode="0.0"/>
    <numFmt numFmtId="171" formatCode="#,##0.000"/>
    <numFmt numFmtId="172" formatCode="0.00000"/>
    <numFmt numFmtId="173" formatCode="_-* #,##0.00_р_._-;\-* #,##0.00_р_._-;_-* &quot;-&quot;??_р_._-;_-@_-"/>
    <numFmt numFmtId="174" formatCode="#,##0.000_ ;[Red]\-#,##0.000\ "/>
  </numFmts>
  <fonts count="5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color indexed="8"/>
      <name val="Arial Cyr"/>
    </font>
    <font>
      <vertAlign val="superscript"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6" fillId="0" borderId="1">
      <alignment vertical="top" wrapText="1"/>
    </xf>
    <xf numFmtId="0" fontId="31" fillId="0" borderId="68">
      <alignment vertical="top" wrapText="1"/>
    </xf>
    <xf numFmtId="1" fontId="31" fillId="0" borderId="68">
      <alignment horizontal="center" vertical="top" shrinkToFit="1"/>
    </xf>
    <xf numFmtId="49" fontId="31" fillId="0" borderId="68">
      <alignment horizontal="center" vertical="top" shrinkToFit="1"/>
    </xf>
    <xf numFmtId="4" fontId="31" fillId="5" borderId="68">
      <alignment horizontal="right" vertical="top" shrinkToFit="1"/>
    </xf>
    <xf numFmtId="4" fontId="31" fillId="0" borderId="68">
      <alignment horizontal="right" vertical="top" shrinkToFit="1"/>
    </xf>
    <xf numFmtId="4" fontId="28" fillId="0" borderId="2">
      <alignment horizontal="right" shrinkToFit="1"/>
    </xf>
    <xf numFmtId="164" fontId="19" fillId="0" borderId="0" applyFont="0" applyFill="0" applyBorder="0" applyAlignment="0" applyProtection="0"/>
  </cellStyleXfs>
  <cellXfs count="1911">
    <xf numFmtId="0" fontId="0" fillId="0" borderId="0" xfId="0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7" fillId="2" borderId="0" xfId="0" applyFont="1" applyFill="1"/>
    <xf numFmtId="165" fontId="4" fillId="2" borderId="4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166" fontId="1" fillId="0" borderId="0" xfId="0" applyNumberFormat="1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center"/>
    </xf>
    <xf numFmtId="4" fontId="10" fillId="2" borderId="4" xfId="0" applyNumberFormat="1" applyFont="1" applyFill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166" fontId="1" fillId="0" borderId="0" xfId="0" applyNumberFormat="1" applyFont="1" applyAlignment="1">
      <alignment vertical="center"/>
    </xf>
    <xf numFmtId="2" fontId="1" fillId="0" borderId="0" xfId="0" applyNumberFormat="1" applyFont="1"/>
    <xf numFmtId="4" fontId="1" fillId="3" borderId="5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168" fontId="4" fillId="2" borderId="4" xfId="0" applyNumberFormat="1" applyFont="1" applyFill="1" applyBorder="1" applyAlignment="1">
      <alignment horizontal="center" vertical="center"/>
    </xf>
    <xf numFmtId="168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left" vertical="top" wrapText="1"/>
    </xf>
    <xf numFmtId="4" fontId="11" fillId="0" borderId="18" xfId="0" applyNumberFormat="1" applyFont="1" applyFill="1" applyBorder="1" applyAlignment="1">
      <alignment vertical="center"/>
    </xf>
    <xf numFmtId="4" fontId="11" fillId="0" borderId="19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justify" vertical="top"/>
    </xf>
    <xf numFmtId="4" fontId="1" fillId="0" borderId="3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vertical="center"/>
    </xf>
    <xf numFmtId="4" fontId="11" fillId="0" borderId="17" xfId="0" applyNumberFormat="1" applyFont="1" applyFill="1" applyBorder="1" applyAlignment="1">
      <alignment vertical="center"/>
    </xf>
    <xf numFmtId="4" fontId="11" fillId="0" borderId="22" xfId="0" applyNumberFormat="1" applyFont="1" applyFill="1" applyBorder="1" applyAlignment="1">
      <alignment vertical="center"/>
    </xf>
    <xf numFmtId="49" fontId="1" fillId="0" borderId="10" xfId="0" applyNumberFormat="1" applyFont="1" applyFill="1" applyBorder="1"/>
    <xf numFmtId="0" fontId="1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center"/>
    </xf>
    <xf numFmtId="1" fontId="3" fillId="0" borderId="4" xfId="3" applyNumberFormat="1" applyFont="1" applyFill="1" applyBorder="1" applyAlignment="1" applyProtection="1">
      <alignment horizontal="center" vertical="center" shrinkToFit="1"/>
    </xf>
    <xf numFmtId="166" fontId="3" fillId="0" borderId="4" xfId="5" applyNumberFormat="1" applyFont="1" applyFill="1" applyBorder="1" applyAlignment="1" applyProtection="1">
      <alignment vertical="center" shrinkToFit="1"/>
    </xf>
    <xf numFmtId="166" fontId="3" fillId="0" borderId="4" xfId="0" applyNumberFormat="1" applyFont="1" applyFill="1" applyBorder="1" applyAlignment="1">
      <alignment vertical="center"/>
    </xf>
    <xf numFmtId="166" fontId="3" fillId="0" borderId="7" xfId="0" applyNumberFormat="1" applyFont="1" applyFill="1" applyBorder="1" applyAlignment="1">
      <alignment vertical="center"/>
    </xf>
    <xf numFmtId="49" fontId="1" fillId="0" borderId="11" xfId="0" applyNumberFormat="1" applyFont="1" applyFill="1" applyBorder="1"/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1" fontId="3" fillId="0" borderId="3" xfId="3" applyNumberFormat="1" applyFont="1" applyFill="1" applyBorder="1" applyAlignment="1" applyProtection="1">
      <alignment horizontal="center" vertical="center" shrinkToFit="1"/>
    </xf>
    <xf numFmtId="166" fontId="3" fillId="0" borderId="3" xfId="5" applyNumberFormat="1" applyFont="1" applyFill="1" applyBorder="1" applyAlignment="1" applyProtection="1">
      <alignment vertical="center" shrinkToFit="1"/>
    </xf>
    <xf numFmtId="166" fontId="3" fillId="0" borderId="3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vertical="center"/>
    </xf>
    <xf numFmtId="49" fontId="1" fillId="0" borderId="12" xfId="0" applyNumberFormat="1" applyFont="1" applyFill="1" applyBorder="1"/>
    <xf numFmtId="0" fontId="1" fillId="0" borderId="5" xfId="0" applyFont="1" applyFill="1" applyBorder="1" applyAlignment="1">
      <alignment horizontal="left" vertical="top" wrapText="1"/>
    </xf>
    <xf numFmtId="1" fontId="3" fillId="0" borderId="23" xfId="3" applyNumberFormat="1" applyFont="1" applyFill="1" applyBorder="1" applyAlignment="1" applyProtection="1">
      <alignment horizontal="center" vertical="center" shrinkToFit="1"/>
    </xf>
    <xf numFmtId="0" fontId="1" fillId="0" borderId="3" xfId="0" applyFont="1" applyFill="1" applyBorder="1" applyAlignment="1">
      <alignment horizontal="left" vertical="top" wrapText="1"/>
    </xf>
    <xf numFmtId="1" fontId="3" fillId="0" borderId="1" xfId="3" applyNumberFormat="1" applyFont="1" applyFill="1" applyBorder="1" applyAlignment="1" applyProtection="1">
      <alignment horizontal="center" vertical="center" shrinkToFit="1"/>
    </xf>
    <xf numFmtId="0" fontId="1" fillId="0" borderId="3" xfId="0" applyFont="1" applyFill="1" applyBorder="1" applyAlignment="1">
      <alignment vertical="top" wrapText="1"/>
    </xf>
    <xf numFmtId="49" fontId="1" fillId="0" borderId="24" xfId="0" applyNumberFormat="1" applyFont="1" applyFill="1" applyBorder="1"/>
    <xf numFmtId="0" fontId="1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center"/>
    </xf>
    <xf numFmtId="1" fontId="3" fillId="0" borderId="25" xfId="3" applyNumberFormat="1" applyFont="1" applyFill="1" applyBorder="1" applyAlignment="1" applyProtection="1">
      <alignment horizontal="center" vertical="center" shrinkToFit="1"/>
    </xf>
    <xf numFmtId="166" fontId="3" fillId="0" borderId="13" xfId="0" applyNumberFormat="1" applyFont="1" applyFill="1" applyBorder="1" applyAlignment="1">
      <alignment vertical="center"/>
    </xf>
    <xf numFmtId="166" fontId="3" fillId="0" borderId="26" xfId="0" applyNumberFormat="1" applyFont="1" applyFill="1" applyBorder="1" applyAlignment="1">
      <alignment vertical="center"/>
    </xf>
    <xf numFmtId="1" fontId="3" fillId="0" borderId="3" xfId="3" applyNumberFormat="1" applyFont="1" applyFill="1" applyBorder="1" applyProtection="1">
      <alignment horizontal="center" vertical="top" shrinkToFit="1"/>
    </xf>
    <xf numFmtId="49" fontId="11" fillId="0" borderId="28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top" wrapText="1"/>
    </xf>
    <xf numFmtId="49" fontId="11" fillId="0" borderId="29" xfId="0" applyNumberFormat="1" applyFont="1" applyFill="1" applyBorder="1"/>
    <xf numFmtId="49" fontId="1" fillId="0" borderId="18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top" wrapText="1"/>
    </xf>
    <xf numFmtId="166" fontId="11" fillId="0" borderId="18" xfId="0" applyNumberFormat="1" applyFont="1" applyFill="1" applyBorder="1" applyAlignment="1">
      <alignment vertical="center"/>
    </xf>
    <xf numFmtId="166" fontId="11" fillId="0" borderId="19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31" fillId="0" borderId="2" xfId="4" applyNumberFormat="1" applyFill="1" applyBorder="1" applyAlignment="1" applyProtection="1">
      <alignment horizontal="center" vertical="center" shrinkToFit="1"/>
    </xf>
    <xf numFmtId="166" fontId="1" fillId="0" borderId="30" xfId="0" applyNumberFormat="1" applyFont="1" applyFill="1" applyBorder="1" applyAlignment="1">
      <alignment vertical="center"/>
    </xf>
    <xf numFmtId="166" fontId="1" fillId="0" borderId="31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/>
    </xf>
    <xf numFmtId="166" fontId="1" fillId="0" borderId="5" xfId="0" applyNumberFormat="1" applyFont="1" applyFill="1" applyBorder="1" applyAlignment="1">
      <alignment vertical="center"/>
    </xf>
    <xf numFmtId="166" fontId="1" fillId="0" borderId="9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vertical="center"/>
    </xf>
    <xf numFmtId="4" fontId="1" fillId="0" borderId="31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/>
    <xf numFmtId="0" fontId="11" fillId="0" borderId="6" xfId="0" applyFont="1" applyFill="1" applyBorder="1" applyAlignment="1">
      <alignment vertical="top" wrapText="1"/>
    </xf>
    <xf numFmtId="166" fontId="11" fillId="0" borderId="6" xfId="0" applyNumberFormat="1" applyFont="1" applyFill="1" applyBorder="1" applyAlignment="1">
      <alignment vertical="center"/>
    </xf>
    <xf numFmtId="166" fontId="11" fillId="0" borderId="20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/>
    <xf numFmtId="0" fontId="1" fillId="0" borderId="18" xfId="0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center"/>
    </xf>
    <xf numFmtId="4" fontId="11" fillId="0" borderId="15" xfId="0" applyNumberFormat="1" applyFont="1" applyFill="1" applyBorder="1" applyAlignment="1">
      <alignment vertical="center"/>
    </xf>
    <xf numFmtId="4" fontId="11" fillId="0" borderId="16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vertical="center"/>
    </xf>
    <xf numFmtId="49" fontId="11" fillId="0" borderId="21" xfId="0" applyNumberFormat="1" applyFont="1" applyFill="1" applyBorder="1"/>
    <xf numFmtId="0" fontId="11" fillId="0" borderId="17" xfId="0" applyFont="1" applyFill="1" applyBorder="1" applyAlignment="1">
      <alignment vertical="top" wrapText="1"/>
    </xf>
    <xf numFmtId="49" fontId="11" fillId="0" borderId="14" xfId="0" applyNumberFormat="1" applyFont="1" applyFill="1" applyBorder="1"/>
    <xf numFmtId="0" fontId="11" fillId="0" borderId="15" xfId="0" applyFont="1" applyFill="1" applyBorder="1" applyAlignment="1">
      <alignment vertical="top" wrapText="1"/>
    </xf>
    <xf numFmtId="166" fontId="11" fillId="0" borderId="15" xfId="0" applyNumberFormat="1" applyFont="1" applyFill="1" applyBorder="1" applyAlignment="1">
      <alignment vertical="center"/>
    </xf>
    <xf numFmtId="166" fontId="11" fillId="0" borderId="16" xfId="0" applyNumberFormat="1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horizontal="center" vertical="center"/>
    </xf>
    <xf numFmtId="166" fontId="11" fillId="0" borderId="17" xfId="0" applyNumberFormat="1" applyFont="1" applyFill="1" applyBorder="1" applyAlignment="1">
      <alignment vertical="center"/>
    </xf>
    <xf numFmtId="166" fontId="11" fillId="0" borderId="22" xfId="0" applyNumberFormat="1" applyFont="1" applyFill="1" applyBorder="1" applyAlignment="1">
      <alignment vertic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right" wrapText="1"/>
    </xf>
    <xf numFmtId="2" fontId="4" fillId="0" borderId="8" xfId="0" applyNumberFormat="1" applyFont="1" applyFill="1" applyBorder="1" applyAlignment="1">
      <alignment horizontal="right" wrapText="1"/>
    </xf>
    <xf numFmtId="49" fontId="1" fillId="0" borderId="3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top" wrapText="1"/>
    </xf>
    <xf numFmtId="49" fontId="1" fillId="0" borderId="33" xfId="0" applyNumberFormat="1" applyFont="1" applyFill="1" applyBorder="1" applyAlignment="1">
      <alignment vertical="center" wrapText="1"/>
    </xf>
    <xf numFmtId="2" fontId="1" fillId="0" borderId="8" xfId="0" applyNumberFormat="1" applyFont="1" applyFill="1" applyBorder="1" applyAlignment="1">
      <alignment horizontal="right" wrapText="1"/>
    </xf>
    <xf numFmtId="49" fontId="1" fillId="0" borderId="35" xfId="0" applyNumberFormat="1" applyFont="1" applyFill="1" applyBorder="1" applyAlignment="1">
      <alignment vertical="center" wrapText="1"/>
    </xf>
    <xf numFmtId="49" fontId="1" fillId="0" borderId="36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right" wrapText="1"/>
    </xf>
    <xf numFmtId="2" fontId="11" fillId="0" borderId="26" xfId="0" applyNumberFormat="1" applyFont="1" applyFill="1" applyBorder="1" applyAlignment="1">
      <alignment horizontal="right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right" wrapText="1"/>
    </xf>
    <xf numFmtId="2" fontId="11" fillId="0" borderId="31" xfId="0" applyNumberFormat="1" applyFont="1" applyFill="1" applyBorder="1" applyAlignment="1">
      <alignment horizontal="right" wrapText="1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right" wrapText="1"/>
    </xf>
    <xf numFmtId="2" fontId="11" fillId="0" borderId="8" xfId="0" applyNumberFormat="1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right" vertical="center" wrapText="1"/>
    </xf>
    <xf numFmtId="2" fontId="11" fillId="0" borderId="8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top" wrapText="1"/>
    </xf>
    <xf numFmtId="0" fontId="0" fillId="0" borderId="11" xfId="0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49" fontId="3" fillId="0" borderId="3" xfId="3" applyNumberFormat="1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>
      <alignment wrapText="1"/>
    </xf>
    <xf numFmtId="4" fontId="11" fillId="0" borderId="3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/>
    <xf numFmtId="0" fontId="3" fillId="0" borderId="3" xfId="0" applyFont="1" applyFill="1" applyBorder="1" applyAlignment="1">
      <alignment vertical="top" wrapText="1"/>
    </xf>
    <xf numFmtId="166" fontId="1" fillId="0" borderId="3" xfId="0" applyNumberFormat="1" applyFont="1" applyFill="1" applyBorder="1" applyAlignment="1">
      <alignment horizontal="right"/>
    </xf>
    <xf numFmtId="166" fontId="1" fillId="0" borderId="8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166" fontId="1" fillId="0" borderId="13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 wrapText="1"/>
    </xf>
    <xf numFmtId="4" fontId="6" fillId="0" borderId="31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wrapText="1"/>
    </xf>
    <xf numFmtId="4" fontId="4" fillId="0" borderId="8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wrapText="1"/>
    </xf>
    <xf numFmtId="4" fontId="6" fillId="0" borderId="8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right" wrapText="1"/>
    </xf>
    <xf numFmtId="4" fontId="11" fillId="0" borderId="26" xfId="0" applyNumberFormat="1" applyFont="1" applyFill="1" applyBorder="1" applyAlignment="1">
      <alignment horizontal="right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right" wrapText="1"/>
    </xf>
    <xf numFmtId="2" fontId="6" fillId="0" borderId="3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/>
    <xf numFmtId="2" fontId="4" fillId="0" borderId="3" xfId="0" applyNumberFormat="1" applyFont="1" applyFill="1" applyBorder="1" applyAlignment="1">
      <alignment horizontal="right"/>
    </xf>
    <xf numFmtId="2" fontId="4" fillId="0" borderId="8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/>
    <xf numFmtId="2" fontId="6" fillId="0" borderId="3" xfId="0" applyNumberFormat="1" applyFont="1" applyFill="1" applyBorder="1" applyAlignment="1">
      <alignment horizontal="right"/>
    </xf>
    <xf numFmtId="2" fontId="6" fillId="0" borderId="8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31" fillId="0" borderId="3" xfId="4" applyNumberFormat="1" applyFill="1" applyBorder="1" applyAlignment="1" applyProtection="1">
      <alignment horizontal="center" vertical="center" shrinkToFit="1"/>
    </xf>
    <xf numFmtId="4" fontId="4" fillId="0" borderId="30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 wrapText="1"/>
    </xf>
    <xf numFmtId="4" fontId="4" fillId="0" borderId="26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20" fillId="0" borderId="30" xfId="0" applyFont="1" applyFill="1" applyBorder="1" applyAlignment="1">
      <alignment vertical="top" wrapText="1"/>
    </xf>
    <xf numFmtId="0" fontId="13" fillId="0" borderId="30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vertical="center"/>
    </xf>
    <xf numFmtId="166" fontId="11" fillId="0" borderId="30" xfId="0" applyNumberFormat="1" applyFont="1" applyFill="1" applyBorder="1" applyAlignment="1">
      <alignment vertical="center"/>
    </xf>
    <xf numFmtId="166" fontId="11" fillId="0" borderId="31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/>
    </xf>
    <xf numFmtId="166" fontId="11" fillId="0" borderId="3" xfId="0" applyNumberFormat="1" applyFont="1" applyFill="1" applyBorder="1" applyAlignment="1">
      <alignment vertical="center"/>
    </xf>
    <xf numFmtId="166" fontId="11" fillId="0" borderId="8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/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vertical="center"/>
    </xf>
    <xf numFmtId="49" fontId="21" fillId="0" borderId="3" xfId="0" applyNumberFormat="1" applyFont="1" applyFill="1" applyBorder="1" applyAlignment="1">
      <alignment wrapText="1"/>
    </xf>
    <xf numFmtId="49" fontId="21" fillId="0" borderId="3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25" fillId="0" borderId="3" xfId="1" applyNumberFormat="1" applyFont="1" applyFill="1" applyBorder="1" applyProtection="1">
      <alignment vertical="top" wrapText="1"/>
    </xf>
    <xf numFmtId="2" fontId="1" fillId="0" borderId="3" xfId="0" applyNumberFormat="1" applyFont="1" applyFill="1" applyBorder="1"/>
    <xf numFmtId="2" fontId="1" fillId="0" borderId="8" xfId="0" applyNumberFormat="1" applyFont="1" applyFill="1" applyBorder="1"/>
    <xf numFmtId="0" fontId="25" fillId="0" borderId="5" xfId="1" applyNumberFormat="1" applyFont="1" applyFill="1" applyBorder="1" applyProtection="1">
      <alignment vertical="top" wrapText="1"/>
    </xf>
    <xf numFmtId="0" fontId="3" fillId="0" borderId="5" xfId="0" applyFont="1" applyFill="1" applyBorder="1" applyAlignment="1">
      <alignment horizontal="center" wrapText="1"/>
    </xf>
    <xf numFmtId="2" fontId="1" fillId="0" borderId="5" xfId="0" applyNumberFormat="1" applyFont="1" applyFill="1" applyBorder="1"/>
    <xf numFmtId="2" fontId="1" fillId="0" borderId="9" xfId="0" applyNumberFormat="1" applyFont="1" applyFill="1" applyBorder="1"/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49" fontId="21" fillId="0" borderId="30" xfId="0" applyNumberFormat="1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64" fontId="4" fillId="0" borderId="3" xfId="8" applyFont="1" applyFill="1" applyBorder="1" applyAlignment="1">
      <alignment horizontal="right" wrapText="1"/>
    </xf>
    <xf numFmtId="164" fontId="4" fillId="0" borderId="8" xfId="8" applyFont="1" applyFill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64" fontId="1" fillId="0" borderId="8" xfId="8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49" fontId="21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right" wrapText="1"/>
    </xf>
    <xf numFmtId="2" fontId="6" fillId="0" borderId="8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justify" vertical="top" wrapText="1"/>
    </xf>
    <xf numFmtId="2" fontId="1" fillId="0" borderId="3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horizontal="right" wrapText="1"/>
    </xf>
    <xf numFmtId="2" fontId="1" fillId="0" borderId="13" xfId="0" applyNumberFormat="1" applyFont="1" applyBorder="1" applyAlignment="1">
      <alignment horizontal="right" wrapText="1"/>
    </xf>
    <xf numFmtId="2" fontId="1" fillId="0" borderId="26" xfId="0" applyNumberFormat="1" applyFont="1" applyBorder="1" applyAlignment="1">
      <alignment horizontal="right" wrapText="1"/>
    </xf>
    <xf numFmtId="2" fontId="4" fillId="0" borderId="8" xfId="0" applyNumberFormat="1" applyFont="1" applyBorder="1" applyAlignment="1">
      <alignment horizontal="right" wrapText="1"/>
    </xf>
    <xf numFmtId="0" fontId="1" fillId="0" borderId="3" xfId="0" applyFont="1" applyBorder="1"/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12" fillId="0" borderId="35" xfId="0" applyFont="1" applyBorder="1" applyAlignment="1">
      <alignment horizontal="center"/>
    </xf>
    <xf numFmtId="0" fontId="12" fillId="0" borderId="6" xfId="0" applyFont="1" applyBorder="1"/>
    <xf numFmtId="1" fontId="12" fillId="0" borderId="6" xfId="0" applyNumberFormat="1" applyFont="1" applyBorder="1"/>
    <xf numFmtId="0" fontId="12" fillId="0" borderId="13" xfId="0" applyFont="1" applyBorder="1"/>
    <xf numFmtId="2" fontId="12" fillId="0" borderId="13" xfId="0" applyNumberFormat="1" applyFont="1" applyBorder="1" applyAlignment="1">
      <alignment horizontal="right"/>
    </xf>
    <xf numFmtId="2" fontId="12" fillId="0" borderId="26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49" fontId="27" fillId="0" borderId="3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wrapText="1"/>
    </xf>
    <xf numFmtId="2" fontId="11" fillId="0" borderId="3" xfId="0" applyNumberFormat="1" applyFont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166" fontId="1" fillId="0" borderId="0" xfId="0" applyNumberFormat="1" applyFont="1" applyFill="1"/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4" fontId="11" fillId="0" borderId="8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left" wrapText="1"/>
    </xf>
    <xf numFmtId="4" fontId="1" fillId="0" borderId="38" xfId="0" applyNumberFormat="1" applyFont="1" applyFill="1" applyBorder="1" applyAlignment="1">
      <alignment horizontal="right" vertical="center"/>
    </xf>
    <xf numFmtId="4" fontId="1" fillId="0" borderId="40" xfId="0" applyNumberFormat="1" applyFont="1" applyFill="1" applyBorder="1" applyAlignment="1">
      <alignment horizontal="right" vertical="center"/>
    </xf>
    <xf numFmtId="0" fontId="21" fillId="0" borderId="32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0" fillId="0" borderId="31" xfId="0" applyBorder="1"/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horizontal="right" vertical="top" wrapText="1"/>
    </xf>
    <xf numFmtId="4" fontId="11" fillId="0" borderId="8" xfId="0" applyNumberFormat="1" applyFont="1" applyBorder="1" applyAlignment="1">
      <alignment horizontal="right" vertical="top" wrapText="1"/>
    </xf>
    <xf numFmtId="0" fontId="1" fillId="0" borderId="12" xfId="0" applyFont="1" applyBorder="1"/>
    <xf numFmtId="0" fontId="9" fillId="0" borderId="30" xfId="0" applyFont="1" applyFill="1" applyBorder="1" applyAlignment="1">
      <alignment horizontal="center" vertical="center"/>
    </xf>
    <xf numFmtId="169" fontId="11" fillId="0" borderId="40" xfId="0" applyNumberFormat="1" applyFont="1" applyFill="1" applyBorder="1" applyAlignment="1">
      <alignment horizontal="center" vertical="center"/>
    </xf>
    <xf numFmtId="169" fontId="11" fillId="0" borderId="4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9" fontId="11" fillId="0" borderId="42" xfId="0" applyNumberFormat="1" applyFont="1" applyFill="1" applyBorder="1" applyAlignment="1">
      <alignment horizontal="center" vertical="center"/>
    </xf>
    <xf numFmtId="169" fontId="11" fillId="0" borderId="43" xfId="0" applyNumberFormat="1" applyFont="1" applyFill="1" applyBorder="1" applyAlignment="1">
      <alignment horizontal="center" vertical="center" wrapText="1"/>
    </xf>
    <xf numFmtId="169" fontId="11" fillId="0" borderId="44" xfId="0" applyNumberFormat="1" applyFont="1" applyFill="1" applyBorder="1" applyAlignment="1">
      <alignment horizontal="center" vertical="center" wrapText="1"/>
    </xf>
    <xf numFmtId="169" fontId="11" fillId="0" borderId="42" xfId="0" applyNumberFormat="1" applyFont="1" applyFill="1" applyBorder="1" applyAlignment="1">
      <alignment horizontal="center" vertical="center" wrapText="1"/>
    </xf>
    <xf numFmtId="169" fontId="11" fillId="0" borderId="45" xfId="0" applyNumberFormat="1" applyFont="1" applyFill="1" applyBorder="1" applyAlignment="1">
      <alignment horizontal="center" vertical="center" wrapText="1"/>
    </xf>
    <xf numFmtId="169" fontId="11" fillId="0" borderId="46" xfId="0" applyNumberFormat="1" applyFont="1" applyFill="1" applyBorder="1" applyAlignment="1">
      <alignment horizontal="center" vertical="center" wrapText="1"/>
    </xf>
    <xf numFmtId="169" fontId="11" fillId="0" borderId="47" xfId="0" applyNumberFormat="1" applyFont="1" applyFill="1" applyBorder="1" applyAlignment="1">
      <alignment horizontal="center" vertical="center" wrapText="1"/>
    </xf>
    <xf numFmtId="169" fontId="11" fillId="0" borderId="4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169" fontId="11" fillId="0" borderId="38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0" fillId="0" borderId="8" xfId="0" applyBorder="1"/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right" wrapText="1"/>
    </xf>
    <xf numFmtId="2" fontId="11" fillId="0" borderId="8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right" vertical="center" wrapText="1"/>
    </xf>
    <xf numFmtId="2" fontId="11" fillId="0" borderId="3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horizontal="right" vertical="top" wrapText="1"/>
    </xf>
    <xf numFmtId="0" fontId="3" fillId="0" borderId="2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170" fontId="3" fillId="0" borderId="3" xfId="0" applyNumberFormat="1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9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167" fontId="4" fillId="2" borderId="3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wrapText="1"/>
    </xf>
    <xf numFmtId="0" fontId="5" fillId="2" borderId="2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5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9" fontId="5" fillId="2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4" borderId="0" xfId="0" applyFont="1" applyFill="1"/>
    <xf numFmtId="0" fontId="7" fillId="4" borderId="0" xfId="0" applyFont="1" applyFill="1"/>
    <xf numFmtId="0" fontId="0" fillId="0" borderId="0" xfId="0" applyBorder="1"/>
    <xf numFmtId="0" fontId="3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vertical="top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center" wrapText="1"/>
    </xf>
    <xf numFmtId="1" fontId="3" fillId="0" borderId="13" xfId="3" applyNumberFormat="1" applyFont="1" applyFill="1" applyBorder="1" applyAlignment="1" applyProtection="1">
      <alignment horizontal="center" vertical="center" shrinkToFit="1"/>
    </xf>
    <xf numFmtId="166" fontId="3" fillId="0" borderId="13" xfId="5" applyNumberFormat="1" applyFont="1" applyFill="1" applyBorder="1" applyAlignment="1" applyProtection="1">
      <alignment vertical="center" shrinkToFit="1"/>
    </xf>
    <xf numFmtId="4" fontId="12" fillId="0" borderId="6" xfId="0" applyNumberFormat="1" applyFont="1" applyFill="1" applyBorder="1" applyAlignment="1">
      <alignment vertical="center"/>
    </xf>
    <xf numFmtId="4" fontId="12" fillId="0" borderId="20" xfId="0" applyNumberFormat="1" applyFont="1" applyFill="1" applyBorder="1" applyAlignment="1">
      <alignment vertical="center"/>
    </xf>
    <xf numFmtId="49" fontId="1" fillId="0" borderId="3" xfId="0" applyNumberFormat="1" applyFont="1" applyFill="1" applyBorder="1"/>
    <xf numFmtId="2" fontId="11" fillId="0" borderId="3" xfId="0" applyNumberFormat="1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166" fontId="1" fillId="0" borderId="15" xfId="0" applyNumberFormat="1" applyFont="1" applyFill="1" applyBorder="1" applyAlignment="1">
      <alignment vertical="center"/>
    </xf>
    <xf numFmtId="166" fontId="1" fillId="0" borderId="16" xfId="0" applyNumberFormat="1" applyFont="1" applyFill="1" applyBorder="1" applyAlignment="1">
      <alignment vertical="center"/>
    </xf>
    <xf numFmtId="166" fontId="33" fillId="0" borderId="30" xfId="0" applyNumberFormat="1" applyFont="1" applyBorder="1" applyAlignment="1">
      <alignment vertical="center"/>
    </xf>
    <xf numFmtId="166" fontId="33" fillId="0" borderId="31" xfId="0" applyNumberFormat="1" applyFont="1" applyBorder="1" applyAlignment="1">
      <alignment vertical="center"/>
    </xf>
    <xf numFmtId="166" fontId="33" fillId="0" borderId="3" xfId="0" applyNumberFormat="1" applyFont="1" applyBorder="1" applyAlignment="1">
      <alignment vertical="center"/>
    </xf>
    <xf numFmtId="166" fontId="33" fillId="0" borderId="8" xfId="0" applyNumberFormat="1" applyFont="1" applyBorder="1" applyAlignment="1">
      <alignment vertical="center"/>
    </xf>
    <xf numFmtId="166" fontId="33" fillId="0" borderId="5" xfId="0" applyNumberFormat="1" applyFont="1" applyBorder="1" applyAlignment="1">
      <alignment vertical="center"/>
    </xf>
    <xf numFmtId="166" fontId="33" fillId="0" borderId="9" xfId="0" applyNumberFormat="1" applyFont="1" applyBorder="1" applyAlignment="1">
      <alignment vertical="center"/>
    </xf>
    <xf numFmtId="166" fontId="33" fillId="0" borderId="6" xfId="0" applyNumberFormat="1" applyFont="1" applyBorder="1" applyAlignment="1">
      <alignment vertical="center"/>
    </xf>
    <xf numFmtId="166" fontId="33" fillId="0" borderId="20" xfId="0" applyNumberFormat="1" applyFont="1" applyBorder="1" applyAlignment="1">
      <alignment vertical="center"/>
    </xf>
    <xf numFmtId="49" fontId="1" fillId="0" borderId="49" xfId="0" applyNumberFormat="1" applyFont="1" applyFill="1" applyBorder="1" applyAlignment="1">
      <alignment horizontal="center" vertical="center"/>
    </xf>
    <xf numFmtId="166" fontId="33" fillId="0" borderId="13" xfId="0" applyNumberFormat="1" applyFont="1" applyBorder="1" applyAlignment="1">
      <alignment vertical="center"/>
    </xf>
    <xf numFmtId="166" fontId="33" fillId="0" borderId="26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center"/>
    </xf>
    <xf numFmtId="49" fontId="33" fillId="0" borderId="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33" fillId="0" borderId="30" xfId="0" applyNumberFormat="1" applyFont="1" applyBorder="1" applyAlignment="1">
      <alignment horizontal="center" vertical="center"/>
    </xf>
    <xf numFmtId="166" fontId="33" fillId="0" borderId="4" xfId="0" applyNumberFormat="1" applyFont="1" applyBorder="1" applyAlignment="1">
      <alignment vertical="center"/>
    </xf>
    <xf numFmtId="166" fontId="33" fillId="0" borderId="7" xfId="0" applyNumberFormat="1" applyFont="1" applyBorder="1" applyAlignment="1">
      <alignment vertical="center"/>
    </xf>
    <xf numFmtId="49" fontId="1" fillId="0" borderId="21" xfId="0" applyNumberFormat="1" applyFont="1" applyFill="1" applyBorder="1"/>
    <xf numFmtId="0" fontId="1" fillId="0" borderId="17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/>
    <xf numFmtId="49" fontId="11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top" wrapText="1"/>
    </xf>
    <xf numFmtId="4" fontId="1" fillId="0" borderId="30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wrapText="1"/>
    </xf>
    <xf numFmtId="49" fontId="1" fillId="0" borderId="24" xfId="0" applyNumberFormat="1" applyFont="1" applyBorder="1" applyAlignment="1">
      <alignment wrapText="1"/>
    </xf>
    <xf numFmtId="0" fontId="1" fillId="0" borderId="4" xfId="0" applyFont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center"/>
    </xf>
    <xf numFmtId="49" fontId="33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center"/>
    </xf>
    <xf numFmtId="49" fontId="33" fillId="0" borderId="5" xfId="0" applyNumberFormat="1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center"/>
    </xf>
    <xf numFmtId="49" fontId="1" fillId="0" borderId="11" xfId="0" applyNumberFormat="1" applyFont="1" applyBorder="1"/>
    <xf numFmtId="4" fontId="1" fillId="2" borderId="3" xfId="0" applyNumberFormat="1" applyFont="1" applyFill="1" applyBorder="1" applyAlignment="1">
      <alignment horizontal="right" vertical="center"/>
    </xf>
    <xf numFmtId="0" fontId="1" fillId="6" borderId="3" xfId="0" applyFont="1" applyFill="1" applyBorder="1" applyAlignment="1">
      <alignment horizontal="left" vertical="top" wrapText="1"/>
    </xf>
    <xf numFmtId="4" fontId="1" fillId="6" borderId="3" xfId="0" applyNumberFormat="1" applyFont="1" applyFill="1" applyBorder="1" applyAlignment="1">
      <alignment horizontal="right" vertical="center"/>
    </xf>
    <xf numFmtId="0" fontId="1" fillId="6" borderId="5" xfId="0" applyFont="1" applyFill="1" applyBorder="1" applyAlignment="1">
      <alignment horizontal="left" vertical="top" wrapText="1"/>
    </xf>
    <xf numFmtId="4" fontId="1" fillId="6" borderId="5" xfId="0" applyNumberFormat="1" applyFont="1" applyFill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top" wrapText="1"/>
    </xf>
    <xf numFmtId="14" fontId="0" fillId="0" borderId="11" xfId="0" applyNumberFormat="1" applyFill="1" applyBorder="1" applyAlignment="1">
      <alignment wrapText="1"/>
    </xf>
    <xf numFmtId="49" fontId="1" fillId="0" borderId="3" xfId="0" applyNumberFormat="1" applyFont="1" applyBorder="1"/>
    <xf numFmtId="49" fontId="1" fillId="0" borderId="10" xfId="0" applyNumberFormat="1" applyFont="1" applyBorder="1"/>
    <xf numFmtId="49" fontId="1" fillId="0" borderId="12" xfId="0" applyNumberFormat="1" applyFont="1" applyBorder="1"/>
    <xf numFmtId="4" fontId="1" fillId="2" borderId="5" xfId="0" applyNumberFormat="1" applyFont="1" applyFill="1" applyBorder="1" applyAlignment="1">
      <alignment horizontal="right" vertical="center"/>
    </xf>
    <xf numFmtId="4" fontId="1" fillId="2" borderId="7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166" fontId="4" fillId="6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right" wrapText="1"/>
    </xf>
    <xf numFmtId="2" fontId="1" fillId="0" borderId="3" xfId="0" applyNumberFormat="1" applyFont="1" applyFill="1" applyBorder="1" applyAlignment="1">
      <alignment horizontal="right" wrapText="1"/>
    </xf>
    <xf numFmtId="2" fontId="1" fillId="0" borderId="8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vertical="center" wrapText="1"/>
    </xf>
    <xf numFmtId="0" fontId="33" fillId="0" borderId="3" xfId="0" applyFont="1" applyBorder="1" applyAlignment="1">
      <alignment vertical="top" wrapText="1"/>
    </xf>
    <xf numFmtId="0" fontId="33" fillId="0" borderId="3" xfId="8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3" fillId="0" borderId="3" xfId="0" applyFont="1" applyBorder="1" applyAlignment="1">
      <alignment horizontal="right" vertical="center" wrapText="1"/>
    </xf>
    <xf numFmtId="0" fontId="33" fillId="0" borderId="3" xfId="0" applyFont="1" applyBorder="1" applyAlignment="1">
      <alignment horizontal="justify" vertical="top" wrapText="1"/>
    </xf>
    <xf numFmtId="0" fontId="34" fillId="0" borderId="3" xfId="0" applyFont="1" applyBorder="1" applyAlignment="1">
      <alignment horizontal="right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34" fillId="0" borderId="3" xfId="8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3" fillId="6" borderId="3" xfId="8" applyNumberFormat="1" applyFont="1" applyFill="1" applyBorder="1" applyAlignment="1">
      <alignment horizontal="right" vertical="center" wrapText="1"/>
    </xf>
    <xf numFmtId="0" fontId="33" fillId="6" borderId="3" xfId="0" applyFont="1" applyFill="1" applyBorder="1" applyAlignment="1">
      <alignment horizontal="right" vertical="center" wrapText="1"/>
    </xf>
    <xf numFmtId="0" fontId="4" fillId="0" borderId="3" xfId="8" applyNumberFormat="1" applyFont="1" applyBorder="1" applyAlignment="1">
      <alignment horizontal="right" vertical="center" wrapText="1"/>
    </xf>
    <xf numFmtId="0" fontId="33" fillId="0" borderId="3" xfId="0" applyFont="1" applyBorder="1" applyAlignment="1">
      <alignment wrapText="1"/>
    </xf>
    <xf numFmtId="172" fontId="33" fillId="6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wrapText="1"/>
    </xf>
    <xf numFmtId="0" fontId="11" fillId="0" borderId="5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5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horizontal="right" vertical="center"/>
    </xf>
    <xf numFmtId="4" fontId="12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/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3" xfId="0" applyFont="1" applyBorder="1" applyAlignment="1">
      <alignment horizontal="justify" vertical="top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33" fillId="0" borderId="3" xfId="0" applyFont="1" applyBorder="1" applyAlignment="1">
      <alignment vertical="top" wrapText="1"/>
    </xf>
    <xf numFmtId="0" fontId="0" fillId="0" borderId="11" xfId="0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5" fillId="0" borderId="30" xfId="0" applyFont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2" fontId="1" fillId="0" borderId="8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5" fillId="0" borderId="4" xfId="0" applyFont="1" applyBorder="1" applyAlignment="1">
      <alignment horizontal="left" vertical="top" wrapText="1"/>
    </xf>
    <xf numFmtId="0" fontId="11" fillId="0" borderId="3" xfId="0" applyFont="1" applyFill="1" applyBorder="1" applyAlignment="1">
      <alignment horizontal="justify" vertical="center" wrapText="1"/>
    </xf>
    <xf numFmtId="0" fontId="36" fillId="0" borderId="5" xfId="0" applyFont="1" applyBorder="1" applyAlignment="1">
      <alignment vertical="top" wrapText="1"/>
    </xf>
    <xf numFmtId="169" fontId="11" fillId="0" borderId="30" xfId="0" applyNumberFormat="1" applyFont="1" applyFill="1" applyBorder="1" applyAlignment="1">
      <alignment horizontal="right"/>
    </xf>
    <xf numFmtId="169" fontId="11" fillId="0" borderId="31" xfId="0" applyNumberFormat="1" applyFont="1" applyFill="1" applyBorder="1" applyAlignment="1">
      <alignment horizontal="right"/>
    </xf>
    <xf numFmtId="169" fontId="11" fillId="0" borderId="3" xfId="0" applyNumberFormat="1" applyFont="1" applyFill="1" applyBorder="1" applyAlignment="1">
      <alignment horizontal="right"/>
    </xf>
    <xf numFmtId="169" fontId="11" fillId="0" borderId="8" xfId="0" applyNumberFormat="1" applyFont="1" applyFill="1" applyBorder="1" applyAlignment="1">
      <alignment horizontal="right"/>
    </xf>
    <xf numFmtId="169" fontId="1" fillId="0" borderId="3" xfId="0" applyNumberFormat="1" applyFont="1" applyFill="1" applyBorder="1" applyAlignment="1">
      <alignment horizontal="right" vertical="center"/>
    </xf>
    <xf numFmtId="169" fontId="1" fillId="0" borderId="8" xfId="0" applyNumberFormat="1" applyFont="1" applyFill="1" applyBorder="1" applyAlignment="1">
      <alignment horizontal="right" vertical="center"/>
    </xf>
    <xf numFmtId="169" fontId="1" fillId="0" borderId="3" xfId="0" applyNumberFormat="1" applyFont="1" applyFill="1" applyBorder="1" applyAlignment="1">
      <alignment horizontal="right"/>
    </xf>
    <xf numFmtId="169" fontId="1" fillId="0" borderId="8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center" vertical="center"/>
    </xf>
    <xf numFmtId="169" fontId="11" fillId="0" borderId="3" xfId="0" applyNumberFormat="1" applyFont="1" applyFill="1" applyBorder="1" applyAlignment="1">
      <alignment horizontal="right" wrapText="1"/>
    </xf>
    <xf numFmtId="169" fontId="11" fillId="0" borderId="8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left" vertical="top" wrapText="1"/>
    </xf>
    <xf numFmtId="171" fontId="39" fillId="0" borderId="8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3" xfId="0" applyFont="1" applyBorder="1"/>
    <xf numFmtId="0" fontId="33" fillId="0" borderId="3" xfId="0" applyFont="1" applyBorder="1" applyAlignment="1">
      <alignment horizontal="center" vertical="center" wrapText="1"/>
    </xf>
    <xf numFmtId="171" fontId="33" fillId="0" borderId="8" xfId="0" applyNumberFormat="1" applyFont="1" applyBorder="1" applyAlignment="1">
      <alignment horizontal="center" vertical="center" wrapText="1"/>
    </xf>
    <xf numFmtId="171" fontId="33" fillId="0" borderId="3" xfId="0" applyNumberFormat="1" applyFont="1" applyBorder="1" applyAlignment="1">
      <alignment horizontal="right" vertical="center"/>
    </xf>
    <xf numFmtId="171" fontId="38" fillId="0" borderId="8" xfId="0" applyNumberFormat="1" applyFont="1" applyBorder="1" applyAlignment="1">
      <alignment horizontal="center" vertical="center" wrapText="1"/>
    </xf>
    <xf numFmtId="171" fontId="32" fillId="0" borderId="8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171" fontId="32" fillId="0" borderId="3" xfId="0" applyNumberFormat="1" applyFont="1" applyBorder="1" applyAlignment="1">
      <alignment horizontal="right" vertical="center"/>
    </xf>
    <xf numFmtId="0" fontId="37" fillId="0" borderId="3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top" wrapText="1"/>
    </xf>
    <xf numFmtId="0" fontId="33" fillId="0" borderId="3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6" fontId="38" fillId="0" borderId="11" xfId="0" applyNumberFormat="1" applyFont="1" applyBorder="1" applyAlignment="1">
      <alignment horizontal="center" vertical="center"/>
    </xf>
    <xf numFmtId="0" fontId="38" fillId="0" borderId="3" xfId="0" applyFont="1" applyBorder="1" applyAlignment="1">
      <alignment horizontal="left" vertical="center" wrapText="1"/>
    </xf>
    <xf numFmtId="0" fontId="32" fillId="0" borderId="3" xfId="0" applyFont="1" applyBorder="1" applyAlignment="1">
      <alignment vertical="top" wrapText="1"/>
    </xf>
    <xf numFmtId="169" fontId="11" fillId="0" borderId="0" xfId="0" applyNumberFormat="1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right" vertical="center"/>
    </xf>
    <xf numFmtId="171" fontId="32" fillId="0" borderId="8" xfId="0" applyNumberFormat="1" applyFont="1" applyBorder="1" applyAlignment="1">
      <alignment horizontal="right" vertical="center" wrapText="1"/>
    </xf>
    <xf numFmtId="171" fontId="33" fillId="0" borderId="8" xfId="0" applyNumberFormat="1" applyFont="1" applyBorder="1" applyAlignment="1">
      <alignment horizontal="right" vertical="center" wrapText="1"/>
    </xf>
    <xf numFmtId="16" fontId="32" fillId="0" borderId="11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right" vertical="center"/>
    </xf>
    <xf numFmtId="171" fontId="33" fillId="0" borderId="13" xfId="0" applyNumberFormat="1" applyFont="1" applyBorder="1" applyAlignment="1">
      <alignment horizontal="right" vertical="center"/>
    </xf>
    <xf numFmtId="0" fontId="32" fillId="0" borderId="3" xfId="0" applyFont="1" applyBorder="1" applyAlignment="1">
      <alignment horizontal="right" vertical="center"/>
    </xf>
    <xf numFmtId="171" fontId="33" fillId="0" borderId="26" xfId="0" applyNumberFormat="1" applyFont="1" applyBorder="1" applyAlignment="1">
      <alignment horizontal="right" vertical="center" wrapText="1"/>
    </xf>
    <xf numFmtId="0" fontId="33" fillId="0" borderId="53" xfId="0" applyFont="1" applyBorder="1" applyAlignment="1">
      <alignment horizontal="right" vertical="center"/>
    </xf>
    <xf numFmtId="171" fontId="33" fillId="0" borderId="57" xfId="0" applyNumberFormat="1" applyFont="1" applyBorder="1" applyAlignment="1">
      <alignment horizontal="right" vertical="center" wrapText="1"/>
    </xf>
    <xf numFmtId="0" fontId="32" fillId="0" borderId="3" xfId="0" applyFont="1" applyBorder="1"/>
    <xf numFmtId="0" fontId="33" fillId="0" borderId="5" xfId="0" applyFont="1" applyBorder="1" applyAlignment="1">
      <alignment horizontal="right" vertical="center" wrapText="1"/>
    </xf>
    <xf numFmtId="0" fontId="33" fillId="0" borderId="5" xfId="0" applyFont="1" applyBorder="1" applyAlignment="1">
      <alignment horizontal="right" wrapText="1"/>
    </xf>
    <xf numFmtId="171" fontId="33" fillId="0" borderId="5" xfId="0" applyNumberFormat="1" applyFont="1" applyBorder="1" applyAlignment="1">
      <alignment horizontal="right" vertical="center"/>
    </xf>
    <xf numFmtId="171" fontId="33" fillId="0" borderId="9" xfId="0" applyNumberFormat="1" applyFont="1" applyBorder="1" applyAlignment="1">
      <alignment horizontal="right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left" vertical="top" wrapText="1"/>
    </xf>
    <xf numFmtId="0" fontId="11" fillId="0" borderId="62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11" fillId="0" borderId="6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vertical="top" wrapText="1"/>
    </xf>
    <xf numFmtId="0" fontId="1" fillId="2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top" wrapText="1"/>
    </xf>
    <xf numFmtId="0" fontId="11" fillId="0" borderId="69" xfId="0" applyFont="1" applyFill="1" applyBorder="1" applyAlignment="1">
      <alignment vertical="top" wrapText="1"/>
    </xf>
    <xf numFmtId="0" fontId="35" fillId="0" borderId="30" xfId="0" applyFont="1" applyBorder="1" applyAlignment="1">
      <alignment horizontal="left" vertical="top" wrapText="1"/>
    </xf>
    <xf numFmtId="0" fontId="36" fillId="0" borderId="13" xfId="0" applyFont="1" applyBorder="1" applyAlignment="1">
      <alignment vertical="top" wrapText="1"/>
    </xf>
    <xf numFmtId="0" fontId="33" fillId="0" borderId="3" xfId="0" applyFont="1" applyFill="1" applyBorder="1" applyAlignment="1">
      <alignment vertical="top" wrapText="1"/>
    </xf>
    <xf numFmtId="0" fontId="33" fillId="0" borderId="3" xfId="0" applyFont="1" applyFill="1" applyBorder="1" applyAlignment="1">
      <alignment horizontal="left" vertical="top" wrapText="1"/>
    </xf>
    <xf numFmtId="4" fontId="3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169" fontId="1" fillId="0" borderId="3" xfId="0" applyNumberFormat="1" applyFont="1" applyFill="1" applyBorder="1" applyAlignment="1">
      <alignment vertical="center"/>
    </xf>
    <xf numFmtId="169" fontId="1" fillId="0" borderId="8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vertical="top" wrapText="1"/>
    </xf>
    <xf numFmtId="0" fontId="24" fillId="6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173" fontId="22" fillId="0" borderId="30" xfId="8" applyNumberFormat="1" applyFont="1" applyFill="1" applyBorder="1" applyAlignment="1">
      <alignment horizontal="center" vertical="center" wrapText="1"/>
    </xf>
    <xf numFmtId="2" fontId="22" fillId="0" borderId="3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/>
    <xf numFmtId="2" fontId="4" fillId="0" borderId="3" xfId="0" applyNumberFormat="1" applyFont="1" applyBorder="1" applyAlignment="1">
      <alignment horizontal="center"/>
    </xf>
    <xf numFmtId="0" fontId="24" fillId="7" borderId="13" xfId="0" applyFont="1" applyFill="1" applyBorder="1" applyAlignment="1">
      <alignment vertical="center" wrapText="1"/>
    </xf>
    <xf numFmtId="0" fontId="24" fillId="7" borderId="6" xfId="0" applyFont="1" applyFill="1" applyBorder="1" applyAlignment="1">
      <alignment vertical="center" wrapText="1"/>
    </xf>
    <xf numFmtId="0" fontId="24" fillId="7" borderId="30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wrapText="1"/>
    </xf>
    <xf numFmtId="4" fontId="4" fillId="0" borderId="46" xfId="0" applyNumberFormat="1" applyFont="1" applyFill="1" applyBorder="1" applyAlignment="1">
      <alignment horizontal="right" wrapText="1"/>
    </xf>
    <xf numFmtId="0" fontId="4" fillId="2" borderId="3" xfId="0" applyFont="1" applyFill="1" applyBorder="1"/>
    <xf numFmtId="2" fontId="4" fillId="2" borderId="3" xfId="0" applyNumberFormat="1" applyFont="1" applyFill="1" applyBorder="1"/>
    <xf numFmtId="0" fontId="4" fillId="2" borderId="3" xfId="0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top" wrapText="1"/>
    </xf>
    <xf numFmtId="49" fontId="11" fillId="0" borderId="3" xfId="0" applyNumberFormat="1" applyFont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right" wrapText="1"/>
    </xf>
    <xf numFmtId="49" fontId="33" fillId="0" borderId="46" xfId="0" applyNumberFormat="1" applyFont="1" applyBorder="1" applyAlignment="1">
      <alignment horizontal="justify" vertical="top" wrapText="1"/>
    </xf>
    <xf numFmtId="49" fontId="33" fillId="0" borderId="46" xfId="0" applyNumberFormat="1" applyFont="1" applyBorder="1" applyAlignment="1">
      <alignment horizontal="justify" vertical="center" wrapText="1"/>
    </xf>
    <xf numFmtId="2" fontId="33" fillId="0" borderId="48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justify" vertical="center" wrapText="1"/>
    </xf>
    <xf numFmtId="0" fontId="33" fillId="0" borderId="30" xfId="0" applyFont="1" applyBorder="1" applyAlignment="1">
      <alignment horizontal="justify" vertical="center" wrapText="1"/>
    </xf>
    <xf numFmtId="0" fontId="33" fillId="0" borderId="48" xfId="0" applyFont="1" applyBorder="1" applyAlignment="1">
      <alignment vertical="top" wrapText="1"/>
    </xf>
    <xf numFmtId="0" fontId="33" fillId="0" borderId="46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49" fontId="11" fillId="0" borderId="30" xfId="0" applyNumberFormat="1" applyFont="1" applyBorder="1" applyAlignment="1">
      <alignment horizontal="center" vertical="center" wrapText="1"/>
    </xf>
    <xf numFmtId="0" fontId="32" fillId="0" borderId="30" xfId="0" applyFont="1" applyBorder="1" applyAlignment="1">
      <alignment horizontal="justify" vertical="center" wrapText="1"/>
    </xf>
    <xf numFmtId="2" fontId="32" fillId="0" borderId="0" xfId="0" applyNumberFormat="1" applyFont="1" applyBorder="1" applyAlignment="1">
      <alignment horizontal="center" vertical="center" wrapText="1"/>
    </xf>
    <xf numFmtId="0" fontId="33" fillId="0" borderId="46" xfId="0" applyFont="1" applyBorder="1" applyAlignment="1">
      <alignment horizontal="justify" vertical="center" wrapText="1"/>
    </xf>
    <xf numFmtId="2" fontId="33" fillId="0" borderId="42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vertical="top" wrapText="1"/>
    </xf>
    <xf numFmtId="2" fontId="32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54" xfId="0" applyFont="1" applyBorder="1" applyAlignment="1">
      <alignment horizontal="center" wrapText="1"/>
    </xf>
    <xf numFmtId="49" fontId="33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/>
    </xf>
    <xf numFmtId="0" fontId="37" fillId="0" borderId="30" xfId="0" applyFont="1" applyBorder="1" applyAlignment="1">
      <alignment horizontal="center" vertical="top"/>
    </xf>
    <xf numFmtId="0" fontId="37" fillId="0" borderId="3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vertical="top" wrapText="1"/>
    </xf>
    <xf numFmtId="0" fontId="32" fillId="0" borderId="8" xfId="0" applyFont="1" applyFill="1" applyBorder="1" applyAlignment="1">
      <alignment vertical="top" wrapText="1"/>
    </xf>
    <xf numFmtId="4" fontId="42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2" fillId="0" borderId="49" xfId="0" applyNumberFormat="1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36" fillId="0" borderId="3" xfId="0" applyNumberFormat="1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49" fontId="42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wrapText="1"/>
    </xf>
    <xf numFmtId="4" fontId="6" fillId="0" borderId="8" xfId="0" applyNumberFormat="1" applyFont="1" applyFill="1" applyBorder="1" applyAlignment="1">
      <alignment horizontal="center" wrapText="1"/>
    </xf>
    <xf numFmtId="49" fontId="43" fillId="0" borderId="3" xfId="0" applyNumberFormat="1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4" fontId="43" fillId="0" borderId="3" xfId="0" applyNumberFormat="1" applyFont="1" applyBorder="1" applyAlignment="1">
      <alignment horizontal="center" vertical="center" wrapText="1"/>
    </xf>
    <xf numFmtId="49" fontId="35" fillId="0" borderId="3" xfId="0" applyNumberFormat="1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64" fontId="6" fillId="0" borderId="3" xfId="8" applyFont="1" applyFill="1" applyBorder="1" applyAlignment="1">
      <alignment vertical="center" wrapText="1"/>
    </xf>
    <xf numFmtId="164" fontId="6" fillId="0" borderId="8" xfId="8" applyFont="1" applyFill="1" applyBorder="1" applyAlignment="1">
      <alignment vertical="center" wrapText="1"/>
    </xf>
    <xf numFmtId="166" fontId="1" fillId="0" borderId="0" xfId="0" applyNumberFormat="1" applyFont="1" applyAlignment="1"/>
    <xf numFmtId="0" fontId="1" fillId="0" borderId="0" xfId="0" applyFont="1" applyAlignment="1"/>
    <xf numFmtId="0" fontId="33" fillId="0" borderId="46" xfId="0" applyFont="1" applyBorder="1" applyAlignment="1">
      <alignment horizontal="justify" vertical="top" wrapText="1"/>
    </xf>
    <xf numFmtId="0" fontId="33" fillId="0" borderId="48" xfId="0" applyFont="1" applyBorder="1" applyAlignment="1">
      <alignment horizontal="right" wrapText="1"/>
    </xf>
    <xf numFmtId="0" fontId="33" fillId="0" borderId="48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0" fontId="33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3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  <xf numFmtId="49" fontId="36" fillId="0" borderId="3" xfId="0" applyNumberFormat="1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vertical="center"/>
    </xf>
    <xf numFmtId="166" fontId="4" fillId="0" borderId="8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right" vertical="top" wrapText="1"/>
    </xf>
    <xf numFmtId="2" fontId="15" fillId="0" borderId="3" xfId="0" applyNumberFormat="1" applyFont="1" applyFill="1" applyBorder="1" applyAlignment="1">
      <alignment horizontal="right" vertical="top" wrapText="1"/>
    </xf>
    <xf numFmtId="166" fontId="6" fillId="0" borderId="3" xfId="0" applyNumberFormat="1" applyFont="1" applyFill="1" applyBorder="1" applyAlignment="1">
      <alignment vertical="top"/>
    </xf>
    <xf numFmtId="166" fontId="6" fillId="0" borderId="8" xfId="0" applyNumberFormat="1" applyFont="1" applyFill="1" applyBorder="1" applyAlignment="1">
      <alignment vertical="top"/>
    </xf>
    <xf numFmtId="2" fontId="11" fillId="0" borderId="3" xfId="0" applyNumberFormat="1" applyFont="1" applyFill="1" applyBorder="1" applyAlignment="1">
      <alignment vertical="center"/>
    </xf>
    <xf numFmtId="2" fontId="11" fillId="0" borderId="8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wrapText="1"/>
    </xf>
    <xf numFmtId="4" fontId="6" fillId="0" borderId="30" xfId="0" applyNumberFormat="1" applyFont="1" applyFill="1" applyBorder="1" applyAlignment="1">
      <alignment horizont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22" fillId="0" borderId="30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wrapText="1"/>
    </xf>
    <xf numFmtId="0" fontId="3" fillId="0" borderId="30" xfId="0" applyFont="1" applyBorder="1" applyAlignment="1">
      <alignment vertical="top" wrapText="1"/>
    </xf>
    <xf numFmtId="0" fontId="33" fillId="0" borderId="74" xfId="0" applyFont="1" applyBorder="1" applyAlignment="1">
      <alignment horizontal="justify" vertical="top" wrapText="1"/>
    </xf>
    <xf numFmtId="0" fontId="45" fillId="0" borderId="3" xfId="0" applyFont="1" applyBorder="1" applyAlignment="1">
      <alignment wrapText="1"/>
    </xf>
    <xf numFmtId="0" fontId="33" fillId="0" borderId="73" xfId="0" applyFont="1" applyBorder="1" applyAlignment="1">
      <alignment horizontal="justify" vertical="top" wrapText="1"/>
    </xf>
    <xf numFmtId="2" fontId="45" fillId="0" borderId="0" xfId="0" applyNumberFormat="1" applyFont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2" fontId="33" fillId="0" borderId="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2" fontId="45" fillId="0" borderId="3" xfId="0" applyNumberFormat="1" applyFont="1" applyBorder="1" applyAlignment="1">
      <alignment horizontal="center" vertical="center"/>
    </xf>
    <xf numFmtId="0" fontId="34" fillId="0" borderId="76" xfId="0" applyFont="1" applyBorder="1" applyAlignment="1">
      <alignment wrapText="1"/>
    </xf>
    <xf numFmtId="0" fontId="11" fillId="0" borderId="38" xfId="0" applyFont="1" applyBorder="1" applyAlignment="1">
      <alignment horizontal="center" vertical="center" wrapText="1"/>
    </xf>
    <xf numFmtId="2" fontId="36" fillId="0" borderId="3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left"/>
    </xf>
    <xf numFmtId="0" fontId="12" fillId="0" borderId="3" xfId="0" applyFont="1" applyBorder="1" applyAlignment="1">
      <alignment wrapText="1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 wrapText="1"/>
    </xf>
    <xf numFmtId="164" fontId="12" fillId="0" borderId="3" xfId="8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171" fontId="4" fillId="6" borderId="3" xfId="0" applyNumberFormat="1" applyFont="1" applyFill="1" applyBorder="1" applyAlignment="1">
      <alignment horizontal="center" vertical="center" wrapText="1"/>
    </xf>
    <xf numFmtId="169" fontId="4" fillId="6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169" fontId="6" fillId="6" borderId="3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6" fillId="0" borderId="57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1" fillId="0" borderId="3" xfId="0" applyNumberFormat="1" applyFont="1" applyFill="1" applyBorder="1" applyAlignment="1">
      <alignment horizontal="center" wrapText="1"/>
    </xf>
    <xf numFmtId="171" fontId="11" fillId="0" borderId="3" xfId="0" applyNumberFormat="1" applyFont="1" applyFill="1" applyBorder="1" applyAlignment="1">
      <alignment horizontal="center" wrapText="1"/>
    </xf>
    <xf numFmtId="169" fontId="6" fillId="0" borderId="3" xfId="0" applyNumberFormat="1" applyFont="1" applyBorder="1" applyAlignment="1">
      <alignment horizontal="center" vertical="center" wrapText="1"/>
    </xf>
    <xf numFmtId="0" fontId="41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2" fontId="36" fillId="0" borderId="3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0" fillId="0" borderId="37" xfId="0" applyBorder="1" applyAlignment="1"/>
    <xf numFmtId="2" fontId="35" fillId="0" borderId="3" xfId="0" applyNumberFormat="1" applyFont="1" applyBorder="1" applyAlignment="1">
      <alignment horizontal="center" vertical="center" wrapText="1"/>
    </xf>
    <xf numFmtId="0" fontId="0" fillId="0" borderId="64" xfId="0" applyFill="1" applyBorder="1" applyAlignment="1">
      <alignment vertical="center" wrapText="1"/>
    </xf>
    <xf numFmtId="0" fontId="0" fillId="0" borderId="64" xfId="0" applyFill="1" applyBorder="1" applyAlignment="1">
      <alignment horizontal="left" vertical="center" wrapText="1"/>
    </xf>
    <xf numFmtId="0" fontId="0" fillId="0" borderId="70" xfId="0" applyFill="1" applyBorder="1" applyAlignment="1">
      <alignment horizontal="left" vertical="center" wrapText="1"/>
    </xf>
    <xf numFmtId="49" fontId="11" fillId="0" borderId="59" xfId="0" applyNumberFormat="1" applyFont="1" applyFill="1" applyBorder="1" applyAlignment="1">
      <alignment vertical="center"/>
    </xf>
    <xf numFmtId="49" fontId="1" fillId="0" borderId="40" xfId="0" applyNumberFormat="1" applyFont="1" applyFill="1" applyBorder="1"/>
    <xf numFmtId="49" fontId="1" fillId="0" borderId="38" xfId="0" applyNumberFormat="1" applyFont="1" applyFill="1" applyBorder="1"/>
    <xf numFmtId="49" fontId="1" fillId="0" borderId="53" xfId="0" applyNumberFormat="1" applyFont="1" applyFill="1" applyBorder="1"/>
    <xf numFmtId="49" fontId="11" fillId="0" borderId="64" xfId="0" applyNumberFormat="1" applyFont="1" applyFill="1" applyBorder="1" applyAlignment="1">
      <alignment vertical="center"/>
    </xf>
    <xf numFmtId="49" fontId="1" fillId="0" borderId="53" xfId="0" applyNumberFormat="1" applyFont="1" applyFill="1" applyBorder="1" applyAlignment="1"/>
    <xf numFmtId="0" fontId="0" fillId="0" borderId="64" xfId="0" applyFill="1" applyBorder="1" applyAlignment="1"/>
    <xf numFmtId="0" fontId="0" fillId="0" borderId="37" xfId="0" applyFill="1" applyBorder="1" applyAlignment="1"/>
    <xf numFmtId="49" fontId="1" fillId="0" borderId="71" xfId="0" applyNumberFormat="1" applyFont="1" applyFill="1" applyBorder="1"/>
    <xf numFmtId="49" fontId="11" fillId="0" borderId="63" xfId="0" applyNumberFormat="1" applyFont="1" applyFill="1" applyBorder="1"/>
    <xf numFmtId="49" fontId="11" fillId="0" borderId="63" xfId="0" applyNumberFormat="1" applyFont="1" applyFill="1" applyBorder="1" applyAlignment="1">
      <alignment vertical="center"/>
    </xf>
    <xf numFmtId="49" fontId="11" fillId="0" borderId="59" xfId="0" applyNumberFormat="1" applyFont="1" applyFill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49" fontId="1" fillId="0" borderId="37" xfId="0" applyNumberFormat="1" applyFont="1" applyFill="1" applyBorder="1"/>
    <xf numFmtId="49" fontId="1" fillId="0" borderId="53" xfId="0" applyNumberFormat="1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left"/>
    </xf>
    <xf numFmtId="49" fontId="1" fillId="0" borderId="53" xfId="0" applyNumberFormat="1" applyFont="1" applyFill="1" applyBorder="1" applyAlignment="1">
      <alignment vertical="center" wrapText="1"/>
    </xf>
    <xf numFmtId="49" fontId="1" fillId="0" borderId="64" xfId="0" applyNumberFormat="1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49" fontId="11" fillId="0" borderId="64" xfId="0" applyNumberFormat="1" applyFont="1" applyFill="1" applyBorder="1"/>
    <xf numFmtId="49" fontId="1" fillId="0" borderId="64" xfId="0" applyNumberFormat="1" applyFont="1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70" xfId="0" applyFill="1" applyBorder="1" applyAlignment="1">
      <alignment wrapText="1"/>
    </xf>
    <xf numFmtId="49" fontId="1" fillId="0" borderId="63" xfId="0" applyNumberFormat="1" applyFont="1" applyFill="1" applyBorder="1"/>
    <xf numFmtId="49" fontId="1" fillId="0" borderId="59" xfId="0" applyNumberFormat="1" applyFont="1" applyFill="1" applyBorder="1"/>
    <xf numFmtId="49" fontId="1" fillId="0" borderId="6" xfId="0" applyNumberFormat="1" applyFont="1" applyFill="1" applyBorder="1"/>
    <xf numFmtId="49" fontId="11" fillId="0" borderId="53" xfId="0" applyNumberFormat="1" applyFont="1" applyFill="1" applyBorder="1" applyAlignment="1">
      <alignment horizontal="left" vertical="center" wrapText="1"/>
    </xf>
    <xf numFmtId="49" fontId="11" fillId="0" borderId="59" xfId="0" applyNumberFormat="1" applyFont="1" applyFill="1" applyBorder="1"/>
    <xf numFmtId="49" fontId="1" fillId="0" borderId="37" xfId="0" applyNumberFormat="1" applyFont="1" applyBorder="1" applyAlignment="1">
      <alignment wrapText="1"/>
    </xf>
    <xf numFmtId="49" fontId="1" fillId="0" borderId="64" xfId="0" applyNumberFormat="1" applyFont="1" applyBorder="1" applyAlignment="1">
      <alignment wrapText="1"/>
    </xf>
    <xf numFmtId="49" fontId="11" fillId="0" borderId="70" xfId="0" applyNumberFormat="1" applyFont="1" applyFill="1" applyBorder="1"/>
    <xf numFmtId="49" fontId="1" fillId="0" borderId="37" xfId="0" applyNumberFormat="1" applyFont="1" applyFill="1" applyBorder="1" applyAlignment="1">
      <alignment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67" xfId="0" applyNumberFormat="1" applyFont="1" applyFill="1" applyBorder="1" applyAlignment="1">
      <alignment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16" fontId="1" fillId="0" borderId="52" xfId="0" applyNumberFormat="1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/>
    <xf numFmtId="0" fontId="1" fillId="0" borderId="38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49" fontId="11" fillId="0" borderId="53" xfId="0" applyNumberFormat="1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7" xfId="0" applyBorder="1" applyAlignment="1">
      <alignment vertical="center"/>
    </xf>
    <xf numFmtId="49" fontId="11" fillId="0" borderId="38" xfId="0" applyNumberFormat="1" applyFont="1" applyFill="1" applyBorder="1" applyAlignment="1">
      <alignment vertical="center"/>
    </xf>
    <xf numFmtId="49" fontId="11" fillId="0" borderId="38" xfId="0" applyNumberFormat="1" applyFont="1" applyFill="1" applyBorder="1"/>
    <xf numFmtId="49" fontId="11" fillId="0" borderId="53" xfId="0" applyNumberFormat="1" applyFont="1" applyFill="1" applyBorder="1" applyAlignment="1"/>
    <xf numFmtId="0" fontId="1" fillId="0" borderId="38" xfId="0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 vertical="center" wrapText="1"/>
    </xf>
    <xf numFmtId="49" fontId="1" fillId="0" borderId="64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vertical="center"/>
    </xf>
    <xf numFmtId="49" fontId="4" fillId="0" borderId="38" xfId="0" applyNumberFormat="1" applyFont="1" applyFill="1" applyBorder="1"/>
    <xf numFmtId="0" fontId="6" fillId="0" borderId="5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0" fontId="21" fillId="0" borderId="3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49" fontId="1" fillId="0" borderId="38" xfId="0" applyNumberFormat="1" applyFont="1" applyBorder="1" applyAlignment="1">
      <alignment vertical="center" wrapText="1"/>
    </xf>
    <xf numFmtId="49" fontId="1" fillId="0" borderId="35" xfId="0" applyNumberFormat="1" applyFont="1" applyBorder="1" applyAlignment="1">
      <alignment vertical="center" wrapText="1"/>
    </xf>
    <xf numFmtId="49" fontId="3" fillId="0" borderId="35" xfId="0" applyNumberFormat="1" applyFont="1" applyBorder="1" applyAlignment="1">
      <alignment vertical="center" wrapText="1"/>
    </xf>
    <xf numFmtId="49" fontId="12" fillId="0" borderId="38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49" fontId="12" fillId="0" borderId="38" xfId="0" applyNumberFormat="1" applyFont="1" applyBorder="1" applyAlignment="1">
      <alignment horizontal="left"/>
    </xf>
    <xf numFmtId="49" fontId="3" fillId="0" borderId="36" xfId="0" applyNumberFormat="1" applyFont="1" applyBorder="1" applyAlignment="1">
      <alignment horizontal="left"/>
    </xf>
    <xf numFmtId="49" fontId="3" fillId="0" borderId="38" xfId="0" applyNumberFormat="1" applyFont="1" applyBorder="1" applyAlignment="1">
      <alignment horizontal="left"/>
    </xf>
    <xf numFmtId="0" fontId="24" fillId="8" borderId="3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/>
    </xf>
    <xf numFmtId="0" fontId="23" fillId="8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/>
    </xf>
    <xf numFmtId="0" fontId="6" fillId="8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49" fontId="1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2" fontId="11" fillId="0" borderId="3" xfId="0" applyNumberFormat="1" applyFont="1" applyBorder="1" applyAlignment="1">
      <alignment horizontal="center"/>
    </xf>
    <xf numFmtId="0" fontId="41" fillId="0" borderId="72" xfId="0" applyFont="1" applyBorder="1" applyAlignment="1">
      <alignment vertical="center" wrapText="1"/>
    </xf>
    <xf numFmtId="0" fontId="41" fillId="0" borderId="72" xfId="0" applyFont="1" applyBorder="1" applyAlignment="1">
      <alignment horizontal="center" vertical="center" wrapText="1"/>
    </xf>
    <xf numFmtId="0" fontId="41" fillId="0" borderId="73" xfId="0" applyFont="1" applyBorder="1" applyAlignment="1">
      <alignment vertical="center" wrapText="1"/>
    </xf>
    <xf numFmtId="0" fontId="41" fillId="0" borderId="7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51" fillId="0" borderId="3" xfId="0" applyFont="1" applyBorder="1" applyAlignment="1">
      <alignment horizontal="center"/>
    </xf>
    <xf numFmtId="2" fontId="46" fillId="0" borderId="3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0" fontId="25" fillId="0" borderId="3" xfId="1" applyNumberFormat="1" applyFont="1" applyFill="1" applyBorder="1" applyAlignment="1" applyProtection="1">
      <alignment horizontal="center" vertical="top" wrapText="1"/>
    </xf>
    <xf numFmtId="2" fontId="6" fillId="0" borderId="3" xfId="0" applyNumberFormat="1" applyFont="1" applyFill="1" applyBorder="1" applyAlignment="1">
      <alignment vertical="center"/>
    </xf>
    <xf numFmtId="2" fontId="6" fillId="0" borderId="8" xfId="0" applyNumberFormat="1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horizontal="right" wrapText="1"/>
    </xf>
    <xf numFmtId="166" fontId="11" fillId="0" borderId="30" xfId="0" applyNumberFormat="1" applyFont="1" applyFill="1" applyBorder="1" applyAlignment="1">
      <alignment horizontal="right" vertical="center"/>
    </xf>
    <xf numFmtId="166" fontId="11" fillId="0" borderId="3" xfId="0" applyNumberFormat="1" applyFont="1" applyFill="1" applyBorder="1" applyAlignment="1">
      <alignment horizontal="right" vertical="center"/>
    </xf>
    <xf numFmtId="174" fontId="1" fillId="0" borderId="3" xfId="0" applyNumberFormat="1" applyFont="1" applyFill="1" applyBorder="1" applyAlignment="1">
      <alignment vertical="center"/>
    </xf>
    <xf numFmtId="169" fontId="11" fillId="0" borderId="3" xfId="0" applyNumberFormat="1" applyFont="1" applyFill="1" applyBorder="1" applyAlignment="1">
      <alignment vertical="center"/>
    </xf>
    <xf numFmtId="174" fontId="11" fillId="0" borderId="3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/>
    <xf numFmtId="0" fontId="41" fillId="0" borderId="3" xfId="0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/>
    <xf numFmtId="170" fontId="5" fillId="2" borderId="3" xfId="0" applyNumberFormat="1" applyFont="1" applyFill="1" applyBorder="1" applyAlignment="1">
      <alignment horizontal="center"/>
    </xf>
    <xf numFmtId="0" fontId="41" fillId="0" borderId="48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wrapText="1"/>
    </xf>
    <xf numFmtId="0" fontId="41" fillId="0" borderId="7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 wrapText="1"/>
    </xf>
    <xf numFmtId="49" fontId="4" fillId="0" borderId="63" xfId="0" applyNumberFormat="1" applyFont="1" applyFill="1" applyBorder="1"/>
    <xf numFmtId="0" fontId="1" fillId="0" borderId="0" xfId="0" applyFont="1" applyAlignment="1">
      <alignment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/>
    </xf>
    <xf numFmtId="0" fontId="0" fillId="0" borderId="3" xfId="0" applyFill="1" applyBorder="1" applyAlignment="1">
      <alignment horizontal="left" vertical="top" wrapText="1"/>
    </xf>
    <xf numFmtId="171" fontId="32" fillId="0" borderId="3" xfId="0" applyNumberFormat="1" applyFont="1" applyFill="1" applyBorder="1" applyAlignment="1">
      <alignment vertical="center"/>
    </xf>
    <xf numFmtId="4" fontId="32" fillId="0" borderId="3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23" fillId="0" borderId="3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right" vertical="center" wrapText="1"/>
    </xf>
    <xf numFmtId="0" fontId="33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169" fontId="6" fillId="6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" fontId="1" fillId="3" borderId="7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1" fontId="3" fillId="0" borderId="78" xfId="3" applyNumberFormat="1" applyFont="1" applyFill="1" applyBorder="1" applyAlignment="1" applyProtection="1">
      <alignment horizontal="center" vertical="center" shrinkToFit="1"/>
    </xf>
    <xf numFmtId="0" fontId="1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vertical="center"/>
    </xf>
    <xf numFmtId="4" fontId="22" fillId="0" borderId="30" xfId="0" applyNumberFormat="1" applyFont="1" applyFill="1" applyBorder="1" applyAlignment="1">
      <alignment horizontal="center" vertical="center" wrapText="1"/>
    </xf>
    <xf numFmtId="2" fontId="43" fillId="0" borderId="3" xfId="0" applyNumberFormat="1" applyFont="1" applyFill="1" applyBorder="1" applyAlignment="1">
      <alignment horizontal="center"/>
    </xf>
    <xf numFmtId="2" fontId="43" fillId="0" borderId="8" xfId="0" applyNumberFormat="1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 vertical="center" wrapText="1"/>
    </xf>
    <xf numFmtId="0" fontId="23" fillId="0" borderId="3" xfId="0" applyFont="1" applyFill="1" applyBorder="1"/>
    <xf numFmtId="2" fontId="43" fillId="6" borderId="3" xfId="0" applyNumberFormat="1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vertical="center" wrapText="1"/>
    </xf>
    <xf numFmtId="0" fontId="43" fillId="6" borderId="3" xfId="0" applyFont="1" applyFill="1" applyBorder="1" applyAlignment="1">
      <alignment vertical="center" wrapText="1"/>
    </xf>
    <xf numFmtId="2" fontId="4" fillId="6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49" fontId="4" fillId="6" borderId="3" xfId="0" applyNumberFormat="1" applyFont="1" applyFill="1" applyBorder="1"/>
    <xf numFmtId="0" fontId="4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right"/>
    </xf>
    <xf numFmtId="2" fontId="6" fillId="6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/>
    </xf>
    <xf numFmtId="2" fontId="4" fillId="6" borderId="30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2" fontId="6" fillId="6" borderId="30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4" fontId="4" fillId="0" borderId="31" xfId="0" applyNumberFormat="1" applyFont="1" applyFill="1" applyBorder="1" applyAlignment="1">
      <alignment horizontal="right" vertical="center" wrapText="1"/>
    </xf>
    <xf numFmtId="166" fontId="1" fillId="0" borderId="49" xfId="0" applyNumberFormat="1" applyFont="1" applyBorder="1" applyAlignment="1">
      <alignment horizontal="center" vertical="center"/>
    </xf>
    <xf numFmtId="0" fontId="1" fillId="0" borderId="0" xfId="0" applyFont="1" applyBorder="1"/>
    <xf numFmtId="0" fontId="11" fillId="0" borderId="18" xfId="0" applyFont="1" applyFill="1" applyBorder="1" applyAlignment="1">
      <alignment vertical="top" wrapText="1"/>
    </xf>
    <xf numFmtId="4" fontId="1" fillId="0" borderId="7" xfId="0" applyNumberFormat="1" applyFont="1" applyFill="1" applyBorder="1" applyAlignment="1">
      <alignment horizontal="right" vertical="center"/>
    </xf>
    <xf numFmtId="4" fontId="1" fillId="0" borderId="47" xfId="0" applyNumberFormat="1" applyFont="1" applyFill="1" applyBorder="1" applyAlignment="1">
      <alignment horizontal="right" vertical="center"/>
    </xf>
    <xf numFmtId="4" fontId="1" fillId="0" borderId="71" xfId="0" applyNumberFormat="1" applyFont="1" applyFill="1" applyBorder="1" applyAlignment="1">
      <alignment horizontal="right" vertical="center"/>
    </xf>
    <xf numFmtId="4" fontId="1" fillId="0" borderId="44" xfId="0" applyNumberFormat="1" applyFont="1" applyFill="1" applyBorder="1" applyAlignment="1">
      <alignment horizontal="right" vertical="center"/>
    </xf>
    <xf numFmtId="164" fontId="21" fillId="0" borderId="3" xfId="8" applyFont="1" applyBorder="1" applyAlignment="1">
      <alignment vertical="center" wrapText="1"/>
    </xf>
    <xf numFmtId="164" fontId="21" fillId="0" borderId="8" xfId="8" applyNumberFormat="1" applyFont="1" applyBorder="1" applyAlignment="1">
      <alignment vertical="center" wrapText="1"/>
    </xf>
    <xf numFmtId="164" fontId="4" fillId="0" borderId="3" xfId="8" applyFont="1" applyFill="1" applyBorder="1" applyAlignment="1">
      <alignment vertical="center" wrapText="1"/>
    </xf>
    <xf numFmtId="164" fontId="4" fillId="0" borderId="8" xfId="8" applyFont="1" applyFill="1" applyBorder="1" applyAlignment="1">
      <alignment vertical="center" wrapText="1"/>
    </xf>
    <xf numFmtId="164" fontId="6" fillId="0" borderId="13" xfId="8" applyFont="1" applyFill="1" applyBorder="1" applyAlignment="1">
      <alignment vertical="center" wrapText="1"/>
    </xf>
    <xf numFmtId="164" fontId="6" fillId="0" borderId="26" xfId="8" applyFont="1" applyFill="1" applyBorder="1" applyAlignment="1">
      <alignment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right" wrapText="1"/>
    </xf>
    <xf numFmtId="164" fontId="6" fillId="0" borderId="13" xfId="8" applyFont="1" applyFill="1" applyBorder="1" applyAlignment="1">
      <alignment horizontal="right" wrapText="1"/>
    </xf>
    <xf numFmtId="164" fontId="6" fillId="0" borderId="26" xfId="8" applyFont="1" applyFill="1" applyBorder="1" applyAlignment="1">
      <alignment horizontal="right" wrapText="1"/>
    </xf>
    <xf numFmtId="164" fontId="6" fillId="0" borderId="3" xfId="8" applyFont="1" applyFill="1" applyBorder="1" applyAlignment="1">
      <alignment horizontal="center" wrapText="1"/>
    </xf>
    <xf numFmtId="164" fontId="6" fillId="0" borderId="8" xfId="8" applyFont="1" applyFill="1" applyBorder="1" applyAlignment="1">
      <alignment horizontal="right" wrapText="1"/>
    </xf>
    <xf numFmtId="164" fontId="6" fillId="0" borderId="3" xfId="8" applyFont="1" applyFill="1" applyBorder="1" applyAlignment="1">
      <alignment horizontal="right" wrapText="1"/>
    </xf>
    <xf numFmtId="49" fontId="1" fillId="0" borderId="3" xfId="8" applyNumberFormat="1" applyFont="1" applyBorder="1" applyAlignment="1">
      <alignment horizontal="right"/>
    </xf>
    <xf numFmtId="0" fontId="21" fillId="0" borderId="3" xfId="0" applyFont="1" applyBorder="1" applyAlignment="1">
      <alignment horizontal="center" vertical="center"/>
    </xf>
    <xf numFmtId="169" fontId="43" fillId="0" borderId="79" xfId="0" applyNumberFormat="1" applyFont="1" applyBorder="1" applyAlignment="1">
      <alignment horizontal="center" wrapText="1"/>
    </xf>
    <xf numFmtId="169" fontId="42" fillId="0" borderId="30" xfId="0" applyNumberFormat="1" applyFont="1" applyBorder="1" applyAlignment="1">
      <alignment horizontal="center" wrapText="1"/>
    </xf>
    <xf numFmtId="169" fontId="4" fillId="0" borderId="3" xfId="0" applyNumberFormat="1" applyFont="1" applyBorder="1" applyAlignment="1">
      <alignment horizontal="center" wrapText="1"/>
    </xf>
    <xf numFmtId="169" fontId="42" fillId="0" borderId="3" xfId="0" applyNumberFormat="1" applyFont="1" applyBorder="1" applyAlignment="1">
      <alignment horizontal="center" wrapText="1"/>
    </xf>
    <xf numFmtId="169" fontId="42" fillId="0" borderId="13" xfId="0" applyNumberFormat="1" applyFont="1" applyBorder="1" applyAlignment="1">
      <alignment horizontal="center" wrapText="1"/>
    </xf>
    <xf numFmtId="169" fontId="35" fillId="0" borderId="60" xfId="0" applyNumberFormat="1" applyFont="1" applyBorder="1" applyAlignment="1">
      <alignment horizontal="center"/>
    </xf>
    <xf numFmtId="169" fontId="35" fillId="0" borderId="3" xfId="0" applyNumberFormat="1" applyFont="1" applyBorder="1" applyAlignment="1">
      <alignment horizontal="center"/>
    </xf>
    <xf numFmtId="169" fontId="4" fillId="0" borderId="5" xfId="0" applyNumberFormat="1" applyFont="1" applyBorder="1" applyAlignment="1">
      <alignment horizontal="center" wrapText="1"/>
    </xf>
    <xf numFmtId="169" fontId="4" fillId="0" borderId="30" xfId="0" applyNumberFormat="1" applyFont="1" applyBorder="1" applyAlignment="1">
      <alignment horizontal="center" wrapText="1"/>
    </xf>
    <xf numFmtId="169" fontId="42" fillId="0" borderId="5" xfId="0" applyNumberFormat="1" applyFont="1" applyBorder="1" applyAlignment="1">
      <alignment horizontal="center" wrapText="1"/>
    </xf>
    <xf numFmtId="169" fontId="42" fillId="0" borderId="6" xfId="0" applyNumberFormat="1" applyFont="1" applyBorder="1" applyAlignment="1">
      <alignment horizontal="center" wrapText="1"/>
    </xf>
    <xf numFmtId="169" fontId="35" fillId="0" borderId="61" xfId="0" applyNumberFormat="1" applyFont="1" applyBorder="1" applyAlignment="1">
      <alignment horizontal="center"/>
    </xf>
    <xf numFmtId="169" fontId="35" fillId="0" borderId="4" xfId="0" applyNumberFormat="1" applyFont="1" applyBorder="1" applyAlignment="1">
      <alignment horizontal="center"/>
    </xf>
    <xf numFmtId="169" fontId="42" fillId="0" borderId="15" xfId="0" applyNumberFormat="1" applyFont="1" applyBorder="1" applyAlignment="1">
      <alignment horizontal="center" wrapText="1"/>
    </xf>
    <xf numFmtId="169" fontId="43" fillId="0" borderId="4" xfId="0" applyNumberFormat="1" applyFont="1" applyBorder="1" applyAlignment="1">
      <alignment horizontal="right" wrapText="1"/>
    </xf>
    <xf numFmtId="169" fontId="43" fillId="0" borderId="30" xfId="0" applyNumberFormat="1" applyFont="1" applyBorder="1" applyAlignment="1">
      <alignment horizontal="right" wrapText="1"/>
    </xf>
    <xf numFmtId="169" fontId="6" fillId="0" borderId="3" xfId="0" applyNumberFormat="1" applyFont="1" applyBorder="1" applyAlignment="1">
      <alignment horizontal="right" wrapText="1"/>
    </xf>
    <xf numFmtId="169" fontId="6" fillId="0" borderId="5" xfId="0" applyNumberFormat="1" applyFont="1" applyBorder="1" applyAlignment="1">
      <alignment horizontal="right" wrapText="1"/>
    </xf>
    <xf numFmtId="0" fontId="6" fillId="0" borderId="6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9" fontId="4" fillId="0" borderId="3" xfId="0" applyNumberFormat="1" applyFont="1" applyBorder="1" applyAlignment="1">
      <alignment horizontal="right" wrapText="1"/>
    </xf>
    <xf numFmtId="169" fontId="5" fillId="0" borderId="3" xfId="0" applyNumberFormat="1" applyFont="1" applyBorder="1" applyAlignment="1">
      <alignment horizontal="right" wrapText="1"/>
    </xf>
    <xf numFmtId="169" fontId="5" fillId="0" borderId="5" xfId="0" applyNumberFormat="1" applyFont="1" applyBorder="1" applyAlignment="1">
      <alignment horizontal="right" wrapText="1"/>
    </xf>
    <xf numFmtId="169" fontId="42" fillId="0" borderId="5" xfId="0" applyNumberFormat="1" applyFont="1" applyBorder="1" applyAlignment="1">
      <alignment horizontal="right" wrapText="1"/>
    </xf>
    <xf numFmtId="169" fontId="4" fillId="0" borderId="13" xfId="0" applyNumberFormat="1" applyFont="1" applyBorder="1" applyAlignment="1">
      <alignment horizontal="right" wrapText="1"/>
    </xf>
    <xf numFmtId="0" fontId="4" fillId="0" borderId="80" xfId="0" applyFont="1" applyBorder="1" applyAlignment="1">
      <alignment horizontal="justify" vertical="center" wrapText="1"/>
    </xf>
    <xf numFmtId="0" fontId="33" fillId="0" borderId="13" xfId="0" applyFont="1" applyBorder="1" applyAlignment="1">
      <alignment vertical="center" wrapText="1"/>
    </xf>
    <xf numFmtId="169" fontId="42" fillId="0" borderId="6" xfId="0" applyNumberFormat="1" applyFont="1" applyBorder="1" applyAlignment="1">
      <alignment horizontal="right" wrapText="1"/>
    </xf>
    <xf numFmtId="169" fontId="42" fillId="0" borderId="3" xfId="0" applyNumberFormat="1" applyFont="1" applyBorder="1" applyAlignment="1">
      <alignment horizontal="right" wrapText="1"/>
    </xf>
    <xf numFmtId="169" fontId="3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169" fontId="35" fillId="0" borderId="4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 vertical="center" wrapText="1"/>
    </xf>
    <xf numFmtId="169" fontId="35" fillId="0" borderId="55" xfId="0" applyNumberFormat="1" applyFont="1" applyBorder="1" applyAlignment="1">
      <alignment horizontal="right"/>
    </xf>
    <xf numFmtId="169" fontId="43" fillId="0" borderId="5" xfId="0" applyNumberFormat="1" applyFont="1" applyBorder="1" applyAlignment="1">
      <alignment horizontal="right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9" fontId="46" fillId="0" borderId="30" xfId="0" applyNumberFormat="1" applyFont="1" applyBorder="1" applyAlignment="1">
      <alignment horizontal="right"/>
    </xf>
    <xf numFmtId="169" fontId="15" fillId="0" borderId="3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1" fontId="33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justify" vertical="center"/>
    </xf>
    <xf numFmtId="164" fontId="4" fillId="0" borderId="3" xfId="8" applyFont="1" applyBorder="1" applyAlignment="1">
      <alignment horizontal="center" vertical="center" wrapText="1"/>
    </xf>
    <xf numFmtId="164" fontId="1" fillId="0" borderId="0" xfId="8" applyFont="1"/>
    <xf numFmtId="164" fontId="1" fillId="0" borderId="0" xfId="8" applyFont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" fontId="6" fillId="6" borderId="13" xfId="0" applyNumberFormat="1" applyFont="1" applyFill="1" applyBorder="1" applyAlignment="1">
      <alignment horizontal="center" vertical="center" wrapText="1"/>
    </xf>
    <xf numFmtId="171" fontId="6" fillId="6" borderId="13" xfId="0" applyNumberFormat="1" applyFont="1" applyFill="1" applyBorder="1" applyAlignment="1">
      <alignment horizontal="center" vertical="center" wrapText="1"/>
    </xf>
    <xf numFmtId="169" fontId="6" fillId="6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6" xfId="0" applyFont="1" applyBorder="1" applyAlignment="1">
      <alignment horizontal="center" vertical="top" wrapText="1"/>
    </xf>
    <xf numFmtId="0" fontId="41" fillId="0" borderId="30" xfId="0" applyFont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3" applyNumberFormat="1" applyFont="1" applyFill="1" applyBorder="1" applyAlignment="1" applyProtection="1">
      <alignment horizontal="center" vertical="center" shrinkToFit="1"/>
    </xf>
    <xf numFmtId="166" fontId="3" fillId="0" borderId="13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1" fillId="0" borderId="3" xfId="0" applyFont="1" applyBorder="1" applyAlignment="1">
      <alignment horizontal="center" vertical="top" wrapText="1"/>
    </xf>
    <xf numFmtId="0" fontId="57" fillId="2" borderId="0" xfId="0" applyFont="1" applyFill="1"/>
    <xf numFmtId="0" fontId="4" fillId="2" borderId="13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5" fillId="2" borderId="66" xfId="0" applyFont="1" applyFill="1" applyBorder="1" applyAlignment="1">
      <alignment horizontal="center" wrapText="1"/>
    </xf>
    <xf numFmtId="0" fontId="5" fillId="2" borderId="67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3" fillId="0" borderId="49" xfId="0" applyFont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15" fillId="2" borderId="54" xfId="0" applyFont="1" applyFill="1" applyBorder="1" applyAlignment="1">
      <alignment horizontal="center" vertical="top" wrapText="1"/>
    </xf>
    <xf numFmtId="0" fontId="15" fillId="2" borderId="55" xfId="0" applyFont="1" applyFill="1" applyBorder="1" applyAlignment="1">
      <alignment horizontal="center" vertical="top" wrapText="1"/>
    </xf>
    <xf numFmtId="0" fontId="15" fillId="2" borderId="43" xfId="0" applyFont="1" applyFill="1" applyBorder="1" applyAlignment="1">
      <alignment horizontal="center" vertical="top" wrapText="1"/>
    </xf>
    <xf numFmtId="0" fontId="15" fillId="0" borderId="49" xfId="0" applyFont="1" applyFill="1" applyBorder="1" applyAlignment="1">
      <alignment horizontal="center" wrapText="1"/>
    </xf>
    <xf numFmtId="0" fontId="15" fillId="0" borderId="56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53" xfId="0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56" xfId="0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15" fillId="2" borderId="39" xfId="0" applyFont="1" applyFill="1" applyBorder="1" applyAlignment="1">
      <alignment wrapText="1"/>
    </xf>
    <xf numFmtId="0" fontId="15" fillId="2" borderId="27" xfId="0" applyFont="1" applyFill="1" applyBorder="1" applyAlignment="1">
      <alignment wrapText="1"/>
    </xf>
    <xf numFmtId="0" fontId="15" fillId="2" borderId="48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5" fillId="0" borderId="66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 wrapText="1"/>
    </xf>
    <xf numFmtId="0" fontId="15" fillId="2" borderId="56" xfId="0" applyFont="1" applyFill="1" applyBorder="1" applyAlignment="1">
      <alignment horizontal="center" wrapText="1"/>
    </xf>
    <xf numFmtId="0" fontId="15" fillId="2" borderId="38" xfId="0" applyFont="1" applyFill="1" applyBorder="1" applyAlignment="1">
      <alignment horizontal="center" wrapText="1"/>
    </xf>
    <xf numFmtId="170" fontId="3" fillId="0" borderId="13" xfId="0" applyNumberFormat="1" applyFont="1" applyBorder="1" applyAlignment="1">
      <alignment horizontal="center" vertical="center" wrapText="1"/>
    </xf>
    <xf numFmtId="170" fontId="3" fillId="0" borderId="6" xfId="0" applyNumberFormat="1" applyFont="1" applyBorder="1" applyAlignment="1">
      <alignment horizontal="center" vertical="center" wrapText="1"/>
    </xf>
    <xf numFmtId="170" fontId="3" fillId="0" borderId="30" xfId="0" applyNumberFormat="1" applyFont="1" applyBorder="1" applyAlignment="1">
      <alignment horizontal="center" vertical="center" wrapText="1"/>
    </xf>
    <xf numFmtId="0" fontId="15" fillId="0" borderId="49" xfId="0" applyFont="1" applyFill="1" applyBorder="1" applyAlignment="1"/>
    <xf numFmtId="0" fontId="15" fillId="0" borderId="56" xfId="0" applyFont="1" applyFill="1" applyBorder="1" applyAlignment="1"/>
    <xf numFmtId="0" fontId="15" fillId="0" borderId="38" xfId="0" applyFont="1" applyFill="1" applyBorder="1" applyAlignment="1"/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vertical="center" wrapText="1"/>
    </xf>
    <xf numFmtId="0" fontId="15" fillId="2" borderId="51" xfId="0" applyFont="1" applyFill="1" applyBorder="1" applyAlignment="1">
      <alignment vertical="center" wrapText="1"/>
    </xf>
    <xf numFmtId="0" fontId="15" fillId="2" borderId="42" xfId="0" applyFont="1" applyFill="1" applyBorder="1" applyAlignment="1">
      <alignment vertical="center" wrapText="1"/>
    </xf>
    <xf numFmtId="0" fontId="15" fillId="0" borderId="50" xfId="0" applyFont="1" applyFill="1" applyBorder="1" applyAlignment="1">
      <alignment wrapText="1"/>
    </xf>
    <xf numFmtId="0" fontId="15" fillId="0" borderId="51" xfId="0" applyFont="1" applyFill="1" applyBorder="1" applyAlignment="1">
      <alignment wrapText="1"/>
    </xf>
    <xf numFmtId="0" fontId="15" fillId="0" borderId="42" xfId="0" applyFont="1" applyFill="1" applyBorder="1" applyAlignment="1">
      <alignment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justify" vertical="top" wrapText="1"/>
    </xf>
    <xf numFmtId="49" fontId="3" fillId="0" borderId="30" xfId="0" applyNumberFormat="1" applyFont="1" applyBorder="1" applyAlignment="1">
      <alignment horizontal="justify" vertical="top" wrapText="1"/>
    </xf>
    <xf numFmtId="0" fontId="3" fillId="0" borderId="13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5" fillId="2" borderId="13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10" fillId="0" borderId="13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top" wrapText="1"/>
    </xf>
    <xf numFmtId="0" fontId="3" fillId="0" borderId="30" xfId="0" applyFont="1" applyBorder="1" applyAlignment="1">
      <alignment horizontal="justify" vertical="top" wrapText="1"/>
    </xf>
    <xf numFmtId="0" fontId="10" fillId="0" borderId="6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3" fillId="0" borderId="6" xfId="0" applyFont="1" applyBorder="1" applyAlignment="1">
      <alignment horizontal="justify" vertical="top" wrapText="1"/>
    </xf>
    <xf numFmtId="0" fontId="5" fillId="2" borderId="49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49" fontId="3" fillId="0" borderId="13" xfId="0" applyNumberFormat="1" applyFont="1" applyBorder="1" applyAlignment="1">
      <alignment vertical="top" wrapText="1"/>
    </xf>
    <xf numFmtId="49" fontId="3" fillId="0" borderId="30" xfId="0" applyNumberFormat="1" applyFont="1" applyBorder="1" applyAlignment="1">
      <alignment vertical="top" wrapText="1"/>
    </xf>
    <xf numFmtId="0" fontId="49" fillId="0" borderId="57" xfId="0" applyFont="1" applyFill="1" applyBorder="1" applyAlignment="1">
      <alignment horizontal="center"/>
    </xf>
    <xf numFmtId="0" fontId="49" fillId="0" borderId="52" xfId="0" applyFont="1" applyFill="1" applyBorder="1" applyAlignment="1">
      <alignment horizontal="center"/>
    </xf>
    <xf numFmtId="0" fontId="49" fillId="0" borderId="53" xfId="0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justify" vertical="top" wrapText="1"/>
    </xf>
    <xf numFmtId="0" fontId="3" fillId="0" borderId="6" xfId="0" applyFont="1" applyBorder="1" applyAlignment="1">
      <alignment wrapText="1"/>
    </xf>
    <xf numFmtId="49" fontId="4" fillId="0" borderId="13" xfId="0" applyNumberFormat="1" applyFont="1" applyFill="1" applyBorder="1" applyAlignment="1"/>
    <xf numFmtId="49" fontId="48" fillId="0" borderId="6" xfId="0" applyNumberFormat="1" applyFont="1" applyFill="1" applyBorder="1" applyAlignment="1"/>
    <xf numFmtId="0" fontId="0" fillId="0" borderId="6" xfId="0" applyBorder="1" applyAlignment="1"/>
    <xf numFmtId="0" fontId="0" fillId="0" borderId="30" xfId="0" applyBorder="1" applyAlignment="1"/>
    <xf numFmtId="0" fontId="48" fillId="0" borderId="6" xfId="0" applyFont="1" applyFill="1" applyBorder="1" applyAlignment="1"/>
    <xf numFmtId="0" fontId="4" fillId="0" borderId="52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6" fontId="1" fillId="0" borderId="13" xfId="0" applyNumberFormat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166" fontId="1" fillId="0" borderId="26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9" fillId="0" borderId="5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50" xfId="0" applyFont="1" applyBorder="1" applyAlignment="1">
      <alignment horizontal="center" wrapText="1"/>
    </xf>
    <xf numFmtId="0" fontId="49" fillId="0" borderId="51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166" fontId="33" fillId="0" borderId="26" xfId="0" applyNumberFormat="1" applyFont="1" applyBorder="1" applyAlignment="1">
      <alignment vertical="center"/>
    </xf>
    <xf numFmtId="49" fontId="1" fillId="0" borderId="24" xfId="0" applyNumberFormat="1" applyFont="1" applyFill="1" applyBorder="1" applyAlignment="1"/>
    <xf numFmtId="0" fontId="0" fillId="0" borderId="32" xfId="0" applyBorder="1" applyAlignment="1"/>
    <xf numFmtId="0" fontId="1" fillId="0" borderId="13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49" fontId="11" fillId="0" borderId="21" xfId="0" applyNumberFormat="1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6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49" fontId="11" fillId="0" borderId="62" xfId="0" applyNumberFormat="1" applyFont="1" applyFill="1" applyBorder="1" applyAlignment="1">
      <alignment horizontal="right" vertical="center"/>
    </xf>
    <xf numFmtId="0" fontId="0" fillId="0" borderId="51" xfId="0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0" fontId="0" fillId="0" borderId="28" xfId="0" applyFill="1" applyBorder="1" applyAlignment="1"/>
    <xf numFmtId="0" fontId="0" fillId="0" borderId="32" xfId="0" applyFill="1" applyBorder="1" applyAlignment="1"/>
    <xf numFmtId="166" fontId="33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11" fillId="0" borderId="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5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3" xfId="0" applyBorder="1" applyAlignment="1">
      <alignment horizontal="center" vertical="top"/>
    </xf>
    <xf numFmtId="0" fontId="1" fillId="0" borderId="3" xfId="0" applyFont="1" applyFill="1" applyBorder="1" applyAlignment="1"/>
    <xf numFmtId="0" fontId="1" fillId="0" borderId="13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1" fillId="0" borderId="6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64" xfId="0" applyFill="1" applyBorder="1" applyAlignment="1">
      <alignment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/>
    <xf numFmtId="0" fontId="0" fillId="0" borderId="3" xfId="0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1" fillId="0" borderId="69" xfId="0" applyFont="1" applyFill="1" applyBorder="1" applyAlignment="1">
      <alignment horizontal="left" vertical="top" wrapText="1"/>
    </xf>
    <xf numFmtId="0" fontId="0" fillId="0" borderId="27" xfId="0" applyBorder="1" applyAlignment="1"/>
    <xf numFmtId="0" fontId="0" fillId="0" borderId="70" xfId="0" applyBorder="1" applyAlignment="1"/>
    <xf numFmtId="0" fontId="11" fillId="0" borderId="49" xfId="0" applyFont="1" applyFill="1" applyBorder="1" applyAlignment="1">
      <alignment horizontal="left" vertical="top" wrapText="1"/>
    </xf>
    <xf numFmtId="0" fontId="0" fillId="0" borderId="56" xfId="0" applyBorder="1" applyAlignment="1"/>
    <xf numFmtId="0" fontId="0" fillId="0" borderId="38" xfId="0" applyBorder="1" applyAlignment="1"/>
    <xf numFmtId="49" fontId="11" fillId="0" borderId="17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" fillId="0" borderId="24" xfId="0" applyNumberFormat="1" applyFont="1" applyFill="1" applyBorder="1" applyAlignment="1">
      <alignment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49" fontId="11" fillId="0" borderId="6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11" fillId="0" borderId="58" xfId="0" applyNumberFormat="1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49" fontId="1" fillId="0" borderId="28" xfId="0" applyNumberFormat="1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49" fontId="11" fillId="0" borderId="62" xfId="0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top" wrapText="1"/>
    </xf>
    <xf numFmtId="49" fontId="1" fillId="0" borderId="24" xfId="0" applyNumberFormat="1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1" fillId="0" borderId="6" xfId="0" applyFont="1" applyFill="1" applyBorder="1" applyAlignment="1">
      <alignment horizontal="left" vertical="top" wrapText="1"/>
    </xf>
    <xf numFmtId="49" fontId="1" fillId="0" borderId="24" xfId="0" applyNumberFormat="1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9" fontId="11" fillId="0" borderId="58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2" fontId="11" fillId="0" borderId="58" xfId="0" applyNumberFormat="1" applyFont="1" applyFill="1" applyBorder="1" applyAlignment="1">
      <alignment horizontal="center" vertical="center" wrapText="1"/>
    </xf>
    <xf numFmtId="2" fontId="0" fillId="0" borderId="55" xfId="0" applyNumberFormat="1" applyFill="1" applyBorder="1" applyAlignment="1">
      <alignment horizontal="center" vertical="center" wrapText="1"/>
    </xf>
    <xf numFmtId="2" fontId="0" fillId="0" borderId="59" xfId="0" applyNumberFormat="1" applyFill="1" applyBorder="1" applyAlignment="1">
      <alignment horizontal="center" vertical="center" wrapText="1"/>
    </xf>
    <xf numFmtId="4" fontId="11" fillId="0" borderId="60" xfId="0" applyNumberFormat="1" applyFont="1" applyFill="1" applyBorder="1" applyAlignment="1">
      <alignment horizontal="right" vertical="center" wrapText="1"/>
    </xf>
    <xf numFmtId="0" fontId="0" fillId="0" borderId="61" xfId="0" applyFill="1" applyBorder="1" applyAlignment="1">
      <alignment horizontal="right" vertical="center" wrapText="1"/>
    </xf>
    <xf numFmtId="0" fontId="0" fillId="0" borderId="40" xfId="0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9" fontId="11" fillId="0" borderId="62" xfId="0" applyNumberFormat="1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49" fontId="11" fillId="0" borderId="57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wrapText="1"/>
    </xf>
    <xf numFmtId="0" fontId="49" fillId="0" borderId="51" xfId="0" applyFont="1" applyFill="1" applyBorder="1" applyAlignment="1">
      <alignment horizontal="center" wrapText="1"/>
    </xf>
    <xf numFmtId="0" fontId="49" fillId="0" borderId="42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49" fontId="53" fillId="0" borderId="50" xfId="0" applyNumberFormat="1" applyFont="1" applyFill="1" applyBorder="1" applyAlignment="1">
      <alignment horizontal="center" vertical="top" wrapText="1"/>
    </xf>
    <xf numFmtId="49" fontId="53" fillId="0" borderId="51" xfId="0" applyNumberFormat="1" applyFont="1" applyFill="1" applyBorder="1" applyAlignment="1">
      <alignment horizontal="center" vertical="top" wrapText="1"/>
    </xf>
    <xf numFmtId="49" fontId="53" fillId="0" borderId="42" xfId="0" applyNumberFormat="1" applyFont="1" applyFill="1" applyBorder="1" applyAlignment="1">
      <alignment horizontal="center" vertical="top" wrapText="1"/>
    </xf>
    <xf numFmtId="2" fontId="11" fillId="0" borderId="13" xfId="0" applyNumberFormat="1" applyFont="1" applyFill="1" applyBorder="1" applyAlignment="1">
      <alignment horizontal="right" wrapText="1"/>
    </xf>
    <xf numFmtId="2" fontId="11" fillId="0" borderId="30" xfId="0" applyNumberFormat="1" applyFont="1" applyFill="1" applyBorder="1" applyAlignment="1">
      <alignment horizontal="right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right" wrapText="1"/>
    </xf>
    <xf numFmtId="2" fontId="11" fillId="0" borderId="3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right" wrapText="1"/>
    </xf>
    <xf numFmtId="2" fontId="1" fillId="0" borderId="8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53" fillId="0" borderId="50" xfId="0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49" fillId="0" borderId="50" xfId="0" applyFont="1" applyFill="1" applyBorder="1" applyAlignment="1">
      <alignment horizontal="center"/>
    </xf>
    <xf numFmtId="0" fontId="49" fillId="0" borderId="51" xfId="0" applyFont="1" applyFill="1" applyBorder="1" applyAlignment="1">
      <alignment horizontal="center"/>
    </xf>
    <xf numFmtId="0" fontId="49" fillId="0" borderId="42" xfId="0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1" fillId="0" borderId="3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1" fillId="0" borderId="17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1" fillId="0" borderId="13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11" fillId="0" borderId="24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49" fontId="11" fillId="0" borderId="24" xfId="0" applyNumberFormat="1" applyFont="1" applyFill="1" applyBorder="1" applyAlignment="1"/>
    <xf numFmtId="0" fontId="3" fillId="0" borderId="13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3" fillId="0" borderId="49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 wrapText="1"/>
    </xf>
    <xf numFmtId="0" fontId="24" fillId="6" borderId="3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2" fontId="4" fillId="6" borderId="13" xfId="0" applyNumberFormat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2" fontId="4" fillId="6" borderId="30" xfId="0" applyNumberFormat="1" applyFont="1" applyFill="1" applyBorder="1" applyAlignment="1">
      <alignment horizontal="center" vertical="center"/>
    </xf>
    <xf numFmtId="2" fontId="4" fillId="6" borderId="13" xfId="0" applyNumberFormat="1" applyFont="1" applyFill="1" applyBorder="1" applyAlignment="1">
      <alignment horizontal="center" vertical="center" wrapText="1"/>
    </xf>
    <xf numFmtId="2" fontId="4" fillId="6" borderId="6" xfId="0" applyNumberFormat="1" applyFont="1" applyFill="1" applyBorder="1" applyAlignment="1">
      <alignment horizontal="center" vertical="center" wrapText="1"/>
    </xf>
    <xf numFmtId="2" fontId="4" fillId="6" borderId="3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0" fillId="0" borderId="6" xfId="0" applyBorder="1" applyAlignment="1">
      <alignment wrapText="1"/>
    </xf>
    <xf numFmtId="0" fontId="1" fillId="0" borderId="13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48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166" fontId="11" fillId="0" borderId="13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46" fillId="0" borderId="64" xfId="0" applyFont="1" applyBorder="1" applyAlignment="1">
      <alignment horizontal="left"/>
    </xf>
    <xf numFmtId="0" fontId="46" fillId="0" borderId="37" xfId="0" applyFont="1" applyBorder="1" applyAlignment="1">
      <alignment horizontal="left"/>
    </xf>
    <xf numFmtId="0" fontId="33" fillId="0" borderId="3" xfId="0" applyFont="1" applyBorder="1" applyAlignment="1">
      <alignment vertical="center" wrapText="1"/>
    </xf>
    <xf numFmtId="0" fontId="33" fillId="0" borderId="3" xfId="0" applyFont="1" applyBorder="1" applyAlignment="1">
      <alignment vertical="center"/>
    </xf>
    <xf numFmtId="0" fontId="3" fillId="0" borderId="13" xfId="0" applyFont="1" applyBorder="1"/>
    <xf numFmtId="0" fontId="0" fillId="0" borderId="6" xfId="0" applyBorder="1"/>
    <xf numFmtId="0" fontId="0" fillId="0" borderId="30" xfId="0" applyBorder="1"/>
    <xf numFmtId="49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46" fillId="0" borderId="6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0" fontId="41" fillId="0" borderId="28" xfId="0" applyFont="1" applyBorder="1" applyAlignment="1">
      <alignment horizontal="left"/>
    </xf>
    <xf numFmtId="0" fontId="1" fillId="0" borderId="49" xfId="0" applyFont="1" applyFill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38" xfId="0" applyBorder="1" applyAlignment="1">
      <alignment horizontal="right"/>
    </xf>
    <xf numFmtId="49" fontId="12" fillId="0" borderId="13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5" fillId="0" borderId="13" xfId="0" applyFont="1" applyFill="1" applyBorder="1"/>
    <xf numFmtId="0" fontId="48" fillId="0" borderId="6" xfId="0" applyFont="1" applyFill="1" applyBorder="1"/>
    <xf numFmtId="0" fontId="48" fillId="0" borderId="30" xfId="0" applyFont="1" applyFill="1" applyBorder="1"/>
    <xf numFmtId="49" fontId="5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32" fillId="0" borderId="13" xfId="0" applyFont="1" applyBorder="1" applyAlignment="1">
      <alignment vertical="center" wrapText="1"/>
    </xf>
    <xf numFmtId="0" fontId="32" fillId="0" borderId="6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0" fillId="0" borderId="13" xfId="0" applyBorder="1"/>
    <xf numFmtId="2" fontId="32" fillId="0" borderId="13" xfId="0" applyNumberFormat="1" applyFont="1" applyBorder="1" applyAlignment="1">
      <alignment horizontal="center" vertical="center"/>
    </xf>
    <xf numFmtId="2" fontId="32" fillId="0" borderId="6" xfId="0" applyNumberFormat="1" applyFont="1" applyBorder="1" applyAlignment="1">
      <alignment horizontal="center" vertical="center"/>
    </xf>
    <xf numFmtId="2" fontId="32" fillId="0" borderId="30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justify" vertical="top" wrapText="1"/>
    </xf>
    <xf numFmtId="0" fontId="33" fillId="0" borderId="16" xfId="0" applyFont="1" applyBorder="1" applyAlignment="1">
      <alignment horizontal="justify" vertical="top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49" fontId="53" fillId="0" borderId="54" xfId="0" applyNumberFormat="1" applyFont="1" applyFill="1" applyBorder="1" applyAlignment="1">
      <alignment horizontal="center" wrapText="1"/>
    </xf>
    <xf numFmtId="49" fontId="53" fillId="0" borderId="55" xfId="0" applyNumberFormat="1" applyFont="1" applyFill="1" applyBorder="1" applyAlignment="1">
      <alignment horizontal="center" wrapText="1"/>
    </xf>
    <xf numFmtId="49" fontId="53" fillId="0" borderId="43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66" fontId="11" fillId="0" borderId="26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3" fillId="0" borderId="13" xfId="0" applyFont="1" applyFill="1" applyBorder="1" applyAlignment="1">
      <alignment wrapText="1"/>
    </xf>
    <xf numFmtId="0" fontId="1" fillId="0" borderId="2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164" fontId="4" fillId="0" borderId="13" xfId="8" applyFont="1" applyFill="1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164" fontId="4" fillId="0" borderId="26" xfId="8" applyFont="1" applyFill="1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32" xfId="0" applyBorder="1" applyAlignment="1">
      <alignment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49" fontId="36" fillId="0" borderId="3" xfId="0" applyNumberFormat="1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top"/>
    </xf>
    <xf numFmtId="0" fontId="1" fillId="0" borderId="24" xfId="0" applyFont="1" applyFill="1" applyBorder="1" applyAlignment="1"/>
    <xf numFmtId="0" fontId="0" fillId="0" borderId="28" xfId="0" applyBorder="1" applyAlignment="1"/>
    <xf numFmtId="0" fontId="0" fillId="0" borderId="13" xfId="0" applyBorder="1" applyAlignment="1"/>
    <xf numFmtId="0" fontId="0" fillId="0" borderId="13" xfId="0" applyBorder="1" applyAlignment="1">
      <alignment horizontal="center" vertical="top"/>
    </xf>
    <xf numFmtId="0" fontId="37" fillId="0" borderId="6" xfId="0" applyFont="1" applyBorder="1" applyAlignment="1">
      <alignment horizontal="left" vertical="top" wrapText="1"/>
    </xf>
    <xf numFmtId="0" fontId="37" fillId="0" borderId="30" xfId="0" applyFont="1" applyBorder="1" applyAlignment="1">
      <alignment horizontal="left" vertical="top" wrapText="1"/>
    </xf>
    <xf numFmtId="0" fontId="47" fillId="0" borderId="57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65" xfId="0" applyFont="1" applyBorder="1" applyAlignment="1">
      <alignment horizontal="center" vertical="center" wrapText="1"/>
    </xf>
    <xf numFmtId="0" fontId="47" fillId="0" borderId="64" xfId="0" applyFont="1" applyBorder="1" applyAlignment="1">
      <alignment horizontal="center" vertical="center" wrapText="1"/>
    </xf>
    <xf numFmtId="0" fontId="47" fillId="0" borderId="6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24" fillId="8" borderId="30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23" fillId="8" borderId="13" xfId="0" applyFont="1" applyFill="1" applyBorder="1" applyAlignment="1">
      <alignment vertical="center" wrapText="1"/>
    </xf>
    <xf numFmtId="0" fontId="23" fillId="8" borderId="30" xfId="0" applyFont="1" applyFill="1" applyBorder="1" applyAlignment="1">
      <alignment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vertical="center" wrapText="1"/>
    </xf>
    <xf numFmtId="0" fontId="24" fillId="7" borderId="13" xfId="0" applyFont="1" applyFill="1" applyBorder="1" applyAlignment="1">
      <alignment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wrapText="1"/>
    </xf>
    <xf numFmtId="0" fontId="40" fillId="0" borderId="2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vertical="top" wrapText="1"/>
    </xf>
    <xf numFmtId="0" fontId="33" fillId="0" borderId="3" xfId="0" applyFont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9" fillId="0" borderId="29" xfId="0" applyFont="1" applyFill="1" applyBorder="1" applyAlignment="1">
      <alignment horizontal="center" wrapText="1"/>
    </xf>
    <xf numFmtId="0" fontId="49" fillId="0" borderId="18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/>
    <xf numFmtId="0" fontId="1" fillId="0" borderId="15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0" fontId="49" fillId="0" borderId="39" xfId="0" applyFont="1" applyFill="1" applyBorder="1" applyAlignment="1">
      <alignment horizontal="center" shrinkToFit="1"/>
    </xf>
    <xf numFmtId="0" fontId="49" fillId="0" borderId="27" xfId="0" applyFont="1" applyFill="1" applyBorder="1" applyAlignment="1">
      <alignment horizontal="center" shrinkToFit="1"/>
    </xf>
    <xf numFmtId="0" fontId="49" fillId="0" borderId="48" xfId="0" applyFont="1" applyFill="1" applyBorder="1" applyAlignment="1">
      <alignment horizontal="center" shrinkToFit="1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right" vertical="center"/>
    </xf>
    <xf numFmtId="0" fontId="32" fillId="0" borderId="3" xfId="0" applyFont="1" applyBorder="1" applyAlignment="1">
      <alignment horizontal="right" vertical="top" wrapText="1"/>
    </xf>
    <xf numFmtId="0" fontId="33" fillId="0" borderId="11" xfId="0" applyFont="1" applyBorder="1" applyAlignment="1">
      <alignment horizontal="right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top" wrapText="1"/>
    </xf>
    <xf numFmtId="16" fontId="33" fillId="0" borderId="11" xfId="0" applyNumberFormat="1" applyFont="1" applyBorder="1" applyAlignment="1">
      <alignment horizontal="right" vertical="center"/>
    </xf>
    <xf numFmtId="0" fontId="33" fillId="0" borderId="24" xfId="0" applyFont="1" applyBorder="1" applyAlignment="1">
      <alignment horizontal="right" vertical="center"/>
    </xf>
    <xf numFmtId="0" fontId="33" fillId="0" borderId="13" xfId="0" applyFont="1" applyBorder="1" applyAlignment="1">
      <alignment horizontal="right" vertical="center" wrapText="1"/>
    </xf>
    <xf numFmtId="0" fontId="33" fillId="0" borderId="6" xfId="0" applyFont="1" applyBorder="1" applyAlignment="1">
      <alignment horizontal="right" vertical="center" wrapText="1"/>
    </xf>
    <xf numFmtId="0" fontId="33" fillId="0" borderId="30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49" fontId="33" fillId="0" borderId="6" xfId="0" applyNumberFormat="1" applyFont="1" applyBorder="1" applyAlignment="1">
      <alignment horizontal="center" vertical="center" wrapText="1"/>
    </xf>
    <xf numFmtId="49" fontId="33" fillId="0" borderId="30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wrapText="1"/>
    </xf>
    <xf numFmtId="0" fontId="49" fillId="0" borderId="48" xfId="0" applyFont="1" applyFill="1" applyBorder="1" applyAlignment="1">
      <alignment horizontal="center" wrapText="1"/>
    </xf>
    <xf numFmtId="2" fontId="4" fillId="0" borderId="13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0" fontId="24" fillId="7" borderId="4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vertical="center" wrapText="1"/>
    </xf>
    <xf numFmtId="0" fontId="24" fillId="7" borderId="30" xfId="0" applyFont="1" applyFill="1" applyBorder="1" applyAlignment="1">
      <alignment vertical="center" wrapText="1"/>
    </xf>
    <xf numFmtId="0" fontId="24" fillId="7" borderId="53" xfId="0" applyFont="1" applyFill="1" applyBorder="1" applyAlignment="1">
      <alignment horizontal="center" vertical="center" wrapText="1"/>
    </xf>
    <xf numFmtId="0" fontId="24" fillId="7" borderId="6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wrapText="1"/>
    </xf>
    <xf numFmtId="0" fontId="37" fillId="0" borderId="6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0" fontId="37" fillId="0" borderId="6" xfId="0" applyFont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1" fillId="0" borderId="32" xfId="0" applyFont="1" applyFill="1" applyBorder="1" applyAlignment="1">
      <alignment wrapText="1"/>
    </xf>
    <xf numFmtId="0" fontId="48" fillId="0" borderId="3" xfId="0" applyFont="1" applyFill="1" applyBorder="1" applyAlignment="1">
      <alignment horizontal="left" vertical="center" wrapText="1"/>
    </xf>
    <xf numFmtId="164" fontId="4" fillId="0" borderId="26" xfId="8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top"/>
    </xf>
    <xf numFmtId="49" fontId="11" fillId="0" borderId="28" xfId="0" applyNumberFormat="1" applyFont="1" applyFill="1" applyBorder="1" applyAlignment="1">
      <alignment horizontal="center" vertical="top"/>
    </xf>
    <xf numFmtId="49" fontId="11" fillId="0" borderId="32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3" xfId="8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/>
    </xf>
    <xf numFmtId="49" fontId="33" fillId="0" borderId="6" xfId="0" applyNumberFormat="1" applyFont="1" applyBorder="1" applyAlignment="1">
      <alignment horizontal="center" vertical="center"/>
    </xf>
    <xf numFmtId="49" fontId="33" fillId="0" borderId="30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vertical="center" wrapText="1"/>
    </xf>
    <xf numFmtId="0" fontId="32" fillId="0" borderId="3" xfId="0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horizontal="justify" vertical="center" wrapText="1"/>
    </xf>
    <xf numFmtId="0" fontId="33" fillId="0" borderId="20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top" wrapText="1"/>
    </xf>
    <xf numFmtId="0" fontId="0" fillId="0" borderId="30" xfId="0" applyBorder="1" applyAlignment="1">
      <alignment horizontal="justify" vertical="top" wrapText="1"/>
    </xf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right" vertical="center" wrapText="1"/>
    </xf>
    <xf numFmtId="16" fontId="0" fillId="0" borderId="24" xfId="0" applyNumberFormat="1" applyBorder="1" applyAlignment="1">
      <alignment horizontal="center" vertical="center"/>
    </xf>
    <xf numFmtId="0" fontId="12" fillId="0" borderId="13" xfId="0" applyFont="1" applyFill="1" applyBorder="1" applyAlignment="1">
      <alignment wrapText="1"/>
    </xf>
    <xf numFmtId="0" fontId="37" fillId="0" borderId="30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33" fillId="0" borderId="13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22" fillId="2" borderId="49" xfId="0" applyFont="1" applyFill="1" applyBorder="1" applyAlignment="1">
      <alignment horizontal="center"/>
    </xf>
    <xf numFmtId="0" fontId="50" fillId="0" borderId="56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22" fillId="2" borderId="49" xfId="0" applyFont="1" applyFill="1" applyBorder="1" applyAlignment="1"/>
    <xf numFmtId="0" fontId="4" fillId="2" borderId="49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8" xfId="0" applyBorder="1" applyAlignment="1">
      <alignment horizontal="center"/>
    </xf>
    <xf numFmtId="49" fontId="22" fillId="0" borderId="49" xfId="0" applyNumberFormat="1" applyFont="1" applyFill="1" applyBorder="1" applyAlignment="1">
      <alignment horizontal="center" vertical="center" wrapText="1"/>
    </xf>
    <xf numFmtId="0" fontId="52" fillId="0" borderId="56" xfId="0" applyFont="1" applyFill="1" applyBorder="1" applyAlignment="1"/>
    <xf numFmtId="0" fontId="52" fillId="0" borderId="38" xfId="0" applyFont="1" applyFill="1" applyBorder="1" applyAlignment="1"/>
    <xf numFmtId="0" fontId="4" fillId="2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15" fillId="2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2" borderId="67" xfId="0" applyFont="1" applyFill="1" applyBorder="1" applyAlignment="1">
      <alignment horizontal="center" vertical="top" wrapText="1"/>
    </xf>
    <xf numFmtId="0" fontId="18" fillId="0" borderId="67" xfId="0" applyFont="1" applyBorder="1" applyAlignment="1">
      <alignment horizontal="center" vertical="top" wrapText="1"/>
    </xf>
    <xf numFmtId="0" fontId="4" fillId="2" borderId="49" xfId="0" applyFont="1" applyFill="1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4" fillId="2" borderId="13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top" wrapText="1"/>
    </xf>
    <xf numFmtId="0" fontId="55" fillId="2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justify" vertical="top" wrapText="1"/>
    </xf>
  </cellXfs>
  <cellStyles count="9">
    <cellStyle name="xl34" xfId="1" xr:uid="{00000000-0005-0000-0000-000000000000}"/>
    <cellStyle name="xl35" xfId="2" xr:uid="{00000000-0005-0000-0000-000001000000}"/>
    <cellStyle name="xl37" xfId="3" xr:uid="{00000000-0005-0000-0000-000002000000}"/>
    <cellStyle name="xl38" xfId="4" xr:uid="{00000000-0005-0000-0000-000003000000}"/>
    <cellStyle name="xl39" xfId="5" xr:uid="{00000000-0005-0000-0000-000004000000}"/>
    <cellStyle name="xl40" xfId="6" xr:uid="{00000000-0005-0000-0000-000005000000}"/>
    <cellStyle name="xl94" xfId="7" xr:uid="{00000000-0005-0000-0000-000006000000}"/>
    <cellStyle name="Обычный" xfId="0" builtinId="0"/>
    <cellStyle name="Финансовы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87;&#1088;&#1072;&#1074;&#1083;&#1077;&#1085;&#1080;&#1077;%20&#1086;&#1073;&#1088;&#1072;&#1079;&#1086;&#1074;&#1072;&#1085;&#1080;&#1103;%20&#1047;&#1072;%20%202021%20&#1075;&#1086;&#1076;%20&#1087;&#1088;&#1080;&#1083;&#1086;&#1078;&#1077;&#1085;&#1080;&#1103;%206,7,8,9,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7;/&#1052;&#1086;&#1080;%20&#1076;&#1086;&#1082;&#1080;/&#1056;&#1077;&#1072;&#1083;&#1080;&#1079;&#1072;&#1094;&#1080;&#1103;%20&#1084;&#1091;&#1085;&#1080;&#1094;&#1080;&#1087;&#1072;&#1083;&#1100;&#1085;&#1099;&#1093;%20&#1087;&#1088;&#1086;&#1075;&#1088;&#1072;&#1084;&#1084;/&#1043;&#1054;&#1044;/&#1054;&#1090;&#1095;&#1077;&#1090;%20&#1086;%20&#1088;&#1077;&#1072;&#1083;&#1080;&#1079;&#1072;&#1094;&#1080;&#1080;%20&#1052;&#1055;%202020%20&#1043;&#1054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6"/>
      <sheetName val="Форма 6 "/>
      <sheetName val="Форма 7"/>
      <sheetName val="Форма 8"/>
      <sheetName val="Форма 9"/>
      <sheetName val="Форма 10"/>
    </sheetNames>
    <sheetDataSet>
      <sheetData sheetId="0"/>
      <sheetData sheetId="1">
        <row r="9">
          <cell r="G9">
            <v>0</v>
          </cell>
        </row>
      </sheetData>
      <sheetData sheetId="2">
        <row r="27">
          <cell r="I27">
            <v>22431040</v>
          </cell>
          <cell r="J27">
            <v>24433040</v>
          </cell>
          <cell r="K27">
            <v>24204284.420000002</v>
          </cell>
        </row>
        <row r="28">
          <cell r="I28">
            <v>34995</v>
          </cell>
          <cell r="J28">
            <v>3170</v>
          </cell>
          <cell r="K28">
            <v>1170</v>
          </cell>
        </row>
        <row r="29">
          <cell r="I29">
            <v>6774170</v>
          </cell>
          <cell r="J29">
            <v>7378640</v>
          </cell>
          <cell r="K29">
            <v>7276125.2999999998</v>
          </cell>
        </row>
        <row r="30">
          <cell r="I30">
            <v>13488247</v>
          </cell>
          <cell r="J30">
            <v>29819920</v>
          </cell>
          <cell r="K30">
            <v>25592787.699999999</v>
          </cell>
        </row>
        <row r="31">
          <cell r="I31">
            <v>860000</v>
          </cell>
          <cell r="J31">
            <v>1359250.99</v>
          </cell>
          <cell r="K31">
            <v>1359250.99</v>
          </cell>
        </row>
        <row r="32">
          <cell r="I32">
            <v>10000</v>
          </cell>
          <cell r="J32">
            <v>0</v>
          </cell>
          <cell r="K32">
            <v>0</v>
          </cell>
        </row>
        <row r="33">
          <cell r="I33">
            <v>247000</v>
          </cell>
          <cell r="J33">
            <v>35871.120000000003</v>
          </cell>
          <cell r="K33">
            <v>35480.31</v>
          </cell>
        </row>
        <row r="34">
          <cell r="I34">
            <v>11364100</v>
          </cell>
          <cell r="J34">
            <v>969225.11</v>
          </cell>
          <cell r="K34">
            <v>566517</v>
          </cell>
        </row>
        <row r="35">
          <cell r="I35">
            <v>0</v>
          </cell>
          <cell r="J35">
            <v>10938857.369999999</v>
          </cell>
          <cell r="K35">
            <v>10938818.029999999</v>
          </cell>
        </row>
        <row r="36">
          <cell r="I36">
            <v>67238350</v>
          </cell>
          <cell r="J36">
            <v>65049754</v>
          </cell>
          <cell r="K36">
            <v>53703499.869999997</v>
          </cell>
        </row>
        <row r="37">
          <cell r="I37">
            <v>20305980</v>
          </cell>
          <cell r="J37">
            <v>19645058</v>
          </cell>
          <cell r="K37">
            <v>16122545.24</v>
          </cell>
        </row>
        <row r="38">
          <cell r="I38">
            <v>3077719</v>
          </cell>
          <cell r="J38">
            <v>3255634</v>
          </cell>
          <cell r="K38">
            <v>3220630</v>
          </cell>
        </row>
        <row r="43">
          <cell r="J43">
            <v>285721.53000000003</v>
          </cell>
          <cell r="K43">
            <v>172197.81</v>
          </cell>
        </row>
        <row r="44">
          <cell r="J44">
            <v>147437754.06999999</v>
          </cell>
          <cell r="K44">
            <v>147437754.06999999</v>
          </cell>
        </row>
        <row r="45">
          <cell r="J45">
            <v>35429470.219999999</v>
          </cell>
          <cell r="K45">
            <v>22495925.66</v>
          </cell>
        </row>
        <row r="51">
          <cell r="J51">
            <v>3088972.21</v>
          </cell>
          <cell r="K51">
            <v>2708938.23</v>
          </cell>
        </row>
        <row r="52">
          <cell r="J52">
            <v>2818400.2</v>
          </cell>
          <cell r="K52">
            <v>2818400.2</v>
          </cell>
        </row>
        <row r="54">
          <cell r="J54">
            <v>737888</v>
          </cell>
          <cell r="K54">
            <v>709347</v>
          </cell>
        </row>
        <row r="55">
          <cell r="J55">
            <v>25000</v>
          </cell>
          <cell r="K55">
            <v>25000</v>
          </cell>
        </row>
        <row r="56">
          <cell r="J56">
            <v>6300</v>
          </cell>
          <cell r="K56">
            <v>6300</v>
          </cell>
        </row>
        <row r="57">
          <cell r="J57">
            <v>3099097.82</v>
          </cell>
          <cell r="K57">
            <v>2922803.44</v>
          </cell>
        </row>
        <row r="58">
          <cell r="J58">
            <v>1094500</v>
          </cell>
          <cell r="K58">
            <v>1090644</v>
          </cell>
        </row>
        <row r="59">
          <cell r="J59">
            <v>967543</v>
          </cell>
          <cell r="K59">
            <v>967543</v>
          </cell>
        </row>
        <row r="60">
          <cell r="J60">
            <v>360175.91</v>
          </cell>
          <cell r="K60">
            <v>360175.91</v>
          </cell>
        </row>
        <row r="61">
          <cell r="J61">
            <v>108773.17</v>
          </cell>
          <cell r="K61">
            <v>108773.17</v>
          </cell>
        </row>
        <row r="62">
          <cell r="J62">
            <v>175389.62</v>
          </cell>
          <cell r="K62">
            <v>175389.62</v>
          </cell>
        </row>
        <row r="63">
          <cell r="I63">
            <v>50543990</v>
          </cell>
          <cell r="J63">
            <v>54416293.200000003</v>
          </cell>
          <cell r="K63">
            <v>54351214.989999995</v>
          </cell>
        </row>
        <row r="64">
          <cell r="I64">
            <v>301500</v>
          </cell>
          <cell r="J64">
            <v>91500</v>
          </cell>
          <cell r="K64">
            <v>87255</v>
          </cell>
        </row>
        <row r="65">
          <cell r="I65">
            <v>15264290</v>
          </cell>
          <cell r="J65">
            <v>16369706.199999999</v>
          </cell>
          <cell r="K65">
            <v>16291471.770000001</v>
          </cell>
        </row>
        <row r="66">
          <cell r="I66">
            <v>15584330</v>
          </cell>
          <cell r="J66">
            <v>24730708.210000001</v>
          </cell>
          <cell r="K66">
            <v>23041632.190000001</v>
          </cell>
        </row>
        <row r="67">
          <cell r="I67">
            <v>0</v>
          </cell>
          <cell r="J67">
            <v>230800</v>
          </cell>
          <cell r="K67">
            <v>230800</v>
          </cell>
        </row>
        <row r="68">
          <cell r="I68">
            <v>5200000</v>
          </cell>
          <cell r="J68">
            <v>8413586.8300000001</v>
          </cell>
          <cell r="K68">
            <v>8413586.8300000001</v>
          </cell>
        </row>
        <row r="69">
          <cell r="I69">
            <v>25000</v>
          </cell>
          <cell r="J69">
            <v>16530</v>
          </cell>
          <cell r="K69">
            <v>16530</v>
          </cell>
        </row>
        <row r="70">
          <cell r="I70">
            <v>500200</v>
          </cell>
          <cell r="J70">
            <v>135200</v>
          </cell>
          <cell r="K70">
            <v>128715.45</v>
          </cell>
        </row>
        <row r="71">
          <cell r="I71">
            <v>9400000</v>
          </cell>
          <cell r="J71">
            <v>10566107</v>
          </cell>
          <cell r="K71">
            <v>10566107</v>
          </cell>
        </row>
        <row r="72">
          <cell r="I72">
            <v>27162500</v>
          </cell>
          <cell r="J72">
            <v>285893.78999999998</v>
          </cell>
          <cell r="K72">
            <v>206844.81</v>
          </cell>
        </row>
        <row r="73">
          <cell r="I73">
            <v>0</v>
          </cell>
          <cell r="J73">
            <v>29392052.530000001</v>
          </cell>
          <cell r="K73">
            <v>29300955.32</v>
          </cell>
        </row>
        <row r="74">
          <cell r="I74">
            <v>3682100</v>
          </cell>
          <cell r="J74">
            <v>3479637.98</v>
          </cell>
          <cell r="K74">
            <v>3479637.98</v>
          </cell>
        </row>
        <row r="75">
          <cell r="J75">
            <v>17366380</v>
          </cell>
          <cell r="K75">
            <v>15858326.470000001</v>
          </cell>
        </row>
        <row r="76">
          <cell r="J76">
            <v>5307872.8499999996</v>
          </cell>
          <cell r="K76">
            <v>4803307.97</v>
          </cell>
        </row>
        <row r="77">
          <cell r="J77">
            <v>4235747.1500000004</v>
          </cell>
          <cell r="K77">
            <v>4235747.1500000004</v>
          </cell>
        </row>
        <row r="78">
          <cell r="I78">
            <v>170756530</v>
          </cell>
          <cell r="J78">
            <v>178748964</v>
          </cell>
          <cell r="K78">
            <v>165076653.34999999</v>
          </cell>
        </row>
        <row r="79">
          <cell r="I79">
            <v>51568470</v>
          </cell>
          <cell r="J79">
            <v>53971657</v>
          </cell>
          <cell r="K79">
            <v>49839636.920000002</v>
          </cell>
        </row>
        <row r="80">
          <cell r="I80">
            <v>11197463</v>
          </cell>
          <cell r="J80">
            <v>11508042</v>
          </cell>
          <cell r="K80">
            <v>10742411.09</v>
          </cell>
        </row>
        <row r="81">
          <cell r="I81">
            <v>43889300</v>
          </cell>
          <cell r="J81">
            <v>44889300</v>
          </cell>
          <cell r="K81">
            <v>44889300</v>
          </cell>
        </row>
        <row r="83">
          <cell r="J83">
            <v>6481860</v>
          </cell>
          <cell r="K83">
            <v>5292639.91</v>
          </cell>
        </row>
        <row r="84">
          <cell r="J84">
            <v>1754640</v>
          </cell>
          <cell r="K84">
            <v>1754640</v>
          </cell>
        </row>
        <row r="85">
          <cell r="J85">
            <v>7884368.7999999998</v>
          </cell>
          <cell r="K85">
            <v>7028043.8600000003</v>
          </cell>
        </row>
        <row r="86">
          <cell r="J86">
            <v>1075141.2</v>
          </cell>
          <cell r="K86">
            <v>958369.62</v>
          </cell>
        </row>
        <row r="87">
          <cell r="J87">
            <v>2367719.2000000002</v>
          </cell>
          <cell r="K87">
            <v>2367719.2000000002</v>
          </cell>
        </row>
        <row r="88">
          <cell r="J88">
            <v>322870.8</v>
          </cell>
          <cell r="K88">
            <v>322870.8</v>
          </cell>
        </row>
        <row r="90">
          <cell r="J90">
            <v>2353666.9500000002</v>
          </cell>
          <cell r="K90">
            <v>2353666.9500000002</v>
          </cell>
        </row>
        <row r="91">
          <cell r="J91">
            <v>23774.41</v>
          </cell>
          <cell r="K91">
            <v>23774.41</v>
          </cell>
        </row>
        <row r="95">
          <cell r="J95">
            <v>3085000</v>
          </cell>
          <cell r="K95">
            <v>2709388.63</v>
          </cell>
        </row>
        <row r="96">
          <cell r="J96">
            <v>240000</v>
          </cell>
          <cell r="K96">
            <v>240000</v>
          </cell>
        </row>
        <row r="101">
          <cell r="J101">
            <v>25000</v>
          </cell>
          <cell r="K101">
            <v>25000</v>
          </cell>
        </row>
        <row r="102">
          <cell r="J102">
            <v>225000</v>
          </cell>
          <cell r="K102">
            <v>225000</v>
          </cell>
        </row>
        <row r="103">
          <cell r="J103">
            <v>144190</v>
          </cell>
          <cell r="K103">
            <v>144190</v>
          </cell>
        </row>
        <row r="104">
          <cell r="I104">
            <v>5483400</v>
          </cell>
          <cell r="J104">
            <v>5531000</v>
          </cell>
          <cell r="K104">
            <v>5530905.0099999998</v>
          </cell>
        </row>
        <row r="105">
          <cell r="I105">
            <v>0</v>
          </cell>
          <cell r="J105">
            <v>8600</v>
          </cell>
          <cell r="K105">
            <v>8600</v>
          </cell>
        </row>
        <row r="106">
          <cell r="I106">
            <v>1656000</v>
          </cell>
          <cell r="J106">
            <v>1662600</v>
          </cell>
          <cell r="K106">
            <v>1654638.68</v>
          </cell>
        </row>
        <row r="107">
          <cell r="I107">
            <v>154532</v>
          </cell>
          <cell r="J107">
            <v>390588</v>
          </cell>
          <cell r="K107">
            <v>373915.77</v>
          </cell>
        </row>
        <row r="108">
          <cell r="I108">
            <v>3500</v>
          </cell>
          <cell r="J108">
            <v>3500</v>
          </cell>
          <cell r="K108">
            <v>3500</v>
          </cell>
        </row>
        <row r="109">
          <cell r="I109">
            <v>1410</v>
          </cell>
          <cell r="J109">
            <v>0</v>
          </cell>
          <cell r="K109">
            <v>0</v>
          </cell>
        </row>
        <row r="110">
          <cell r="I110">
            <v>193730</v>
          </cell>
          <cell r="J110">
            <v>1161</v>
          </cell>
          <cell r="K110">
            <v>1160.81</v>
          </cell>
        </row>
        <row r="111">
          <cell r="I111">
            <v>0</v>
          </cell>
          <cell r="J111">
            <v>233623</v>
          </cell>
          <cell r="K111">
            <v>233622.95</v>
          </cell>
        </row>
        <row r="112">
          <cell r="I112">
            <v>28800000</v>
          </cell>
          <cell r="J112">
            <v>29547330</v>
          </cell>
          <cell r="K112">
            <v>29547330</v>
          </cell>
        </row>
        <row r="113">
          <cell r="I113">
            <v>565000</v>
          </cell>
          <cell r="J113">
            <v>565000</v>
          </cell>
          <cell r="K113">
            <v>565000</v>
          </cell>
        </row>
        <row r="115">
          <cell r="J115">
            <v>416000</v>
          </cell>
          <cell r="K115">
            <v>416000</v>
          </cell>
        </row>
        <row r="116">
          <cell r="J116">
            <v>0</v>
          </cell>
          <cell r="K116">
            <v>0</v>
          </cell>
        </row>
        <row r="117">
          <cell r="J117">
            <v>1434291.63</v>
          </cell>
          <cell r="K117">
            <v>1434291.63</v>
          </cell>
        </row>
        <row r="118">
          <cell r="J118">
            <v>196705.47</v>
          </cell>
          <cell r="K118">
            <v>120000</v>
          </cell>
        </row>
        <row r="119">
          <cell r="J119">
            <v>0</v>
          </cell>
          <cell r="K119">
            <v>0</v>
          </cell>
        </row>
        <row r="123">
          <cell r="J123">
            <v>990000</v>
          </cell>
          <cell r="K123">
            <v>990000</v>
          </cell>
        </row>
        <row r="124">
          <cell r="J124">
            <v>160000</v>
          </cell>
          <cell r="K124">
            <v>160000</v>
          </cell>
        </row>
        <row r="127">
          <cell r="J127">
            <v>90991.2</v>
          </cell>
          <cell r="K127">
            <v>89002</v>
          </cell>
        </row>
        <row r="128">
          <cell r="J128">
            <v>20077278</v>
          </cell>
          <cell r="K128">
            <v>20077105.280000001</v>
          </cell>
        </row>
        <row r="129">
          <cell r="J129">
            <v>79000</v>
          </cell>
          <cell r="K129">
            <v>70380</v>
          </cell>
        </row>
        <row r="130">
          <cell r="J130">
            <v>6040078</v>
          </cell>
          <cell r="K130">
            <v>6038454.4500000002</v>
          </cell>
        </row>
        <row r="131">
          <cell r="J131">
            <v>4078222.38</v>
          </cell>
          <cell r="K131">
            <v>3988861.9699999997</v>
          </cell>
        </row>
        <row r="132">
          <cell r="J132">
            <v>99733.37</v>
          </cell>
          <cell r="K132">
            <v>99733.37</v>
          </cell>
        </row>
        <row r="133">
          <cell r="J133">
            <v>6192</v>
          </cell>
          <cell r="K133">
            <v>6192</v>
          </cell>
        </row>
        <row r="134">
          <cell r="J134">
            <v>0</v>
          </cell>
          <cell r="K134">
            <v>0</v>
          </cell>
        </row>
        <row r="135">
          <cell r="J135">
            <v>285000</v>
          </cell>
          <cell r="K135">
            <v>285000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6"/>
      <sheetName val="Форма 7"/>
      <sheetName val="Форма 8"/>
    </sheetNames>
    <sheetDataSet>
      <sheetData sheetId="0"/>
      <sheetData sheetId="1">
        <row r="18">
          <cell r="J18">
            <v>250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246"/>
  <sheetViews>
    <sheetView tabSelected="1" topLeftCell="A162" zoomScaleNormal="100" zoomScaleSheetLayoutView="100" workbookViewId="0">
      <selection activeCell="G159" sqref="G159"/>
    </sheetView>
  </sheetViews>
  <sheetFormatPr defaultColWidth="9.140625" defaultRowHeight="15" x14ac:dyDescent="0.25"/>
  <cols>
    <col min="1" max="1" width="5.85546875" style="7" customWidth="1"/>
    <col min="2" max="2" width="49.42578125" style="7" customWidth="1"/>
    <col min="3" max="3" width="10.28515625" style="7" customWidth="1"/>
    <col min="4" max="4" width="17" style="7" customWidth="1"/>
    <col min="5" max="5" width="9.140625" style="7"/>
    <col min="6" max="6" width="9.5703125" style="7" bestFit="1" customWidth="1"/>
    <col min="7" max="7" width="23.5703125" style="7" customWidth="1"/>
    <col min="8" max="16384" width="9.140625" style="7"/>
  </cols>
  <sheetData>
    <row r="1" spans="1:41" s="3" customFormat="1" ht="15.75" x14ac:dyDescent="0.25">
      <c r="A1" s="17"/>
      <c r="B1" s="17"/>
      <c r="C1" s="17"/>
      <c r="D1" s="17"/>
      <c r="E1" s="17"/>
      <c r="F1" s="1291" t="s">
        <v>737</v>
      </c>
      <c r="G1" s="1291"/>
    </row>
    <row r="2" spans="1:41" s="3" customFormat="1" ht="51" customHeight="1" x14ac:dyDescent="0.25">
      <c r="A2" s="1292" t="s">
        <v>879</v>
      </c>
      <c r="B2" s="1292"/>
      <c r="C2" s="1292"/>
      <c r="D2" s="1292"/>
      <c r="E2" s="1292"/>
      <c r="F2" s="1292"/>
      <c r="G2" s="1292"/>
    </row>
    <row r="3" spans="1:41" s="3" customFormat="1" ht="35.25" customHeight="1" x14ac:dyDescent="0.25">
      <c r="A3" s="17"/>
      <c r="B3" s="1293" t="s">
        <v>622</v>
      </c>
      <c r="C3" s="1293"/>
      <c r="D3" s="1293"/>
      <c r="E3" s="1293"/>
      <c r="F3" s="1293"/>
      <c r="G3" s="1293"/>
    </row>
    <row r="4" spans="1:41" s="3" customFormat="1" ht="49.15" customHeight="1" x14ac:dyDescent="0.25">
      <c r="A4" s="1288" t="s">
        <v>623</v>
      </c>
      <c r="B4" s="1288" t="s">
        <v>644</v>
      </c>
      <c r="C4" s="1288" t="s">
        <v>645</v>
      </c>
      <c r="D4" s="1300" t="s">
        <v>647</v>
      </c>
      <c r="E4" s="1302"/>
      <c r="F4" s="1301"/>
      <c r="G4" s="1288" t="s">
        <v>651</v>
      </c>
    </row>
    <row r="5" spans="1:41" s="3" customFormat="1" ht="44.25" customHeight="1" x14ac:dyDescent="0.25">
      <c r="A5" s="1289"/>
      <c r="B5" s="1289"/>
      <c r="C5" s="1289"/>
      <c r="D5" s="1288" t="s">
        <v>646</v>
      </c>
      <c r="E5" s="1300" t="s">
        <v>648</v>
      </c>
      <c r="F5" s="1301"/>
      <c r="G5" s="1289"/>
    </row>
    <row r="6" spans="1:41" s="3" customFormat="1" ht="30" customHeight="1" x14ac:dyDescent="0.25">
      <c r="A6" s="1290"/>
      <c r="B6" s="1290"/>
      <c r="C6" s="1290"/>
      <c r="D6" s="1290"/>
      <c r="E6" s="429" t="s">
        <v>649</v>
      </c>
      <c r="F6" s="429" t="s">
        <v>650</v>
      </c>
      <c r="G6" s="1290"/>
    </row>
    <row r="7" spans="1:41" s="3" customFormat="1" ht="33.75" customHeight="1" thickBot="1" x14ac:dyDescent="0.3">
      <c r="A7" s="430">
        <v>1</v>
      </c>
      <c r="B7" s="430">
        <v>2</v>
      </c>
      <c r="C7" s="430">
        <v>3</v>
      </c>
      <c r="D7" s="430">
        <v>4</v>
      </c>
      <c r="E7" s="430">
        <v>5</v>
      </c>
      <c r="F7" s="430">
        <v>6</v>
      </c>
      <c r="G7" s="430">
        <v>7</v>
      </c>
    </row>
    <row r="8" spans="1:41" s="440" customFormat="1" ht="42" customHeight="1" thickBot="1" x14ac:dyDescent="0.3">
      <c r="A8" s="1297" t="s">
        <v>666</v>
      </c>
      <c r="B8" s="1298"/>
      <c r="C8" s="1298"/>
      <c r="D8" s="1298"/>
      <c r="E8" s="1298"/>
      <c r="F8" s="1298"/>
      <c r="G8" s="1299"/>
      <c r="H8" s="1041"/>
      <c r="I8" s="1041"/>
      <c r="J8" s="1041"/>
      <c r="K8" s="1041"/>
      <c r="L8" s="1041"/>
      <c r="M8" s="1041"/>
      <c r="N8" s="1041"/>
      <c r="O8" s="1041"/>
      <c r="P8" s="1041"/>
      <c r="Q8" s="1041"/>
      <c r="R8" s="1041"/>
      <c r="S8" s="1041"/>
      <c r="T8" s="1041"/>
      <c r="U8" s="1041"/>
      <c r="V8" s="1041"/>
      <c r="W8" s="1041"/>
      <c r="X8" s="1041"/>
      <c r="Y8" s="1041"/>
      <c r="Z8" s="1041"/>
      <c r="AA8" s="1041"/>
      <c r="AB8" s="1041"/>
      <c r="AC8" s="1041"/>
      <c r="AD8" s="1041"/>
      <c r="AE8" s="1041"/>
      <c r="AF8" s="1041"/>
      <c r="AG8" s="1041"/>
      <c r="AH8" s="1041"/>
      <c r="AI8" s="1041"/>
      <c r="AJ8" s="1041"/>
      <c r="AK8" s="1041"/>
      <c r="AL8" s="1041"/>
      <c r="AM8" s="1041"/>
      <c r="AN8" s="1041"/>
      <c r="AO8" s="1041"/>
    </row>
    <row r="9" spans="1:41" s="3" customFormat="1" ht="88.5" customHeight="1" x14ac:dyDescent="0.25">
      <c r="A9" s="18" t="s">
        <v>625</v>
      </c>
      <c r="B9" s="4" t="s">
        <v>667</v>
      </c>
      <c r="C9" s="16" t="s">
        <v>653</v>
      </c>
      <c r="D9" s="448">
        <v>0</v>
      </c>
      <c r="E9" s="448">
        <v>2.6</v>
      </c>
      <c r="F9" s="449">
        <v>0</v>
      </c>
      <c r="G9" s="450" t="s">
        <v>1179</v>
      </c>
    </row>
    <row r="10" spans="1:41" s="3" customFormat="1" ht="35.25" customHeight="1" x14ac:dyDescent="0.25">
      <c r="A10" s="19" t="s">
        <v>627</v>
      </c>
      <c r="B10" s="5" t="s">
        <v>670</v>
      </c>
      <c r="C10" s="20" t="s">
        <v>652</v>
      </c>
      <c r="D10" s="31">
        <v>77</v>
      </c>
      <c r="E10" s="31">
        <v>78</v>
      </c>
      <c r="F10" s="9">
        <v>79</v>
      </c>
      <c r="G10" s="14"/>
    </row>
    <row r="11" spans="1:41" s="3" customFormat="1" ht="76.5" customHeight="1" thickBot="1" x14ac:dyDescent="0.3">
      <c r="A11" s="21" t="s">
        <v>628</v>
      </c>
      <c r="B11" s="6" t="s">
        <v>671</v>
      </c>
      <c r="C11" s="22" t="s">
        <v>652</v>
      </c>
      <c r="D11" s="32">
        <v>81</v>
      </c>
      <c r="E11" s="32">
        <v>84</v>
      </c>
      <c r="F11" s="10">
        <v>81</v>
      </c>
      <c r="G11" s="15"/>
    </row>
    <row r="12" spans="1:41" s="3" customFormat="1" ht="31.5" customHeight="1" thickBot="1" x14ac:dyDescent="0.3">
      <c r="A12" s="1294" t="s">
        <v>672</v>
      </c>
      <c r="B12" s="1295"/>
      <c r="C12" s="1295"/>
      <c r="D12" s="1295"/>
      <c r="E12" s="1295"/>
      <c r="F12" s="1295"/>
      <c r="G12" s="1296"/>
    </row>
    <row r="13" spans="1:41" s="3" customFormat="1" ht="110.25" x14ac:dyDescent="0.25">
      <c r="A13" s="18" t="s">
        <v>674</v>
      </c>
      <c r="B13" s="24" t="s">
        <v>675</v>
      </c>
      <c r="C13" s="25" t="s">
        <v>652</v>
      </c>
      <c r="D13" s="30">
        <v>62.7</v>
      </c>
      <c r="E13" s="30">
        <v>80</v>
      </c>
      <c r="F13" s="8">
        <v>62.5</v>
      </c>
      <c r="G13" s="428" t="s">
        <v>880</v>
      </c>
    </row>
    <row r="14" spans="1:41" s="3" customFormat="1" ht="85.5" customHeight="1" thickBot="1" x14ac:dyDescent="0.3">
      <c r="A14" s="19" t="s">
        <v>668</v>
      </c>
      <c r="B14" s="23" t="s">
        <v>676</v>
      </c>
      <c r="C14" s="20" t="s">
        <v>677</v>
      </c>
      <c r="D14" s="20">
        <v>0</v>
      </c>
      <c r="E14" s="20">
        <v>120</v>
      </c>
      <c r="F14" s="43">
        <v>0</v>
      </c>
      <c r="G14" s="426" t="s">
        <v>881</v>
      </c>
    </row>
    <row r="15" spans="1:41" s="3" customFormat="1" ht="168" customHeight="1" thickBot="1" x14ac:dyDescent="0.3">
      <c r="A15" s="21" t="s">
        <v>673</v>
      </c>
      <c r="B15" s="26" t="s">
        <v>678</v>
      </c>
      <c r="C15" s="22" t="s">
        <v>652</v>
      </c>
      <c r="D15" s="33">
        <v>43.2</v>
      </c>
      <c r="E15" s="33">
        <v>80</v>
      </c>
      <c r="F15" s="42">
        <v>44</v>
      </c>
      <c r="G15" s="463" t="s">
        <v>880</v>
      </c>
    </row>
    <row r="16" spans="1:41" s="3" customFormat="1" ht="33" customHeight="1" thickBot="1" x14ac:dyDescent="0.3">
      <c r="A16" s="1267" t="s">
        <v>882</v>
      </c>
      <c r="B16" s="1268"/>
      <c r="C16" s="1268"/>
      <c r="D16" s="1268"/>
      <c r="E16" s="1268"/>
      <c r="F16" s="1268"/>
      <c r="G16" s="1269"/>
    </row>
    <row r="17" spans="1:7" s="3" customFormat="1" ht="54" customHeight="1" x14ac:dyDescent="0.25">
      <c r="A17" s="27" t="s">
        <v>679</v>
      </c>
      <c r="B17" s="24" t="s">
        <v>680</v>
      </c>
      <c r="C17" s="25" t="s">
        <v>677</v>
      </c>
      <c r="D17" s="34">
        <v>3</v>
      </c>
      <c r="E17" s="34">
        <v>2</v>
      </c>
      <c r="F17" s="45">
        <v>1</v>
      </c>
      <c r="G17" s="13"/>
    </row>
    <row r="18" spans="1:7" s="3" customFormat="1" ht="40.5" customHeight="1" x14ac:dyDescent="0.25">
      <c r="A18" s="28" t="s">
        <v>681</v>
      </c>
      <c r="B18" s="23" t="s">
        <v>682</v>
      </c>
      <c r="C18" s="20" t="s">
        <v>677</v>
      </c>
      <c r="D18" s="35">
        <v>1</v>
      </c>
      <c r="E18" s="35">
        <v>2</v>
      </c>
      <c r="F18" s="46">
        <v>0</v>
      </c>
      <c r="G18" s="14"/>
    </row>
    <row r="19" spans="1:7" s="3" customFormat="1" ht="112.5" customHeight="1" x14ac:dyDescent="0.25">
      <c r="A19" s="28" t="s">
        <v>669</v>
      </c>
      <c r="B19" s="23" t="s">
        <v>683</v>
      </c>
      <c r="C19" s="20" t="s">
        <v>652</v>
      </c>
      <c r="D19" s="20">
        <v>96</v>
      </c>
      <c r="E19" s="20">
        <v>100</v>
      </c>
      <c r="F19" s="9">
        <v>100</v>
      </c>
      <c r="G19" s="14"/>
    </row>
    <row r="20" spans="1:7" s="3" customFormat="1" ht="56.25" customHeight="1" x14ac:dyDescent="0.25">
      <c r="A20" s="28" t="s">
        <v>684</v>
      </c>
      <c r="B20" s="23" t="s">
        <v>685</v>
      </c>
      <c r="C20" s="20" t="s">
        <v>652</v>
      </c>
      <c r="D20" s="20">
        <v>51</v>
      </c>
      <c r="E20" s="20">
        <v>52</v>
      </c>
      <c r="F20" s="9">
        <v>60</v>
      </c>
      <c r="G20" s="14"/>
    </row>
    <row r="21" spans="1:7" s="3" customFormat="1" ht="83.25" customHeight="1" x14ac:dyDescent="0.25">
      <c r="A21" s="28" t="s">
        <v>686</v>
      </c>
      <c r="B21" s="23" t="s">
        <v>687</v>
      </c>
      <c r="C21" s="20" t="s">
        <v>652</v>
      </c>
      <c r="D21" s="20">
        <v>60</v>
      </c>
      <c r="E21" s="20">
        <v>50.5</v>
      </c>
      <c r="F21" s="9">
        <v>48</v>
      </c>
      <c r="G21" s="14"/>
    </row>
    <row r="22" spans="1:7" s="3" customFormat="1" ht="64.5" customHeight="1" x14ac:dyDescent="0.25">
      <c r="A22" s="28" t="s">
        <v>688</v>
      </c>
      <c r="B22" s="23" t="s">
        <v>689</v>
      </c>
      <c r="C22" s="20" t="s">
        <v>652</v>
      </c>
      <c r="D22" s="20">
        <v>10.5</v>
      </c>
      <c r="E22" s="20">
        <v>1</v>
      </c>
      <c r="F22" s="9">
        <v>13.6</v>
      </c>
      <c r="G22" s="14"/>
    </row>
    <row r="23" spans="1:7" s="3" customFormat="1" ht="84.75" customHeight="1" x14ac:dyDescent="0.25">
      <c r="A23" s="28" t="s">
        <v>690</v>
      </c>
      <c r="B23" s="23" t="s">
        <v>691</v>
      </c>
      <c r="C23" s="20" t="s">
        <v>652</v>
      </c>
      <c r="D23" s="20">
        <v>31.5</v>
      </c>
      <c r="E23" s="20">
        <v>30</v>
      </c>
      <c r="F23" s="9">
        <v>31.5</v>
      </c>
      <c r="G23" s="14"/>
    </row>
    <row r="24" spans="1:7" s="3" customFormat="1" ht="67.5" customHeight="1" x14ac:dyDescent="0.25">
      <c r="A24" s="28" t="s">
        <v>692</v>
      </c>
      <c r="B24" s="23" t="s">
        <v>693</v>
      </c>
      <c r="C24" s="20" t="s">
        <v>694</v>
      </c>
      <c r="D24" s="20">
        <v>55</v>
      </c>
      <c r="E24" s="20">
        <v>5</v>
      </c>
      <c r="F24" s="43">
        <v>55</v>
      </c>
      <c r="G24" s="14"/>
    </row>
    <row r="25" spans="1:7" s="3" customFormat="1" ht="65.25" customHeight="1" x14ac:dyDescent="0.25">
      <c r="A25" s="28" t="s">
        <v>695</v>
      </c>
      <c r="B25" s="23" t="s">
        <v>696</v>
      </c>
      <c r="C25" s="20" t="s">
        <v>677</v>
      </c>
      <c r="D25" s="20">
        <v>19</v>
      </c>
      <c r="E25" s="20">
        <v>19</v>
      </c>
      <c r="F25" s="43">
        <v>19</v>
      </c>
      <c r="G25" s="14"/>
    </row>
    <row r="26" spans="1:7" s="3" customFormat="1" ht="51" customHeight="1" thickBot="1" x14ac:dyDescent="0.3">
      <c r="A26" s="29" t="s">
        <v>697</v>
      </c>
      <c r="B26" s="26" t="s">
        <v>698</v>
      </c>
      <c r="C26" s="22" t="s">
        <v>677</v>
      </c>
      <c r="D26" s="22">
        <v>19</v>
      </c>
      <c r="E26" s="22">
        <v>19</v>
      </c>
      <c r="F26" s="44">
        <v>19</v>
      </c>
      <c r="G26" s="15"/>
    </row>
    <row r="27" spans="1:7" s="3" customFormat="1" ht="43.5" customHeight="1" thickBot="1" x14ac:dyDescent="0.3">
      <c r="A27" s="1244" t="s">
        <v>699</v>
      </c>
      <c r="B27" s="1245"/>
      <c r="C27" s="1245"/>
      <c r="D27" s="1245"/>
      <c r="E27" s="1245"/>
      <c r="F27" s="1245"/>
      <c r="G27" s="1246"/>
    </row>
    <row r="28" spans="1:7" s="3" customFormat="1" ht="110.25" x14ac:dyDescent="0.25">
      <c r="A28" s="27" t="s">
        <v>700</v>
      </c>
      <c r="B28" s="24" t="s">
        <v>701</v>
      </c>
      <c r="C28" s="25" t="s">
        <v>694</v>
      </c>
      <c r="D28" s="451">
        <v>20</v>
      </c>
      <c r="E28" s="451">
        <v>54</v>
      </c>
      <c r="F28" s="452">
        <v>200</v>
      </c>
      <c r="G28" s="426"/>
    </row>
    <row r="29" spans="1:7" s="3" customFormat="1" ht="125.25" customHeight="1" x14ac:dyDescent="0.25">
      <c r="A29" s="28" t="s">
        <v>702</v>
      </c>
      <c r="B29" s="23" t="s">
        <v>703</v>
      </c>
      <c r="C29" s="20" t="s">
        <v>652</v>
      </c>
      <c r="D29" s="20">
        <v>4.5</v>
      </c>
      <c r="E29" s="20">
        <v>70.5</v>
      </c>
      <c r="F29" s="9">
        <v>35.5</v>
      </c>
      <c r="G29" s="464" t="s">
        <v>883</v>
      </c>
    </row>
    <row r="30" spans="1:7" s="3" customFormat="1" ht="173.25" x14ac:dyDescent="0.25">
      <c r="A30" s="28" t="s">
        <v>704</v>
      </c>
      <c r="B30" s="23" t="s">
        <v>705</v>
      </c>
      <c r="C30" s="20" t="s">
        <v>652</v>
      </c>
      <c r="D30" s="20">
        <v>0.1</v>
      </c>
      <c r="E30" s="20">
        <v>1.2</v>
      </c>
      <c r="F30" s="9">
        <v>1.2</v>
      </c>
      <c r="G30" s="426" t="s">
        <v>884</v>
      </c>
    </row>
    <row r="31" spans="1:7" s="3" customFormat="1" ht="110.25" x14ac:dyDescent="0.25">
      <c r="A31" s="28" t="s">
        <v>706</v>
      </c>
      <c r="B31" s="23" t="s">
        <v>707</v>
      </c>
      <c r="C31" s="20" t="s">
        <v>652</v>
      </c>
      <c r="D31" s="20">
        <v>0</v>
      </c>
      <c r="E31" s="20">
        <v>91.5</v>
      </c>
      <c r="F31" s="9">
        <v>89.6</v>
      </c>
      <c r="G31" s="426" t="s">
        <v>885</v>
      </c>
    </row>
    <row r="32" spans="1:7" s="3" customFormat="1" ht="110.25" x14ac:dyDescent="0.25">
      <c r="A32" s="28" t="s">
        <v>708</v>
      </c>
      <c r="B32" s="23" t="s">
        <v>709</v>
      </c>
      <c r="C32" s="20" t="s">
        <v>652</v>
      </c>
      <c r="D32" s="20">
        <v>2.2000000000000002</v>
      </c>
      <c r="E32" s="20">
        <v>87</v>
      </c>
      <c r="F32" s="9">
        <v>30.2</v>
      </c>
      <c r="G32" s="426" t="s">
        <v>885</v>
      </c>
    </row>
    <row r="33" spans="1:36" s="3" customFormat="1" ht="110.25" x14ac:dyDescent="0.25">
      <c r="A33" s="28" t="s">
        <v>710</v>
      </c>
      <c r="B33" s="23" t="s">
        <v>711</v>
      </c>
      <c r="C33" s="20" t="s">
        <v>677</v>
      </c>
      <c r="D33" s="20">
        <v>0</v>
      </c>
      <c r="E33" s="20">
        <v>18</v>
      </c>
      <c r="F33" s="2">
        <v>13</v>
      </c>
      <c r="G33" s="426" t="s">
        <v>885</v>
      </c>
    </row>
    <row r="34" spans="1:36" s="3" customFormat="1" ht="63" x14ac:dyDescent="0.25">
      <c r="A34" s="403" t="s">
        <v>712</v>
      </c>
      <c r="B34" s="404" t="s">
        <v>713</v>
      </c>
      <c r="C34" s="405" t="s">
        <v>694</v>
      </c>
      <c r="D34" s="405">
        <v>0</v>
      </c>
      <c r="E34" s="405">
        <v>130</v>
      </c>
      <c r="F34" s="406">
        <v>0</v>
      </c>
      <c r="G34" s="427" t="s">
        <v>886</v>
      </c>
    </row>
    <row r="35" spans="1:36" s="440" customFormat="1" ht="28.9" customHeight="1" x14ac:dyDescent="0.25">
      <c r="A35" s="1247" t="s">
        <v>209</v>
      </c>
      <c r="B35" s="1248"/>
      <c r="C35" s="1248"/>
      <c r="D35" s="1248"/>
      <c r="E35" s="1248"/>
      <c r="F35" s="1248"/>
      <c r="G35" s="1249"/>
      <c r="H35" s="1041"/>
      <c r="I35" s="1041"/>
      <c r="J35" s="1041"/>
      <c r="K35" s="1041"/>
      <c r="L35" s="1041"/>
      <c r="M35" s="1041"/>
      <c r="N35" s="1041"/>
      <c r="O35" s="1041"/>
      <c r="P35" s="1041"/>
      <c r="Q35" s="1041"/>
      <c r="R35" s="1041"/>
      <c r="S35" s="1041"/>
      <c r="T35" s="1041"/>
      <c r="U35" s="1041"/>
      <c r="V35" s="1041"/>
      <c r="W35" s="1041"/>
      <c r="X35" s="1041"/>
      <c r="Y35" s="1041"/>
      <c r="Z35" s="1041"/>
      <c r="AA35" s="1041"/>
      <c r="AB35" s="1041"/>
      <c r="AC35" s="1041"/>
      <c r="AD35" s="1041"/>
      <c r="AE35" s="1041"/>
      <c r="AF35" s="1041"/>
      <c r="AG35" s="1041"/>
    </row>
    <row r="36" spans="1:36" ht="47.25" x14ac:dyDescent="0.25">
      <c r="A36" s="408">
        <v>1</v>
      </c>
      <c r="B36" s="409" t="s">
        <v>724</v>
      </c>
      <c r="C36" s="407" t="s">
        <v>725</v>
      </c>
      <c r="D36" s="407">
        <v>12</v>
      </c>
      <c r="E36" s="407">
        <v>0</v>
      </c>
      <c r="F36" s="407">
        <v>0</v>
      </c>
      <c r="G36" s="409" t="s">
        <v>1197</v>
      </c>
    </row>
    <row r="37" spans="1:36" ht="47.25" x14ac:dyDescent="0.25">
      <c r="A37" s="408">
        <v>2</v>
      </c>
      <c r="B37" s="409" t="s">
        <v>726</v>
      </c>
      <c r="C37" s="407" t="s">
        <v>725</v>
      </c>
      <c r="D37" s="407">
        <v>0</v>
      </c>
      <c r="E37" s="407">
        <v>1</v>
      </c>
      <c r="F37" s="407">
        <v>1</v>
      </c>
      <c r="G37" s="409" t="s">
        <v>1197</v>
      </c>
    </row>
    <row r="38" spans="1:36" ht="220.5" x14ac:dyDescent="0.25">
      <c r="A38" s="408">
        <v>3</v>
      </c>
      <c r="B38" s="409" t="s">
        <v>727</v>
      </c>
      <c r="C38" s="407" t="s">
        <v>725</v>
      </c>
      <c r="D38" s="407">
        <v>13</v>
      </c>
      <c r="E38" s="407">
        <v>3</v>
      </c>
      <c r="F38" s="407">
        <v>4</v>
      </c>
      <c r="G38" s="409" t="s">
        <v>903</v>
      </c>
    </row>
    <row r="39" spans="1:36" ht="15.75" x14ac:dyDescent="0.25">
      <c r="A39" s="1241" t="s">
        <v>44</v>
      </c>
      <c r="B39" s="1242"/>
      <c r="C39" s="1242"/>
      <c r="D39" s="1242"/>
      <c r="E39" s="1242"/>
      <c r="F39" s="1242"/>
      <c r="G39" s="1243"/>
    </row>
    <row r="40" spans="1:36" ht="220.5" x14ac:dyDescent="0.25">
      <c r="A40" s="410" t="s">
        <v>311</v>
      </c>
      <c r="B40" s="409" t="s">
        <v>45</v>
      </c>
      <c r="C40" s="407" t="s">
        <v>725</v>
      </c>
      <c r="D40" s="407">
        <v>12</v>
      </c>
      <c r="E40" s="407">
        <v>0</v>
      </c>
      <c r="F40" s="407">
        <v>0</v>
      </c>
      <c r="G40" s="409" t="s">
        <v>46</v>
      </c>
    </row>
    <row r="41" spans="1:36" ht="31.5" x14ac:dyDescent="0.25">
      <c r="A41" s="410" t="s">
        <v>314</v>
      </c>
      <c r="B41" s="409" t="s">
        <v>726</v>
      </c>
      <c r="C41" s="407" t="s">
        <v>725</v>
      </c>
      <c r="D41" s="407">
        <v>0</v>
      </c>
      <c r="E41" s="407">
        <v>1</v>
      </c>
      <c r="F41" s="407">
        <v>1</v>
      </c>
      <c r="G41" s="409"/>
    </row>
    <row r="42" spans="1:36" ht="31.15" customHeight="1" x14ac:dyDescent="0.25">
      <c r="A42" s="1241" t="s">
        <v>47</v>
      </c>
      <c r="B42" s="1242"/>
      <c r="C42" s="1242"/>
      <c r="D42" s="1242"/>
      <c r="E42" s="1242"/>
      <c r="F42" s="1242"/>
      <c r="G42" s="1243"/>
    </row>
    <row r="43" spans="1:36" ht="220.5" x14ac:dyDescent="0.25">
      <c r="A43" s="411" t="s">
        <v>564</v>
      </c>
      <c r="B43" s="409" t="s">
        <v>727</v>
      </c>
      <c r="C43" s="407" t="s">
        <v>725</v>
      </c>
      <c r="D43" s="407">
        <v>13</v>
      </c>
      <c r="E43" s="407">
        <v>3</v>
      </c>
      <c r="F43" s="407">
        <v>4</v>
      </c>
      <c r="G43" s="409" t="s">
        <v>903</v>
      </c>
    </row>
    <row r="44" spans="1:36" s="441" customFormat="1" ht="30.6" customHeight="1" x14ac:dyDescent="0.25">
      <c r="A44" s="1247" t="s">
        <v>223</v>
      </c>
      <c r="B44" s="1248"/>
      <c r="C44" s="1248"/>
      <c r="D44" s="1248"/>
      <c r="E44" s="1248"/>
      <c r="F44" s="1248"/>
      <c r="G44" s="1249"/>
      <c r="H44" s="1034"/>
      <c r="I44" s="1034"/>
      <c r="J44" s="1034"/>
      <c r="K44" s="1034"/>
      <c r="L44" s="1034"/>
      <c r="M44" s="1034"/>
      <c r="N44" s="1034"/>
      <c r="O44" s="1034"/>
      <c r="P44" s="1034"/>
      <c r="Q44" s="1034"/>
      <c r="R44" s="1034"/>
      <c r="S44" s="1034"/>
      <c r="T44" s="1034"/>
      <c r="U44" s="1034"/>
      <c r="V44" s="1034"/>
      <c r="W44" s="1034"/>
      <c r="X44" s="1034"/>
      <c r="Y44" s="1034"/>
      <c r="Z44" s="1034"/>
      <c r="AA44" s="1034"/>
      <c r="AB44" s="1034"/>
      <c r="AC44" s="1034"/>
      <c r="AD44" s="1034"/>
      <c r="AE44" s="1034"/>
      <c r="AF44" s="1034"/>
      <c r="AG44" s="1034"/>
      <c r="AH44" s="1034"/>
      <c r="AI44" s="1034"/>
      <c r="AJ44" s="1034"/>
    </row>
    <row r="45" spans="1:36" ht="63" x14ac:dyDescent="0.25">
      <c r="A45" s="412" t="s">
        <v>626</v>
      </c>
      <c r="B45" s="413" t="s">
        <v>48</v>
      </c>
      <c r="C45" s="317" t="s">
        <v>49</v>
      </c>
      <c r="D45" s="414">
        <v>21</v>
      </c>
      <c r="E45" s="414">
        <v>21.5</v>
      </c>
      <c r="F45" s="414">
        <v>21.7</v>
      </c>
      <c r="G45" s="892" t="s">
        <v>1180</v>
      </c>
    </row>
    <row r="46" spans="1:36" ht="126" x14ac:dyDescent="0.25">
      <c r="A46" s="412" t="s">
        <v>92</v>
      </c>
      <c r="B46" s="413" t="s">
        <v>50</v>
      </c>
      <c r="C46" s="317" t="s">
        <v>51</v>
      </c>
      <c r="D46" s="317">
        <v>124.1</v>
      </c>
      <c r="E46" s="317">
        <v>123.7</v>
      </c>
      <c r="F46" s="317">
        <v>123.7</v>
      </c>
      <c r="G46" s="892" t="s">
        <v>1181</v>
      </c>
    </row>
    <row r="47" spans="1:36" ht="14.45" customHeight="1" x14ac:dyDescent="0.25">
      <c r="A47" s="1270" t="s">
        <v>131</v>
      </c>
      <c r="B47" s="1250" t="s">
        <v>52</v>
      </c>
      <c r="C47" s="1250" t="s">
        <v>652</v>
      </c>
      <c r="D47" s="1282">
        <v>33</v>
      </c>
      <c r="E47" s="1282">
        <v>32.9</v>
      </c>
      <c r="F47" s="1282">
        <v>32.9</v>
      </c>
      <c r="G47" s="1250" t="s">
        <v>1182</v>
      </c>
    </row>
    <row r="48" spans="1:36" ht="14.45" customHeight="1" x14ac:dyDescent="0.25">
      <c r="A48" s="1271"/>
      <c r="B48" s="1251"/>
      <c r="C48" s="1251"/>
      <c r="D48" s="1283"/>
      <c r="E48" s="1283"/>
      <c r="F48" s="1283"/>
      <c r="G48" s="1251"/>
    </row>
    <row r="49" spans="1:23" ht="14.45" customHeight="1" x14ac:dyDescent="0.25">
      <c r="A49" s="1271"/>
      <c r="B49" s="1251"/>
      <c r="C49" s="1251"/>
      <c r="D49" s="1283"/>
      <c r="E49" s="1283"/>
      <c r="F49" s="1283"/>
      <c r="G49" s="1251"/>
    </row>
    <row r="50" spans="1:23" ht="14.45" customHeight="1" x14ac:dyDescent="0.25">
      <c r="A50" s="1271"/>
      <c r="B50" s="1251"/>
      <c r="C50" s="1251"/>
      <c r="D50" s="1283"/>
      <c r="E50" s="1283"/>
      <c r="F50" s="1283"/>
      <c r="G50" s="1251"/>
    </row>
    <row r="51" spans="1:23" ht="14.45" customHeight="1" x14ac:dyDescent="0.25">
      <c r="A51" s="1271"/>
      <c r="B51" s="1251"/>
      <c r="C51" s="1251"/>
      <c r="D51" s="1283"/>
      <c r="E51" s="1283"/>
      <c r="F51" s="1283"/>
      <c r="G51" s="1251"/>
    </row>
    <row r="52" spans="1:23" ht="14.45" customHeight="1" x14ac:dyDescent="0.25">
      <c r="A52" s="1271"/>
      <c r="B52" s="1251"/>
      <c r="C52" s="1251"/>
      <c r="D52" s="1283"/>
      <c r="E52" s="1283"/>
      <c r="F52" s="1283"/>
      <c r="G52" s="1251"/>
    </row>
    <row r="53" spans="1:23" ht="14.45" customHeight="1" x14ac:dyDescent="0.25">
      <c r="A53" s="1271"/>
      <c r="B53" s="1251"/>
      <c r="C53" s="1251"/>
      <c r="D53" s="1283"/>
      <c r="E53" s="1283"/>
      <c r="F53" s="1283"/>
      <c r="G53" s="1251"/>
    </row>
    <row r="54" spans="1:23" ht="14.45" customHeight="1" x14ac:dyDescent="0.25">
      <c r="A54" s="1271"/>
      <c r="B54" s="1251"/>
      <c r="C54" s="1251"/>
      <c r="D54" s="1283"/>
      <c r="E54" s="1283"/>
      <c r="F54" s="1283"/>
      <c r="G54" s="1251"/>
    </row>
    <row r="55" spans="1:23" ht="14.45" customHeight="1" x14ac:dyDescent="0.25">
      <c r="A55" s="1271"/>
      <c r="B55" s="1251"/>
      <c r="C55" s="1251"/>
      <c r="D55" s="1283"/>
      <c r="E55" s="1283"/>
      <c r="F55" s="1283"/>
      <c r="G55" s="1251"/>
    </row>
    <row r="56" spans="1:23" ht="47.25" customHeight="1" x14ac:dyDescent="0.25">
      <c r="A56" s="1272"/>
      <c r="B56" s="1252"/>
      <c r="C56" s="1252"/>
      <c r="D56" s="1284"/>
      <c r="E56" s="1284"/>
      <c r="F56" s="1284"/>
      <c r="G56" s="1252"/>
    </row>
    <row r="57" spans="1:23" s="441" customFormat="1" ht="29.45" customHeight="1" thickBot="1" x14ac:dyDescent="0.3">
      <c r="A57" s="1253" t="s">
        <v>247</v>
      </c>
      <c r="B57" s="1254"/>
      <c r="C57" s="1254"/>
      <c r="D57" s="1254"/>
      <c r="E57" s="1254"/>
      <c r="F57" s="1254"/>
      <c r="G57" s="1255"/>
      <c r="H57" s="1034"/>
      <c r="I57" s="1034"/>
      <c r="J57" s="1034"/>
      <c r="K57" s="1034"/>
      <c r="L57" s="1034"/>
      <c r="M57" s="1034"/>
      <c r="N57" s="1034"/>
      <c r="O57" s="1034"/>
      <c r="P57" s="1034"/>
      <c r="Q57" s="1034"/>
      <c r="R57" s="1034"/>
      <c r="S57" s="1034"/>
      <c r="T57" s="1034"/>
      <c r="U57" s="1034"/>
      <c r="V57" s="1034"/>
      <c r="W57" s="1034"/>
    </row>
    <row r="58" spans="1:23" ht="83.25" customHeight="1" thickBot="1" x14ac:dyDescent="0.3">
      <c r="A58" s="415" t="s">
        <v>625</v>
      </c>
      <c r="B58" s="5" t="s">
        <v>53</v>
      </c>
      <c r="C58" s="47" t="s">
        <v>54</v>
      </c>
      <c r="D58" s="666">
        <v>19</v>
      </c>
      <c r="E58" s="666">
        <v>22</v>
      </c>
      <c r="F58" s="1033">
        <v>6</v>
      </c>
      <c r="G58" s="13" t="s">
        <v>991</v>
      </c>
    </row>
    <row r="59" spans="1:23" ht="75.75" thickBot="1" x14ac:dyDescent="0.3">
      <c r="A59" s="415" t="s">
        <v>627</v>
      </c>
      <c r="B59" s="5" t="s">
        <v>55</v>
      </c>
      <c r="C59" s="20" t="s">
        <v>56</v>
      </c>
      <c r="D59" s="667">
        <v>10</v>
      </c>
      <c r="E59" s="667">
        <v>4</v>
      </c>
      <c r="F59" s="43">
        <v>1</v>
      </c>
      <c r="G59" s="14" t="s">
        <v>992</v>
      </c>
    </row>
    <row r="60" spans="1:23" ht="180.75" thickBot="1" x14ac:dyDescent="0.3">
      <c r="A60" s="415" t="s">
        <v>628</v>
      </c>
      <c r="B60" s="5" t="s">
        <v>57</v>
      </c>
      <c r="C60" s="20" t="s">
        <v>54</v>
      </c>
      <c r="D60" s="667">
        <v>17</v>
      </c>
      <c r="E60" s="667">
        <v>15</v>
      </c>
      <c r="F60" s="44">
        <v>11</v>
      </c>
      <c r="G60" s="15" t="s">
        <v>993</v>
      </c>
    </row>
    <row r="61" spans="1:23" ht="165.75" thickBot="1" x14ac:dyDescent="0.3">
      <c r="A61" s="415" t="s">
        <v>629</v>
      </c>
      <c r="B61" s="417" t="s">
        <v>58</v>
      </c>
      <c r="C61" s="20" t="s">
        <v>54</v>
      </c>
      <c r="D61" s="667">
        <v>4</v>
      </c>
      <c r="E61" s="667">
        <v>4</v>
      </c>
      <c r="F61" s="44">
        <v>0</v>
      </c>
      <c r="G61" s="15" t="s">
        <v>994</v>
      </c>
    </row>
    <row r="62" spans="1:23" ht="90.75" thickBot="1" x14ac:dyDescent="0.3">
      <c r="A62" s="415" t="s">
        <v>59</v>
      </c>
      <c r="B62" s="5" t="s">
        <v>60</v>
      </c>
      <c r="C62" s="20" t="s">
        <v>54</v>
      </c>
      <c r="D62" s="667">
        <v>37</v>
      </c>
      <c r="E62" s="667">
        <v>39</v>
      </c>
      <c r="F62" s="44">
        <v>17</v>
      </c>
      <c r="G62" s="15" t="s">
        <v>995</v>
      </c>
    </row>
    <row r="63" spans="1:23" ht="79.5" thickBot="1" x14ac:dyDescent="0.3">
      <c r="A63" s="415" t="s">
        <v>61</v>
      </c>
      <c r="B63" s="5" t="s">
        <v>62</v>
      </c>
      <c r="C63" s="20" t="s">
        <v>56</v>
      </c>
      <c r="D63" s="667">
        <v>134</v>
      </c>
      <c r="E63" s="667">
        <v>194</v>
      </c>
      <c r="F63" s="44">
        <v>205</v>
      </c>
      <c r="G63" s="15" t="s">
        <v>996</v>
      </c>
    </row>
    <row r="64" spans="1:23" s="441" customFormat="1" ht="15.75" x14ac:dyDescent="0.25">
      <c r="A64" s="1273" t="s">
        <v>274</v>
      </c>
      <c r="B64" s="1274"/>
      <c r="C64" s="1274"/>
      <c r="D64" s="1274"/>
      <c r="E64" s="1274"/>
      <c r="F64" s="1274"/>
      <c r="G64" s="1275"/>
      <c r="H64" s="1034"/>
      <c r="I64" s="1034"/>
      <c r="J64" s="1034"/>
      <c r="K64" s="1034"/>
      <c r="L64" s="1034"/>
      <c r="M64" s="1034"/>
      <c r="N64" s="1034"/>
      <c r="O64" s="1034"/>
      <c r="P64" s="1034"/>
      <c r="Q64" s="1034"/>
      <c r="R64" s="1034"/>
      <c r="S64" s="1034"/>
      <c r="T64" s="1034"/>
      <c r="U64" s="1034"/>
      <c r="V64" s="1034"/>
      <c r="W64" s="1034"/>
    </row>
    <row r="65" spans="1:7" ht="47.25" x14ac:dyDescent="0.25">
      <c r="A65" s="20">
        <v>1</v>
      </c>
      <c r="B65" s="418" t="s">
        <v>63</v>
      </c>
      <c r="C65" s="20" t="s">
        <v>652</v>
      </c>
      <c r="D65" s="439">
        <v>40.5</v>
      </c>
      <c r="E65" s="20">
        <v>41</v>
      </c>
      <c r="F65" s="20">
        <v>68</v>
      </c>
      <c r="G65" s="20" t="s">
        <v>1198</v>
      </c>
    </row>
    <row r="66" spans="1:7" ht="47.25" x14ac:dyDescent="0.25">
      <c r="A66" s="20">
        <v>2</v>
      </c>
      <c r="B66" s="418" t="s">
        <v>64</v>
      </c>
      <c r="C66" s="20" t="s">
        <v>65</v>
      </c>
      <c r="D66" s="439">
        <v>47929</v>
      </c>
      <c r="E66" s="20">
        <v>90100</v>
      </c>
      <c r="F66" s="20">
        <v>145210</v>
      </c>
      <c r="G66" s="20" t="s">
        <v>1199</v>
      </c>
    </row>
    <row r="67" spans="1:7" ht="252" x14ac:dyDescent="0.25">
      <c r="A67" s="20">
        <v>3</v>
      </c>
      <c r="B67" s="418" t="s">
        <v>66</v>
      </c>
      <c r="C67" s="20" t="s">
        <v>67</v>
      </c>
      <c r="D67" s="439">
        <v>3132</v>
      </c>
      <c r="E67" s="20">
        <v>32031</v>
      </c>
      <c r="F67" s="20">
        <v>5831</v>
      </c>
      <c r="G67" s="1036" t="s">
        <v>1200</v>
      </c>
    </row>
    <row r="68" spans="1:7" ht="31.5" x14ac:dyDescent="0.25">
      <c r="A68" s="20">
        <v>4</v>
      </c>
      <c r="B68" s="418" t="s">
        <v>68</v>
      </c>
      <c r="C68" s="20" t="s">
        <v>65</v>
      </c>
      <c r="D68" s="439">
        <v>1027</v>
      </c>
      <c r="E68" s="20">
        <v>1046</v>
      </c>
      <c r="F68" s="20">
        <v>1070</v>
      </c>
      <c r="G68" s="20" t="s">
        <v>1201</v>
      </c>
    </row>
    <row r="69" spans="1:7" ht="31.5" x14ac:dyDescent="0.25">
      <c r="A69" s="20">
        <v>5</v>
      </c>
      <c r="B69" s="418" t="s">
        <v>69</v>
      </c>
      <c r="C69" s="20" t="s">
        <v>67</v>
      </c>
      <c r="D69" s="439">
        <v>5966</v>
      </c>
      <c r="E69" s="20">
        <v>15750</v>
      </c>
      <c r="F69" s="20">
        <v>15750</v>
      </c>
      <c r="G69" s="20" t="s">
        <v>1169</v>
      </c>
    </row>
    <row r="70" spans="1:7" ht="31.5" x14ac:dyDescent="0.25">
      <c r="A70" s="20">
        <v>6</v>
      </c>
      <c r="B70" s="418" t="s">
        <v>70</v>
      </c>
      <c r="C70" s="20" t="s">
        <v>694</v>
      </c>
      <c r="D70" s="439">
        <v>15</v>
      </c>
      <c r="E70" s="20">
        <v>20</v>
      </c>
      <c r="F70" s="20">
        <v>90</v>
      </c>
      <c r="G70" s="892" t="s">
        <v>1202</v>
      </c>
    </row>
    <row r="71" spans="1:7" ht="47.25" x14ac:dyDescent="0.25">
      <c r="A71" s="20">
        <v>7</v>
      </c>
      <c r="B71" s="418" t="s">
        <v>71</v>
      </c>
      <c r="C71" s="20" t="s">
        <v>652</v>
      </c>
      <c r="D71" s="439">
        <v>63</v>
      </c>
      <c r="E71" s="20">
        <v>63</v>
      </c>
      <c r="F71" s="20">
        <v>63</v>
      </c>
      <c r="G71" s="892" t="s">
        <v>1169</v>
      </c>
    </row>
    <row r="72" spans="1:7" ht="31.5" x14ac:dyDescent="0.25">
      <c r="A72" s="20">
        <v>8</v>
      </c>
      <c r="B72" s="418" t="s">
        <v>72</v>
      </c>
      <c r="C72" s="20" t="s">
        <v>67</v>
      </c>
      <c r="D72" s="439">
        <v>110551</v>
      </c>
      <c r="E72" s="20">
        <v>136316</v>
      </c>
      <c r="F72" s="20">
        <v>1409077</v>
      </c>
      <c r="G72" s="892" t="s">
        <v>1203</v>
      </c>
    </row>
    <row r="73" spans="1:7" ht="31.5" x14ac:dyDescent="0.25">
      <c r="A73" s="20">
        <v>9</v>
      </c>
      <c r="B73" s="418" t="s">
        <v>73</v>
      </c>
      <c r="C73" s="20" t="s">
        <v>74</v>
      </c>
      <c r="D73" s="439">
        <v>303</v>
      </c>
      <c r="E73" s="20">
        <v>289</v>
      </c>
      <c r="F73" s="20">
        <v>481</v>
      </c>
      <c r="G73" s="892" t="s">
        <v>1204</v>
      </c>
    </row>
    <row r="74" spans="1:7" ht="31.5" x14ac:dyDescent="0.25">
      <c r="A74" s="20">
        <v>10</v>
      </c>
      <c r="B74" s="418" t="s">
        <v>75</v>
      </c>
      <c r="C74" s="20" t="s">
        <v>652</v>
      </c>
      <c r="D74" s="439">
        <v>2.4</v>
      </c>
      <c r="E74" s="20">
        <v>2</v>
      </c>
      <c r="F74" s="20">
        <v>2</v>
      </c>
      <c r="G74" s="892" t="s">
        <v>1169</v>
      </c>
    </row>
    <row r="75" spans="1:7" ht="31.5" x14ac:dyDescent="0.25">
      <c r="A75" s="20">
        <v>11</v>
      </c>
      <c r="B75" s="418" t="s">
        <v>76</v>
      </c>
      <c r="C75" s="20" t="s">
        <v>77</v>
      </c>
      <c r="D75" s="439">
        <v>41329.01</v>
      </c>
      <c r="E75" s="20">
        <v>42360</v>
      </c>
      <c r="F75" s="20">
        <v>45829.74</v>
      </c>
      <c r="G75" s="892" t="s">
        <v>1205</v>
      </c>
    </row>
    <row r="76" spans="1:7" ht="47.25" x14ac:dyDescent="0.25">
      <c r="A76" s="20">
        <v>12</v>
      </c>
      <c r="B76" s="418" t="s">
        <v>78</v>
      </c>
      <c r="C76" s="20" t="s">
        <v>677</v>
      </c>
      <c r="D76" s="439">
        <v>0</v>
      </c>
      <c r="E76" s="20">
        <v>0</v>
      </c>
      <c r="F76" s="20">
        <v>1</v>
      </c>
      <c r="G76" s="316"/>
    </row>
    <row r="77" spans="1:7" ht="63" x14ac:dyDescent="0.25">
      <c r="A77" s="20">
        <v>13</v>
      </c>
      <c r="B77" s="418" t="s">
        <v>79</v>
      </c>
      <c r="C77" s="20" t="s">
        <v>652</v>
      </c>
      <c r="D77" s="439">
        <v>45</v>
      </c>
      <c r="E77" s="20">
        <v>47</v>
      </c>
      <c r="F77" s="20">
        <v>53</v>
      </c>
      <c r="G77" s="892" t="s">
        <v>1206</v>
      </c>
    </row>
    <row r="78" spans="1:7" ht="31.5" x14ac:dyDescent="0.25">
      <c r="A78" s="20">
        <v>14</v>
      </c>
      <c r="B78" s="418" t="s">
        <v>80</v>
      </c>
      <c r="C78" s="20" t="s">
        <v>652</v>
      </c>
      <c r="D78" s="439">
        <v>1.9</v>
      </c>
      <c r="E78" s="20">
        <v>2.1</v>
      </c>
      <c r="F78" s="20">
        <v>2.1</v>
      </c>
      <c r="G78" s="892" t="s">
        <v>1169</v>
      </c>
    </row>
    <row r="79" spans="1:7" ht="63" x14ac:dyDescent="0.25">
      <c r="A79" s="20">
        <v>15</v>
      </c>
      <c r="B79" s="418" t="s">
        <v>81</v>
      </c>
      <c r="C79" s="20" t="s">
        <v>694</v>
      </c>
      <c r="D79" s="439">
        <v>40</v>
      </c>
      <c r="E79" s="20">
        <v>42</v>
      </c>
      <c r="F79" s="20">
        <v>167</v>
      </c>
      <c r="G79" s="892" t="s">
        <v>1207</v>
      </c>
    </row>
    <row r="80" spans="1:7" ht="63" x14ac:dyDescent="0.25">
      <c r="A80" s="20">
        <v>16</v>
      </c>
      <c r="B80" s="418" t="s">
        <v>82</v>
      </c>
      <c r="C80" s="20" t="s">
        <v>652</v>
      </c>
      <c r="D80" s="439">
        <v>11.7</v>
      </c>
      <c r="E80" s="20">
        <v>3.5</v>
      </c>
      <c r="F80" s="20">
        <v>4.2</v>
      </c>
      <c r="G80" s="892" t="s">
        <v>1208</v>
      </c>
    </row>
    <row r="81" spans="1:23" s="441" customFormat="1" ht="36" customHeight="1" x14ac:dyDescent="0.25">
      <c r="A81" s="1247" t="s">
        <v>331</v>
      </c>
      <c r="B81" s="1248"/>
      <c r="C81" s="1248"/>
      <c r="D81" s="1248"/>
      <c r="E81" s="1248"/>
      <c r="F81" s="1248"/>
      <c r="G81" s="1249"/>
      <c r="H81" s="1034"/>
      <c r="I81" s="1035"/>
      <c r="J81" s="1035"/>
      <c r="K81" s="1035"/>
      <c r="L81" s="1035"/>
      <c r="M81" s="1035"/>
      <c r="N81" s="1035"/>
      <c r="O81" s="1035"/>
      <c r="P81" s="1035"/>
      <c r="Q81" s="1035"/>
      <c r="R81" s="1035"/>
      <c r="S81" s="1035"/>
      <c r="T81" s="1035"/>
      <c r="U81" s="1035"/>
      <c r="V81" s="1035"/>
      <c r="W81" s="1034"/>
    </row>
    <row r="82" spans="1:23" ht="204.75" x14ac:dyDescent="0.25">
      <c r="A82" s="20">
        <v>1</v>
      </c>
      <c r="B82" s="20" t="s">
        <v>83</v>
      </c>
      <c r="C82" s="20" t="s">
        <v>652</v>
      </c>
      <c r="D82" s="439">
        <v>26.56</v>
      </c>
      <c r="E82" s="20">
        <v>30.76</v>
      </c>
      <c r="F82" s="20">
        <v>30.84</v>
      </c>
      <c r="G82" s="20" t="s">
        <v>1183</v>
      </c>
    </row>
    <row r="83" spans="1:23" ht="126" x14ac:dyDescent="0.25">
      <c r="A83" s="20">
        <v>2</v>
      </c>
      <c r="B83" s="20" t="s">
        <v>84</v>
      </c>
      <c r="C83" s="20" t="s">
        <v>652</v>
      </c>
      <c r="D83" s="439">
        <v>33.11</v>
      </c>
      <c r="E83" s="20">
        <v>34</v>
      </c>
      <c r="F83" s="20">
        <v>35.909999999999997</v>
      </c>
      <c r="G83" s="20" t="s">
        <v>1184</v>
      </c>
    </row>
    <row r="84" spans="1:23" ht="78.75" x14ac:dyDescent="0.25">
      <c r="A84" s="20">
        <v>3</v>
      </c>
      <c r="B84" s="20" t="s">
        <v>85</v>
      </c>
      <c r="C84" s="20" t="s">
        <v>652</v>
      </c>
      <c r="D84" s="439">
        <v>46.31</v>
      </c>
      <c r="E84" s="20">
        <v>50</v>
      </c>
      <c r="F84" s="20">
        <v>50</v>
      </c>
      <c r="G84" s="20" t="s">
        <v>1185</v>
      </c>
    </row>
    <row r="85" spans="1:23" ht="173.25" x14ac:dyDescent="0.25">
      <c r="A85" s="20">
        <v>4</v>
      </c>
      <c r="B85" s="20" t="s">
        <v>843</v>
      </c>
      <c r="C85" s="20" t="s">
        <v>652</v>
      </c>
      <c r="D85" s="439">
        <v>20</v>
      </c>
      <c r="E85" s="20">
        <v>26</v>
      </c>
      <c r="F85" s="20">
        <v>33</v>
      </c>
      <c r="G85" s="20" t="s">
        <v>1186</v>
      </c>
    </row>
    <row r="86" spans="1:23" ht="141.75" x14ac:dyDescent="0.25">
      <c r="A86" s="20">
        <v>5</v>
      </c>
      <c r="B86" s="20" t="s">
        <v>844</v>
      </c>
      <c r="C86" s="20" t="s">
        <v>652</v>
      </c>
      <c r="D86" s="439">
        <v>8</v>
      </c>
      <c r="E86" s="20">
        <v>8.8000000000000007</v>
      </c>
      <c r="F86" s="20">
        <v>2.4</v>
      </c>
      <c r="G86" s="20" t="s">
        <v>1187</v>
      </c>
    </row>
    <row r="87" spans="1:23" ht="94.5" x14ac:dyDescent="0.25">
      <c r="A87" s="20">
        <v>6</v>
      </c>
      <c r="B87" s="20" t="s">
        <v>845</v>
      </c>
      <c r="C87" s="20" t="s">
        <v>652</v>
      </c>
      <c r="D87" s="439">
        <v>2</v>
      </c>
      <c r="E87" s="20">
        <v>2.4</v>
      </c>
      <c r="F87" s="20">
        <v>2.5</v>
      </c>
      <c r="G87" s="20" t="s">
        <v>1188</v>
      </c>
    </row>
    <row r="88" spans="1:23" ht="173.25" x14ac:dyDescent="0.25">
      <c r="A88" s="20">
        <v>7</v>
      </c>
      <c r="B88" s="20" t="s">
        <v>846</v>
      </c>
      <c r="C88" s="20" t="s">
        <v>677</v>
      </c>
      <c r="D88" s="439">
        <v>0</v>
      </c>
      <c r="E88" s="20">
        <v>1</v>
      </c>
      <c r="F88" s="20">
        <v>0</v>
      </c>
      <c r="G88" s="20" t="s">
        <v>1189</v>
      </c>
    </row>
    <row r="89" spans="1:23" ht="94.5" x14ac:dyDescent="0.25">
      <c r="A89" s="20">
        <v>8</v>
      </c>
      <c r="B89" s="20" t="s">
        <v>847</v>
      </c>
      <c r="C89" s="20" t="s">
        <v>677</v>
      </c>
      <c r="D89" s="439">
        <v>2</v>
      </c>
      <c r="E89" s="20">
        <v>6</v>
      </c>
      <c r="F89" s="20">
        <v>2</v>
      </c>
      <c r="G89" s="20" t="s">
        <v>1190</v>
      </c>
    </row>
    <row r="90" spans="1:23" ht="78.75" x14ac:dyDescent="0.25">
      <c r="A90" s="20">
        <v>9</v>
      </c>
      <c r="B90" s="20" t="s">
        <v>848</v>
      </c>
      <c r="C90" s="20" t="s">
        <v>677</v>
      </c>
      <c r="D90" s="439">
        <v>0</v>
      </c>
      <c r="E90" s="20">
        <v>7</v>
      </c>
      <c r="F90" s="20">
        <v>1</v>
      </c>
      <c r="G90" s="20" t="s">
        <v>849</v>
      </c>
    </row>
    <row r="91" spans="1:23" ht="31.5" x14ac:dyDescent="0.25">
      <c r="A91" s="20">
        <v>10</v>
      </c>
      <c r="B91" s="20" t="s">
        <v>850</v>
      </c>
      <c r="C91" s="20" t="s">
        <v>677</v>
      </c>
      <c r="D91" s="439">
        <v>4</v>
      </c>
      <c r="E91" s="20">
        <v>10</v>
      </c>
      <c r="F91" s="20">
        <v>10</v>
      </c>
      <c r="G91" s="20" t="s">
        <v>1191</v>
      </c>
    </row>
    <row r="92" spans="1:23" s="441" customFormat="1" ht="19.899999999999999" customHeight="1" x14ac:dyDescent="0.25">
      <c r="A92" s="1247" t="s">
        <v>402</v>
      </c>
      <c r="B92" s="1248"/>
      <c r="C92" s="1248"/>
      <c r="D92" s="1248"/>
      <c r="E92" s="1248"/>
      <c r="F92" s="1248"/>
      <c r="G92" s="1249"/>
      <c r="H92" s="1034"/>
      <c r="I92" s="1034"/>
      <c r="J92" s="1034"/>
      <c r="K92" s="1034"/>
      <c r="L92" s="1034"/>
      <c r="M92" s="1034"/>
      <c r="N92" s="1034"/>
      <c r="O92" s="1034"/>
      <c r="P92" s="1034"/>
      <c r="Q92" s="1034"/>
      <c r="R92" s="1034"/>
      <c r="S92" s="1034"/>
      <c r="T92" s="1034"/>
      <c r="U92" s="1034"/>
      <c r="V92" s="1034"/>
      <c r="W92" s="1034"/>
    </row>
    <row r="93" spans="1:23" ht="105" x14ac:dyDescent="0.25">
      <c r="A93" s="415" t="s">
        <v>490</v>
      </c>
      <c r="B93" s="5" t="s">
        <v>851</v>
      </c>
      <c r="C93" s="47" t="s">
        <v>653</v>
      </c>
      <c r="D93" s="31">
        <v>10</v>
      </c>
      <c r="E93" s="31">
        <v>15</v>
      </c>
      <c r="F93" s="9">
        <v>17.2</v>
      </c>
      <c r="G93" s="47" t="s">
        <v>1239</v>
      </c>
    </row>
    <row r="94" spans="1:23" ht="63" x14ac:dyDescent="0.25">
      <c r="A94" s="415" t="s">
        <v>409</v>
      </c>
      <c r="B94" s="5" t="s">
        <v>853</v>
      </c>
      <c r="C94" s="317" t="s">
        <v>854</v>
      </c>
      <c r="D94" s="419">
        <v>365</v>
      </c>
      <c r="E94" s="419">
        <v>366</v>
      </c>
      <c r="F94" s="420">
        <v>365</v>
      </c>
      <c r="G94" s="421" t="s">
        <v>1223</v>
      </c>
    </row>
    <row r="95" spans="1:23" ht="141.75" x14ac:dyDescent="0.25">
      <c r="A95" s="415" t="s">
        <v>305</v>
      </c>
      <c r="B95" s="5" t="s">
        <v>855</v>
      </c>
      <c r="C95" s="317" t="s">
        <v>694</v>
      </c>
      <c r="D95" s="419">
        <v>41588</v>
      </c>
      <c r="E95" s="419">
        <v>37500</v>
      </c>
      <c r="F95" s="420">
        <v>43171</v>
      </c>
      <c r="G95" s="421" t="s">
        <v>1240</v>
      </c>
    </row>
    <row r="96" spans="1:23" ht="141.75" x14ac:dyDescent="0.25">
      <c r="A96" s="415" t="s">
        <v>309</v>
      </c>
      <c r="B96" s="23" t="s">
        <v>856</v>
      </c>
      <c r="C96" s="20" t="s">
        <v>857</v>
      </c>
      <c r="D96" s="419">
        <v>512</v>
      </c>
      <c r="E96" s="419">
        <v>400</v>
      </c>
      <c r="F96" s="420">
        <v>1349</v>
      </c>
      <c r="G96" s="421" t="s">
        <v>1241</v>
      </c>
    </row>
    <row r="97" spans="1:50" ht="31.5" x14ac:dyDescent="0.25">
      <c r="A97" s="415" t="s">
        <v>320</v>
      </c>
      <c r="B97" s="23" t="s">
        <v>858</v>
      </c>
      <c r="C97" s="20"/>
      <c r="D97" s="419"/>
      <c r="E97" s="419"/>
      <c r="F97" s="420"/>
      <c r="G97" s="421"/>
    </row>
    <row r="98" spans="1:50" ht="110.25" x14ac:dyDescent="0.25">
      <c r="A98" s="415" t="s">
        <v>564</v>
      </c>
      <c r="B98" s="23" t="s">
        <v>1019</v>
      </c>
      <c r="C98" s="687" t="s">
        <v>1020</v>
      </c>
      <c r="D98" s="419">
        <v>87110</v>
      </c>
      <c r="E98" s="419">
        <v>86500</v>
      </c>
      <c r="F98" s="420">
        <v>80658</v>
      </c>
      <c r="G98" s="421" t="s">
        <v>1242</v>
      </c>
    </row>
    <row r="99" spans="1:50" ht="110.25" x14ac:dyDescent="0.25">
      <c r="A99" s="415" t="s">
        <v>571</v>
      </c>
      <c r="B99" s="23" t="s">
        <v>1021</v>
      </c>
      <c r="C99" s="687" t="s">
        <v>1020</v>
      </c>
      <c r="D99" s="419">
        <v>941400</v>
      </c>
      <c r="E99" s="419">
        <v>672540</v>
      </c>
      <c r="F99" s="420">
        <v>831670</v>
      </c>
      <c r="G99" s="421" t="s">
        <v>1243</v>
      </c>
    </row>
    <row r="100" spans="1:50" s="441" customFormat="1" ht="15.75" x14ac:dyDescent="0.25">
      <c r="A100" s="1285" t="s">
        <v>865</v>
      </c>
      <c r="B100" s="1286"/>
      <c r="C100" s="1286"/>
      <c r="D100" s="1286"/>
      <c r="E100" s="1286"/>
      <c r="F100" s="1286"/>
      <c r="G100" s="1287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  <c r="X100" s="1034"/>
      <c r="Y100" s="1034"/>
      <c r="Z100" s="1034"/>
      <c r="AA100" s="1034"/>
      <c r="AB100" s="1034"/>
      <c r="AC100" s="1034"/>
      <c r="AD100" s="1034"/>
      <c r="AE100" s="1034"/>
      <c r="AF100" s="1034"/>
      <c r="AG100" s="1034"/>
      <c r="AH100" s="1034"/>
      <c r="AI100" s="1034"/>
      <c r="AJ100" s="1034"/>
      <c r="AK100" s="1034"/>
      <c r="AL100" s="1034"/>
      <c r="AM100" s="1034"/>
      <c r="AN100" s="1034"/>
    </row>
    <row r="101" spans="1:50" ht="78.75" x14ac:dyDescent="0.25">
      <c r="A101" s="415" t="s">
        <v>490</v>
      </c>
      <c r="B101" s="5" t="s">
        <v>859</v>
      </c>
      <c r="C101" s="47" t="s">
        <v>653</v>
      </c>
      <c r="D101" s="422">
        <v>100</v>
      </c>
      <c r="E101" s="422">
        <v>100</v>
      </c>
      <c r="F101" s="9">
        <v>100</v>
      </c>
      <c r="G101" s="47" t="s">
        <v>852</v>
      </c>
    </row>
    <row r="102" spans="1:50" ht="126" x14ac:dyDescent="0.25">
      <c r="A102" s="415" t="s">
        <v>409</v>
      </c>
      <c r="B102" s="5" t="s">
        <v>860</v>
      </c>
      <c r="C102" s="20" t="s">
        <v>652</v>
      </c>
      <c r="D102" s="31">
        <v>100</v>
      </c>
      <c r="E102" s="31">
        <v>100</v>
      </c>
      <c r="F102" s="9">
        <v>100</v>
      </c>
      <c r="G102" s="47" t="s">
        <v>852</v>
      </c>
    </row>
    <row r="103" spans="1:50" ht="126" x14ac:dyDescent="0.25">
      <c r="A103" s="415" t="s">
        <v>305</v>
      </c>
      <c r="B103" s="5" t="s">
        <v>861</v>
      </c>
      <c r="C103" s="416" t="s">
        <v>652</v>
      </c>
      <c r="D103" s="422">
        <v>96.7</v>
      </c>
      <c r="E103" s="422">
        <v>65</v>
      </c>
      <c r="F103" s="9">
        <v>98.3</v>
      </c>
      <c r="G103" s="47" t="s">
        <v>1210</v>
      </c>
    </row>
    <row r="104" spans="1:50" ht="47.25" x14ac:dyDescent="0.25">
      <c r="A104" s="415" t="s">
        <v>309</v>
      </c>
      <c r="B104" s="423" t="s">
        <v>862</v>
      </c>
      <c r="C104" s="416" t="s">
        <v>652</v>
      </c>
      <c r="D104" s="736">
        <v>0</v>
      </c>
      <c r="E104" s="736">
        <v>0</v>
      </c>
      <c r="F104" s="43">
        <v>0</v>
      </c>
      <c r="G104" s="52"/>
    </row>
    <row r="105" spans="1:50" ht="173.25" x14ac:dyDescent="0.25">
      <c r="A105" s="415" t="s">
        <v>320</v>
      </c>
      <c r="B105" s="423" t="s">
        <v>863</v>
      </c>
      <c r="C105" s="416" t="s">
        <v>652</v>
      </c>
      <c r="D105" s="416">
        <v>50</v>
      </c>
      <c r="E105" s="416">
        <v>60</v>
      </c>
      <c r="F105" s="9">
        <v>83.1</v>
      </c>
      <c r="G105" s="47" t="s">
        <v>1022</v>
      </c>
    </row>
    <row r="106" spans="1:50" ht="63" x14ac:dyDescent="0.25">
      <c r="A106" s="415" t="s">
        <v>323</v>
      </c>
      <c r="B106" s="23" t="s">
        <v>864</v>
      </c>
      <c r="C106" s="20" t="s">
        <v>652</v>
      </c>
      <c r="D106" s="424">
        <v>100</v>
      </c>
      <c r="E106" s="424">
        <v>100</v>
      </c>
      <c r="F106" s="425">
        <v>100</v>
      </c>
      <c r="G106" s="47" t="s">
        <v>852</v>
      </c>
    </row>
    <row r="107" spans="1:50" s="441" customFormat="1" ht="15.75" x14ac:dyDescent="0.25">
      <c r="A107" s="1276" t="s">
        <v>420</v>
      </c>
      <c r="B107" s="1277"/>
      <c r="C107" s="1277"/>
      <c r="D107" s="1277"/>
      <c r="E107" s="1277"/>
      <c r="F107" s="1277"/>
      <c r="G107" s="1278"/>
      <c r="H107" s="1034"/>
      <c r="I107" s="1034"/>
      <c r="J107" s="1034"/>
      <c r="K107" s="1034"/>
      <c r="L107" s="1034"/>
      <c r="M107" s="1034"/>
      <c r="N107" s="1034"/>
      <c r="O107" s="1034"/>
      <c r="P107" s="1034"/>
      <c r="Q107" s="1034"/>
      <c r="R107" s="1034"/>
      <c r="S107" s="1034"/>
      <c r="T107" s="1034"/>
      <c r="U107" s="1034"/>
      <c r="V107" s="1034"/>
      <c r="W107" s="1034"/>
      <c r="X107" s="1034"/>
      <c r="Y107" s="1034"/>
      <c r="Z107" s="1034"/>
      <c r="AA107" s="1034"/>
      <c r="AB107" s="1034"/>
      <c r="AC107" s="1034"/>
      <c r="AD107" s="1034"/>
      <c r="AE107" s="1034"/>
      <c r="AF107" s="1034"/>
      <c r="AG107" s="1034"/>
      <c r="AH107" s="1034"/>
      <c r="AI107" s="1034"/>
      <c r="AJ107" s="1034"/>
      <c r="AK107" s="1034"/>
      <c r="AL107" s="1034"/>
      <c r="AM107" s="1034"/>
      <c r="AN107" s="1034"/>
      <c r="AO107" s="1034"/>
      <c r="AP107" s="1034"/>
      <c r="AQ107" s="1034"/>
      <c r="AR107" s="1034"/>
      <c r="AS107" s="1034"/>
      <c r="AT107" s="1034"/>
      <c r="AU107" s="1034"/>
      <c r="AV107" s="1034"/>
      <c r="AW107" s="1034"/>
      <c r="AX107" s="1034"/>
    </row>
    <row r="108" spans="1:50" ht="47.25" x14ac:dyDescent="0.25">
      <c r="A108" s="415" t="s">
        <v>625</v>
      </c>
      <c r="B108" s="5" t="s">
        <v>866</v>
      </c>
      <c r="C108" s="47" t="s">
        <v>653</v>
      </c>
      <c r="D108" s="1037">
        <v>100</v>
      </c>
      <c r="E108" s="31">
        <v>100</v>
      </c>
      <c r="F108" s="9">
        <v>100</v>
      </c>
      <c r="G108" s="47" t="s">
        <v>852</v>
      </c>
    </row>
    <row r="109" spans="1:50" ht="63" x14ac:dyDescent="0.25">
      <c r="A109" s="415" t="s">
        <v>627</v>
      </c>
      <c r="B109" s="5" t="s">
        <v>867</v>
      </c>
      <c r="C109" s="20" t="s">
        <v>652</v>
      </c>
      <c r="D109" s="1037">
        <v>100</v>
      </c>
      <c r="E109" s="31">
        <v>100</v>
      </c>
      <c r="F109" s="9">
        <v>100</v>
      </c>
      <c r="G109" s="47" t="s">
        <v>852</v>
      </c>
    </row>
    <row r="110" spans="1:50" ht="105" x14ac:dyDescent="0.25">
      <c r="A110" s="415" t="s">
        <v>628</v>
      </c>
      <c r="B110" s="5" t="s">
        <v>868</v>
      </c>
      <c r="C110" s="416" t="s">
        <v>652</v>
      </c>
      <c r="D110" s="1038">
        <v>58.3</v>
      </c>
      <c r="E110" s="422">
        <v>60</v>
      </c>
      <c r="F110" s="9">
        <v>58.3</v>
      </c>
      <c r="G110" s="47" t="s">
        <v>1209</v>
      </c>
    </row>
    <row r="111" spans="1:50" ht="43.15" customHeight="1" x14ac:dyDescent="0.25">
      <c r="A111" s="1279" t="s">
        <v>536</v>
      </c>
      <c r="B111" s="1280"/>
      <c r="C111" s="1280"/>
      <c r="D111" s="1280"/>
      <c r="E111" s="1280"/>
      <c r="F111" s="1280"/>
      <c r="G111" s="1281"/>
    </row>
    <row r="112" spans="1:50" ht="43.15" customHeight="1" x14ac:dyDescent="0.25">
      <c r="A112" s="1262" t="s">
        <v>196</v>
      </c>
      <c r="B112" s="1263"/>
      <c r="C112" s="1263"/>
      <c r="D112" s="1263"/>
      <c r="E112" s="1263"/>
      <c r="F112" s="1263"/>
      <c r="G112" s="1264"/>
    </row>
    <row r="113" spans="1:7" ht="96" customHeight="1" x14ac:dyDescent="0.25">
      <c r="A113" s="436" t="s">
        <v>253</v>
      </c>
      <c r="B113" s="435" t="s">
        <v>197</v>
      </c>
      <c r="C113" s="435" t="s">
        <v>198</v>
      </c>
      <c r="D113" s="1040">
        <v>253.6</v>
      </c>
      <c r="E113" s="435">
        <v>259.2</v>
      </c>
      <c r="F113" s="432">
        <v>373.3</v>
      </c>
      <c r="G113" s="437" t="s">
        <v>1216</v>
      </c>
    </row>
    <row r="114" spans="1:7" ht="47.25" customHeight="1" x14ac:dyDescent="0.25">
      <c r="A114" s="436" t="s">
        <v>256</v>
      </c>
      <c r="B114" s="435" t="s">
        <v>199</v>
      </c>
      <c r="C114" s="435" t="s">
        <v>652</v>
      </c>
      <c r="D114" s="1040">
        <v>-3</v>
      </c>
      <c r="E114" s="435">
        <v>3</v>
      </c>
      <c r="F114" s="432">
        <v>5.0999999999999996</v>
      </c>
      <c r="G114" s="437" t="s">
        <v>1217</v>
      </c>
    </row>
    <row r="115" spans="1:7" ht="108.75" customHeight="1" x14ac:dyDescent="0.25">
      <c r="A115" s="436" t="s">
        <v>258</v>
      </c>
      <c r="B115" s="435" t="s">
        <v>200</v>
      </c>
      <c r="C115" s="435" t="s">
        <v>198</v>
      </c>
      <c r="D115" s="1040">
        <v>6</v>
      </c>
      <c r="E115" s="435" t="s">
        <v>206</v>
      </c>
      <c r="F115" s="432">
        <v>5</v>
      </c>
      <c r="G115" s="437" t="s">
        <v>1274</v>
      </c>
    </row>
    <row r="116" spans="1:7" ht="84.75" customHeight="1" x14ac:dyDescent="0.25">
      <c r="A116" s="436" t="s">
        <v>260</v>
      </c>
      <c r="B116" s="1236" t="s">
        <v>201</v>
      </c>
      <c r="C116" s="1236" t="s">
        <v>652</v>
      </c>
      <c r="D116" s="1040">
        <v>24.8</v>
      </c>
      <c r="E116" s="435">
        <v>25.5</v>
      </c>
      <c r="F116" s="1042">
        <v>30</v>
      </c>
      <c r="G116" s="437" t="s">
        <v>1218</v>
      </c>
    </row>
    <row r="117" spans="1:7" ht="43.15" hidden="1" customHeight="1" x14ac:dyDescent="0.25">
      <c r="A117" s="436"/>
      <c r="B117" s="1265"/>
      <c r="C117" s="1265"/>
      <c r="D117" s="1040"/>
      <c r="E117" s="435">
        <v>58.1</v>
      </c>
      <c r="F117" s="432"/>
      <c r="G117" s="437"/>
    </row>
    <row r="118" spans="1:7" ht="43.15" hidden="1" customHeight="1" x14ac:dyDescent="0.25">
      <c r="A118" s="436">
        <v>44287</v>
      </c>
      <c r="B118" s="1265"/>
      <c r="C118" s="1265"/>
      <c r="D118" s="1040"/>
      <c r="E118" s="435">
        <v>2203</v>
      </c>
      <c r="F118" s="432"/>
      <c r="G118" s="437"/>
    </row>
    <row r="119" spans="1:7" ht="43.15" hidden="1" customHeight="1" x14ac:dyDescent="0.25">
      <c r="A119" s="436"/>
      <c r="B119" s="1265"/>
      <c r="C119" s="1265"/>
      <c r="D119" s="1040"/>
      <c r="E119" s="435">
        <v>61</v>
      </c>
      <c r="F119" s="432"/>
      <c r="G119" s="437"/>
    </row>
    <row r="120" spans="1:7" ht="43.15" hidden="1" customHeight="1" x14ac:dyDescent="0.25">
      <c r="A120" s="436"/>
      <c r="B120" s="1265"/>
      <c r="C120" s="1265"/>
      <c r="D120" s="1040"/>
      <c r="E120" s="434"/>
      <c r="F120" s="432"/>
      <c r="G120" s="437"/>
    </row>
    <row r="121" spans="1:7" ht="35.25" hidden="1" customHeight="1" x14ac:dyDescent="0.25">
      <c r="A121" s="436"/>
      <c r="B121" s="1266"/>
      <c r="C121" s="1266"/>
      <c r="D121" s="1040"/>
      <c r="E121" s="434"/>
      <c r="F121" s="432"/>
      <c r="G121" s="437"/>
    </row>
    <row r="122" spans="1:7" ht="65.25" customHeight="1" x14ac:dyDescent="0.25">
      <c r="A122" s="436" t="s">
        <v>6</v>
      </c>
      <c r="B122" s="435" t="s">
        <v>202</v>
      </c>
      <c r="C122" s="435" t="s">
        <v>652</v>
      </c>
      <c r="D122" s="1040">
        <v>61.6</v>
      </c>
      <c r="E122" s="435">
        <v>58.2</v>
      </c>
      <c r="F122" s="432">
        <v>65.099999999999994</v>
      </c>
      <c r="G122" s="437" t="s">
        <v>1219</v>
      </c>
    </row>
    <row r="123" spans="1:7" ht="45.75" customHeight="1" x14ac:dyDescent="0.25">
      <c r="A123" s="436" t="s">
        <v>207</v>
      </c>
      <c r="B123" s="435" t="s">
        <v>203</v>
      </c>
      <c r="C123" s="435" t="s">
        <v>204</v>
      </c>
      <c r="D123" s="1040">
        <v>2622</v>
      </c>
      <c r="E123" s="435">
        <v>2277</v>
      </c>
      <c r="F123" s="432">
        <v>2300</v>
      </c>
      <c r="G123" s="437" t="s">
        <v>1220</v>
      </c>
    </row>
    <row r="124" spans="1:7" ht="63" customHeight="1" x14ac:dyDescent="0.25">
      <c r="A124" s="436" t="s">
        <v>208</v>
      </c>
      <c r="B124" s="435" t="s">
        <v>205</v>
      </c>
      <c r="C124" s="435" t="s">
        <v>204</v>
      </c>
      <c r="D124" s="1040">
        <v>61</v>
      </c>
      <c r="E124" s="435">
        <v>73</v>
      </c>
      <c r="F124" s="432">
        <v>281</v>
      </c>
      <c r="G124" s="437" t="s">
        <v>1221</v>
      </c>
    </row>
    <row r="125" spans="1:7" ht="43.15" customHeight="1" x14ac:dyDescent="0.25">
      <c r="A125" s="1262" t="s">
        <v>423</v>
      </c>
      <c r="B125" s="1263"/>
      <c r="C125" s="1263"/>
      <c r="D125" s="1263"/>
      <c r="E125" s="1263"/>
      <c r="F125" s="1263"/>
      <c r="G125" s="1264"/>
    </row>
    <row r="126" spans="1:7" ht="303" customHeight="1" x14ac:dyDescent="0.25">
      <c r="A126" s="891" t="s">
        <v>263</v>
      </c>
      <c r="B126" s="1036" t="s">
        <v>424</v>
      </c>
      <c r="C126" s="1036" t="s">
        <v>652</v>
      </c>
      <c r="D126" s="1036">
        <v>100</v>
      </c>
      <c r="E126" s="1036">
        <v>100</v>
      </c>
      <c r="F126" s="1036">
        <v>0</v>
      </c>
      <c r="G126" s="1232" t="s">
        <v>1224</v>
      </c>
    </row>
    <row r="127" spans="1:7" ht="157.5" customHeight="1" thickBot="1" x14ac:dyDescent="0.3">
      <c r="A127" s="1044" t="s">
        <v>266</v>
      </c>
      <c r="B127" s="1045" t="s">
        <v>425</v>
      </c>
      <c r="C127" s="1043" t="s">
        <v>652</v>
      </c>
      <c r="D127" s="1043">
        <v>103.2</v>
      </c>
      <c r="E127" s="1043">
        <v>100</v>
      </c>
      <c r="F127" s="1043">
        <v>98.11</v>
      </c>
      <c r="G127" s="1043" t="s">
        <v>1222</v>
      </c>
    </row>
    <row r="128" spans="1:7" ht="241.5" customHeight="1" thickBot="1" x14ac:dyDescent="0.3">
      <c r="A128" s="891" t="s">
        <v>268</v>
      </c>
      <c r="B128" s="1045" t="s">
        <v>426</v>
      </c>
      <c r="C128" s="1043" t="s">
        <v>652</v>
      </c>
      <c r="D128" s="1043">
        <v>109.39</v>
      </c>
      <c r="E128" s="1043">
        <v>100</v>
      </c>
      <c r="F128" s="1043">
        <v>102.03</v>
      </c>
      <c r="G128" s="1043" t="s">
        <v>1275</v>
      </c>
    </row>
    <row r="129" spans="1:7" ht="168" customHeight="1" thickBot="1" x14ac:dyDescent="0.3">
      <c r="A129" s="891" t="s">
        <v>288</v>
      </c>
      <c r="B129" s="1045" t="s">
        <v>427</v>
      </c>
      <c r="C129" s="1043" t="s">
        <v>652</v>
      </c>
      <c r="D129" s="1043">
        <v>157.69999999999999</v>
      </c>
      <c r="E129" s="1043">
        <v>100</v>
      </c>
      <c r="F129" s="1043">
        <v>100.27</v>
      </c>
      <c r="G129" s="1043" t="s">
        <v>1276</v>
      </c>
    </row>
    <row r="130" spans="1:7" ht="145.5" customHeight="1" thickBot="1" x14ac:dyDescent="0.3">
      <c r="A130" s="891" t="s">
        <v>291</v>
      </c>
      <c r="B130" s="1045" t="s">
        <v>428</v>
      </c>
      <c r="C130" s="1043" t="s">
        <v>652</v>
      </c>
      <c r="D130" s="1043">
        <v>90</v>
      </c>
      <c r="E130" s="1043">
        <v>92</v>
      </c>
      <c r="F130" s="1043">
        <v>92</v>
      </c>
      <c r="G130" s="1043" t="s">
        <v>1223</v>
      </c>
    </row>
    <row r="131" spans="1:7" ht="156.75" customHeight="1" thickBot="1" x14ac:dyDescent="0.3">
      <c r="A131" s="891" t="s">
        <v>293</v>
      </c>
      <c r="B131" s="1045" t="s">
        <v>429</v>
      </c>
      <c r="C131" s="1043" t="s">
        <v>652</v>
      </c>
      <c r="D131" s="1043">
        <v>10</v>
      </c>
      <c r="E131" s="1043">
        <v>12</v>
      </c>
      <c r="F131" s="1043">
        <v>12</v>
      </c>
      <c r="G131" s="1043" t="s">
        <v>1223</v>
      </c>
    </row>
    <row r="132" spans="1:7" ht="116.25" customHeight="1" thickBot="1" x14ac:dyDescent="0.3">
      <c r="A132" s="891" t="s">
        <v>296</v>
      </c>
      <c r="B132" s="1045" t="s">
        <v>430</v>
      </c>
      <c r="C132" s="1043" t="s">
        <v>652</v>
      </c>
      <c r="D132" s="1043">
        <v>50</v>
      </c>
      <c r="E132" s="1043">
        <v>60</v>
      </c>
      <c r="F132" s="1043">
        <v>60</v>
      </c>
      <c r="G132" s="1043" t="s">
        <v>1223</v>
      </c>
    </row>
    <row r="133" spans="1:7" ht="157.5" customHeight="1" thickBot="1" x14ac:dyDescent="0.3">
      <c r="A133" s="891" t="s">
        <v>302</v>
      </c>
      <c r="B133" s="1045" t="s">
        <v>431</v>
      </c>
      <c r="C133" s="1043" t="s">
        <v>432</v>
      </c>
      <c r="D133" s="1043">
        <v>17</v>
      </c>
      <c r="E133" s="1043">
        <v>20</v>
      </c>
      <c r="F133" s="1043">
        <v>22</v>
      </c>
      <c r="G133" s="1043" t="s">
        <v>1277</v>
      </c>
    </row>
    <row r="134" spans="1:7" ht="57.75" customHeight="1" x14ac:dyDescent="0.25">
      <c r="A134" s="1238" t="s">
        <v>433</v>
      </c>
      <c r="B134" s="1239"/>
      <c r="C134" s="1239"/>
      <c r="D134" s="1239"/>
      <c r="E134" s="1239"/>
      <c r="F134" s="1239"/>
      <c r="G134" s="1240"/>
    </row>
    <row r="135" spans="1:7" ht="35.25" customHeight="1" x14ac:dyDescent="0.25">
      <c r="A135" s="411" t="s">
        <v>271</v>
      </c>
      <c r="B135" s="408" t="s">
        <v>434</v>
      </c>
      <c r="C135" s="435" t="s">
        <v>198</v>
      </c>
      <c r="D135" s="435">
        <v>0</v>
      </c>
      <c r="E135" s="435">
        <v>0</v>
      </c>
      <c r="F135" s="432">
        <v>0</v>
      </c>
      <c r="G135" s="437" t="s">
        <v>1278</v>
      </c>
    </row>
    <row r="136" spans="1:7" ht="60" customHeight="1" x14ac:dyDescent="0.25">
      <c r="A136" s="1262" t="s">
        <v>435</v>
      </c>
      <c r="B136" s="1263"/>
      <c r="C136" s="1263"/>
      <c r="D136" s="1263"/>
      <c r="E136" s="1263"/>
      <c r="F136" s="1263"/>
      <c r="G136" s="1264"/>
    </row>
    <row r="137" spans="1:7" ht="43.15" customHeight="1" x14ac:dyDescent="0.25">
      <c r="A137" s="1305" t="s">
        <v>311</v>
      </c>
      <c r="B137" s="1307" t="s">
        <v>436</v>
      </c>
      <c r="C137" s="1236" t="s">
        <v>652</v>
      </c>
      <c r="D137" s="1303">
        <v>91.8</v>
      </c>
      <c r="E137" s="1236">
        <v>90</v>
      </c>
      <c r="F137" s="1258">
        <v>91.3</v>
      </c>
      <c r="G137" s="1260" t="s">
        <v>1211</v>
      </c>
    </row>
    <row r="138" spans="1:7" ht="8.4499999999999993" customHeight="1" x14ac:dyDescent="0.25">
      <c r="A138" s="1346"/>
      <c r="B138" s="1347"/>
      <c r="C138" s="1265"/>
      <c r="D138" s="1304"/>
      <c r="E138" s="1265"/>
      <c r="F138" s="1259"/>
      <c r="G138" s="1261"/>
    </row>
    <row r="139" spans="1:7" ht="43.15" hidden="1" customHeight="1" x14ac:dyDescent="0.25">
      <c r="A139" s="1306"/>
      <c r="B139" s="1308"/>
      <c r="C139" s="1266"/>
      <c r="D139" s="1040"/>
      <c r="E139" s="1266"/>
      <c r="F139" s="432"/>
      <c r="G139" s="453"/>
    </row>
    <row r="140" spans="1:7" ht="43.15" customHeight="1" x14ac:dyDescent="0.25">
      <c r="A140" s="1305" t="s">
        <v>314</v>
      </c>
      <c r="B140" s="1307" t="s">
        <v>437</v>
      </c>
      <c r="C140" s="1236" t="s">
        <v>652</v>
      </c>
      <c r="D140" s="1303">
        <v>99.7</v>
      </c>
      <c r="E140" s="1236" t="s">
        <v>439</v>
      </c>
      <c r="F140" s="1258">
        <v>99.3</v>
      </c>
      <c r="G140" s="1260" t="s">
        <v>1197</v>
      </c>
    </row>
    <row r="141" spans="1:7" ht="1.9" customHeight="1" x14ac:dyDescent="0.25">
      <c r="A141" s="1306"/>
      <c r="B141" s="1308"/>
      <c r="C141" s="1266"/>
      <c r="D141" s="1304"/>
      <c r="E141" s="1266"/>
      <c r="F141" s="1259"/>
      <c r="G141" s="1261"/>
    </row>
    <row r="142" spans="1:7" ht="47.25" x14ac:dyDescent="0.25">
      <c r="A142" s="436" t="s">
        <v>317</v>
      </c>
      <c r="B142" s="315" t="s">
        <v>438</v>
      </c>
      <c r="C142" s="435" t="s">
        <v>652</v>
      </c>
      <c r="D142" s="1040">
        <v>99.7</v>
      </c>
      <c r="E142" s="435">
        <v>98</v>
      </c>
      <c r="F142" s="432">
        <v>99.7</v>
      </c>
      <c r="G142" s="1039" t="s">
        <v>1212</v>
      </c>
    </row>
    <row r="143" spans="1:7" ht="19.899999999999999" customHeight="1" x14ac:dyDescent="0.25">
      <c r="A143" s="1262" t="s">
        <v>440</v>
      </c>
      <c r="B143" s="1263"/>
      <c r="C143" s="1263"/>
      <c r="D143" s="1263"/>
      <c r="E143" s="1263"/>
      <c r="F143" s="1263"/>
      <c r="G143" s="1264"/>
    </row>
    <row r="144" spans="1:7" ht="61.15" customHeight="1" x14ac:dyDescent="0.25">
      <c r="A144" s="411" t="s">
        <v>564</v>
      </c>
      <c r="B144" s="409" t="s">
        <v>441</v>
      </c>
      <c r="C144" s="409" t="s">
        <v>442</v>
      </c>
      <c r="D144" s="1040">
        <v>108.6</v>
      </c>
      <c r="E144" s="435">
        <v>102</v>
      </c>
      <c r="F144" s="432">
        <v>92.1</v>
      </c>
      <c r="G144" s="315" t="s">
        <v>1279</v>
      </c>
    </row>
    <row r="145" spans="1:7" ht="92.25" customHeight="1" x14ac:dyDescent="0.25">
      <c r="A145" s="411" t="s">
        <v>571</v>
      </c>
      <c r="B145" s="409" t="s">
        <v>443</v>
      </c>
      <c r="C145" s="409" t="s">
        <v>442</v>
      </c>
      <c r="D145" s="1040">
        <v>110</v>
      </c>
      <c r="E145" s="435">
        <v>102.6</v>
      </c>
      <c r="F145" s="432">
        <v>92.1</v>
      </c>
      <c r="G145" s="437" t="s">
        <v>1280</v>
      </c>
    </row>
    <row r="146" spans="1:7" ht="43.15" customHeight="1" x14ac:dyDescent="0.25">
      <c r="A146" s="411" t="s">
        <v>578</v>
      </c>
      <c r="B146" s="409" t="s">
        <v>444</v>
      </c>
      <c r="C146" s="409" t="s">
        <v>198</v>
      </c>
      <c r="D146" s="1040">
        <v>2</v>
      </c>
      <c r="E146" s="435">
        <v>2</v>
      </c>
      <c r="F146" s="432">
        <v>2</v>
      </c>
      <c r="G146" s="1231" t="s">
        <v>1213</v>
      </c>
    </row>
    <row r="147" spans="1:7" ht="43.15" customHeight="1" x14ac:dyDescent="0.25">
      <c r="A147" s="411" t="s">
        <v>471</v>
      </c>
      <c r="B147" s="409" t="s">
        <v>445</v>
      </c>
      <c r="C147" s="409" t="s">
        <v>442</v>
      </c>
      <c r="D147" s="1040">
        <v>100</v>
      </c>
      <c r="E147" s="435">
        <v>100</v>
      </c>
      <c r="F147" s="432">
        <v>100</v>
      </c>
      <c r="G147" s="1231" t="s">
        <v>1213</v>
      </c>
    </row>
    <row r="148" spans="1:7" ht="50.45" customHeight="1" x14ac:dyDescent="0.25">
      <c r="A148" s="1262" t="s">
        <v>446</v>
      </c>
      <c r="B148" s="1263"/>
      <c r="C148" s="1263"/>
      <c r="D148" s="1263"/>
      <c r="E148" s="1263"/>
      <c r="F148" s="1263"/>
      <c r="G148" s="1264"/>
    </row>
    <row r="149" spans="1:7" ht="43.15" customHeight="1" x14ac:dyDescent="0.25">
      <c r="A149" s="1236" t="s">
        <v>626</v>
      </c>
      <c r="B149" s="1236" t="s">
        <v>447</v>
      </c>
      <c r="C149" s="1236" t="s">
        <v>465</v>
      </c>
      <c r="D149" s="1303">
        <v>103.1</v>
      </c>
      <c r="E149" s="1236">
        <v>103.3</v>
      </c>
      <c r="F149" s="1258">
        <v>112.2</v>
      </c>
      <c r="G149" s="1234" t="s">
        <v>1281</v>
      </c>
    </row>
    <row r="150" spans="1:7" ht="21.75" customHeight="1" x14ac:dyDescent="0.25">
      <c r="A150" s="1266"/>
      <c r="B150" s="1266"/>
      <c r="C150" s="1266"/>
      <c r="D150" s="1304"/>
      <c r="E150" s="1266"/>
      <c r="F150" s="1259"/>
      <c r="G150" s="1235"/>
    </row>
    <row r="151" spans="1:7" ht="19.5" customHeight="1" x14ac:dyDescent="0.25">
      <c r="A151" s="436"/>
      <c r="B151" s="435" t="s">
        <v>448</v>
      </c>
      <c r="C151" s="435"/>
      <c r="D151" s="1040"/>
      <c r="E151" s="435"/>
      <c r="F151" s="432"/>
      <c r="G151" s="433"/>
    </row>
    <row r="152" spans="1:7" ht="35.25" customHeight="1" x14ac:dyDescent="0.25">
      <c r="A152" s="436" t="s">
        <v>253</v>
      </c>
      <c r="B152" s="435" t="s">
        <v>449</v>
      </c>
      <c r="C152" s="435" t="s">
        <v>450</v>
      </c>
      <c r="D152" s="1040">
        <v>102.5</v>
      </c>
      <c r="E152" s="435">
        <v>103.2</v>
      </c>
      <c r="F152" s="432">
        <v>119.2</v>
      </c>
      <c r="G152" s="1234" t="s">
        <v>1289</v>
      </c>
    </row>
    <row r="153" spans="1:7" ht="90.75" customHeight="1" x14ac:dyDescent="0.25">
      <c r="A153" s="436" t="s">
        <v>256</v>
      </c>
      <c r="B153" s="435" t="s">
        <v>451</v>
      </c>
      <c r="C153" s="435" t="s">
        <v>450</v>
      </c>
      <c r="D153" s="1040">
        <v>106.4</v>
      </c>
      <c r="E153" s="435">
        <v>100</v>
      </c>
      <c r="F153" s="432">
        <v>115.4</v>
      </c>
      <c r="G153" s="1235"/>
    </row>
    <row r="154" spans="1:7" ht="40.5" customHeight="1" x14ac:dyDescent="0.25">
      <c r="A154" s="1256" t="s">
        <v>258</v>
      </c>
      <c r="B154" s="1236" t="s">
        <v>452</v>
      </c>
      <c r="C154" s="1236" t="s">
        <v>450</v>
      </c>
      <c r="D154" s="1303">
        <v>103</v>
      </c>
      <c r="E154" s="1236">
        <v>102.2</v>
      </c>
      <c r="F154" s="1258">
        <v>105.1</v>
      </c>
      <c r="G154" s="1234" t="s">
        <v>1282</v>
      </c>
    </row>
    <row r="155" spans="1:7" x14ac:dyDescent="0.25">
      <c r="A155" s="1257"/>
      <c r="B155" s="1237"/>
      <c r="C155" s="1266"/>
      <c r="D155" s="1304"/>
      <c r="E155" s="1266"/>
      <c r="F155" s="1259"/>
      <c r="G155" s="1235"/>
    </row>
    <row r="156" spans="1:7" ht="49.5" customHeight="1" x14ac:dyDescent="0.25">
      <c r="A156" s="1236" t="s">
        <v>92</v>
      </c>
      <c r="B156" s="1236" t="s">
        <v>1286</v>
      </c>
      <c r="C156" s="435" t="s">
        <v>453</v>
      </c>
      <c r="D156" s="1040">
        <v>35134</v>
      </c>
      <c r="E156" s="435">
        <v>35780</v>
      </c>
      <c r="F156" s="432">
        <v>38504</v>
      </c>
      <c r="G156" s="1230" t="s">
        <v>1287</v>
      </c>
    </row>
    <row r="157" spans="1:7" x14ac:dyDescent="0.25">
      <c r="A157" s="1265"/>
      <c r="B157" s="1265"/>
      <c r="C157" s="1236" t="s">
        <v>1283</v>
      </c>
      <c r="D157" s="1303">
        <v>102.3</v>
      </c>
      <c r="E157" s="1236">
        <v>104.2</v>
      </c>
      <c r="F157" s="1258">
        <v>109.6</v>
      </c>
      <c r="G157" s="1309" t="s">
        <v>1288</v>
      </c>
    </row>
    <row r="158" spans="1:7" ht="36" customHeight="1" x14ac:dyDescent="0.25">
      <c r="A158" s="1266"/>
      <c r="B158" s="1266"/>
      <c r="C158" s="1237"/>
      <c r="D158" s="1304"/>
      <c r="E158" s="1266"/>
      <c r="F158" s="1259"/>
      <c r="G158" s="1310"/>
    </row>
    <row r="159" spans="1:7" ht="107.25" customHeight="1" x14ac:dyDescent="0.25">
      <c r="A159" s="435" t="s">
        <v>131</v>
      </c>
      <c r="B159" s="435" t="s">
        <v>454</v>
      </c>
      <c r="C159" s="435" t="s">
        <v>652</v>
      </c>
      <c r="D159" s="1040">
        <v>3.5</v>
      </c>
      <c r="E159" s="435">
        <v>2.95</v>
      </c>
      <c r="F159" s="432">
        <v>2.5</v>
      </c>
      <c r="G159" s="437" t="s">
        <v>1292</v>
      </c>
    </row>
    <row r="160" spans="1:7" ht="117.75" customHeight="1" x14ac:dyDescent="0.25">
      <c r="A160" s="435">
        <v>4</v>
      </c>
      <c r="B160" s="435" t="s">
        <v>455</v>
      </c>
      <c r="C160" s="435" t="s">
        <v>456</v>
      </c>
      <c r="D160" s="1040">
        <v>7977</v>
      </c>
      <c r="E160" s="435">
        <v>7755</v>
      </c>
      <c r="F160" s="432">
        <v>8273</v>
      </c>
      <c r="G160" s="437" t="s">
        <v>1290</v>
      </c>
    </row>
    <row r="161" spans="1:45" ht="141.75" x14ac:dyDescent="0.25">
      <c r="A161" s="435">
        <v>5</v>
      </c>
      <c r="B161" s="435" t="s">
        <v>457</v>
      </c>
      <c r="C161" s="435" t="s">
        <v>458</v>
      </c>
      <c r="D161" s="1040">
        <v>20.7</v>
      </c>
      <c r="E161" s="435">
        <v>11.5</v>
      </c>
      <c r="F161" s="432">
        <v>20.7</v>
      </c>
      <c r="G161" s="437" t="s">
        <v>1214</v>
      </c>
    </row>
    <row r="162" spans="1:45" ht="94.5" x14ac:dyDescent="0.25">
      <c r="A162" s="435">
        <v>6</v>
      </c>
      <c r="B162" s="435" t="s">
        <v>459</v>
      </c>
      <c r="C162" s="435" t="s">
        <v>460</v>
      </c>
      <c r="D162" s="1040">
        <v>42</v>
      </c>
      <c r="E162" s="435">
        <v>50</v>
      </c>
      <c r="F162" s="432">
        <v>-83</v>
      </c>
      <c r="G162" s="437" t="s">
        <v>1215</v>
      </c>
    </row>
    <row r="163" spans="1:45" ht="110.25" x14ac:dyDescent="0.25">
      <c r="A163" s="435">
        <v>7</v>
      </c>
      <c r="B163" s="435" t="s">
        <v>461</v>
      </c>
      <c r="C163" s="435" t="s">
        <v>652</v>
      </c>
      <c r="D163" s="1040">
        <v>129.9</v>
      </c>
      <c r="E163" s="435">
        <v>106.2</v>
      </c>
      <c r="F163" s="1042">
        <v>107</v>
      </c>
      <c r="G163" s="437" t="s">
        <v>1284</v>
      </c>
    </row>
    <row r="164" spans="1:45" ht="47.25" x14ac:dyDescent="0.25">
      <c r="A164" s="435">
        <v>8</v>
      </c>
      <c r="B164" s="435" t="s">
        <v>462</v>
      </c>
      <c r="C164" s="435" t="s">
        <v>725</v>
      </c>
      <c r="D164" s="1040">
        <v>1</v>
      </c>
      <c r="E164" s="435">
        <v>1</v>
      </c>
      <c r="F164" s="432">
        <v>1</v>
      </c>
      <c r="G164" s="438">
        <v>1</v>
      </c>
    </row>
    <row r="165" spans="1:45" ht="110.25" x14ac:dyDescent="0.25">
      <c r="A165" s="435">
        <v>9</v>
      </c>
      <c r="B165" s="435" t="s">
        <v>463</v>
      </c>
      <c r="C165" s="435" t="s">
        <v>464</v>
      </c>
      <c r="D165" s="1040">
        <v>19</v>
      </c>
      <c r="E165" s="435">
        <v>20</v>
      </c>
      <c r="F165" s="432">
        <v>25</v>
      </c>
      <c r="G165" s="437" t="s">
        <v>1285</v>
      </c>
    </row>
    <row r="166" spans="1:45" s="441" customFormat="1" ht="15.75" x14ac:dyDescent="0.25">
      <c r="A166" s="1276" t="s">
        <v>487</v>
      </c>
      <c r="B166" s="1277"/>
      <c r="C166" s="1277"/>
      <c r="D166" s="1277"/>
      <c r="E166" s="1277"/>
      <c r="F166" s="1277"/>
      <c r="G166" s="1278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1034"/>
      <c r="AL166" s="1034"/>
      <c r="AM166" s="1034"/>
      <c r="AN166" s="1034"/>
      <c r="AO166" s="1034"/>
      <c r="AP166" s="1034"/>
      <c r="AQ166" s="1034"/>
      <c r="AR166" s="1034"/>
      <c r="AS166" s="1034"/>
    </row>
    <row r="167" spans="1:45" ht="15" customHeight="1" x14ac:dyDescent="0.25">
      <c r="A167" s="1316">
        <v>1</v>
      </c>
      <c r="B167" s="1313" t="s">
        <v>869</v>
      </c>
      <c r="C167" s="1236" t="s">
        <v>870</v>
      </c>
      <c r="D167" s="1311">
        <v>15000</v>
      </c>
      <c r="E167" s="1236">
        <v>15000</v>
      </c>
      <c r="F167" s="1236">
        <v>15000</v>
      </c>
      <c r="G167" s="1315" t="s">
        <v>1223</v>
      </c>
    </row>
    <row r="168" spans="1:45" ht="15" customHeight="1" x14ac:dyDescent="0.25">
      <c r="A168" s="1317"/>
      <c r="B168" s="1314"/>
      <c r="C168" s="1266"/>
      <c r="D168" s="1312"/>
      <c r="E168" s="1266"/>
      <c r="F168" s="1266"/>
      <c r="G168" s="1314"/>
    </row>
    <row r="169" spans="1:45" ht="31.9" customHeight="1" x14ac:dyDescent="0.25">
      <c r="A169" s="1316">
        <v>2</v>
      </c>
      <c r="B169" s="1318" t="s">
        <v>871</v>
      </c>
      <c r="C169" s="1236" t="s">
        <v>857</v>
      </c>
      <c r="D169" s="1311">
        <v>30</v>
      </c>
      <c r="E169" s="1236">
        <v>30</v>
      </c>
      <c r="F169" s="1236">
        <v>30</v>
      </c>
      <c r="G169" s="1315" t="s">
        <v>1223</v>
      </c>
    </row>
    <row r="170" spans="1:45" ht="15" customHeight="1" x14ac:dyDescent="0.25">
      <c r="A170" s="1317"/>
      <c r="B170" s="1319"/>
      <c r="C170" s="1266"/>
      <c r="D170" s="1312"/>
      <c r="E170" s="1266"/>
      <c r="F170" s="1266"/>
      <c r="G170" s="1314"/>
    </row>
    <row r="171" spans="1:45" ht="16.149999999999999" customHeight="1" x14ac:dyDescent="0.25">
      <c r="A171" s="1316">
        <v>3</v>
      </c>
      <c r="B171" s="1318" t="s">
        <v>872</v>
      </c>
      <c r="C171" s="1236" t="s">
        <v>857</v>
      </c>
      <c r="D171" s="1311">
        <v>1</v>
      </c>
      <c r="E171" s="1236">
        <v>1</v>
      </c>
      <c r="F171" s="1236">
        <v>1</v>
      </c>
      <c r="G171" s="1315" t="s">
        <v>1223</v>
      </c>
    </row>
    <row r="172" spans="1:45" ht="15" customHeight="1" x14ac:dyDescent="0.25">
      <c r="A172" s="1317"/>
      <c r="B172" s="1319"/>
      <c r="C172" s="1266"/>
      <c r="D172" s="1312"/>
      <c r="E172" s="1266"/>
      <c r="F172" s="1266"/>
      <c r="G172" s="1314"/>
    </row>
    <row r="173" spans="1:45" s="441" customFormat="1" ht="34.15" customHeight="1" x14ac:dyDescent="0.25">
      <c r="A173" s="1247" t="s">
        <v>493</v>
      </c>
      <c r="B173" s="1248"/>
      <c r="C173" s="1248"/>
      <c r="D173" s="1248"/>
      <c r="E173" s="1248"/>
      <c r="F173" s="1248"/>
      <c r="G173" s="1249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</row>
    <row r="174" spans="1:45" ht="15" customHeight="1" x14ac:dyDescent="0.25">
      <c r="A174" s="1329">
        <v>1</v>
      </c>
      <c r="B174" s="1327" t="s">
        <v>873</v>
      </c>
      <c r="C174" s="1250" t="s">
        <v>652</v>
      </c>
      <c r="D174" s="1332">
        <v>3</v>
      </c>
      <c r="E174" s="1250">
        <v>2</v>
      </c>
      <c r="F174" s="1250">
        <v>3</v>
      </c>
      <c r="G174" s="1318" t="s">
        <v>1225</v>
      </c>
    </row>
    <row r="175" spans="1:45" ht="90" customHeight="1" x14ac:dyDescent="0.25">
      <c r="A175" s="1330"/>
      <c r="B175" s="1328"/>
      <c r="C175" s="1252"/>
      <c r="D175" s="1333"/>
      <c r="E175" s="1252"/>
      <c r="F175" s="1252"/>
      <c r="G175" s="1319"/>
    </row>
    <row r="176" spans="1:45" ht="102" customHeight="1" x14ac:dyDescent="0.25">
      <c r="A176" s="408">
        <v>2</v>
      </c>
      <c r="B176" s="408" t="s">
        <v>874</v>
      </c>
      <c r="C176" s="407" t="s">
        <v>652</v>
      </c>
      <c r="D176" s="260">
        <v>5</v>
      </c>
      <c r="E176" s="407">
        <v>2</v>
      </c>
      <c r="F176" s="407">
        <v>5</v>
      </c>
      <c r="G176" s="889" t="s">
        <v>1226</v>
      </c>
    </row>
    <row r="177" spans="1:41" ht="87" customHeight="1" x14ac:dyDescent="0.25">
      <c r="A177" s="408">
        <v>3</v>
      </c>
      <c r="B177" s="413" t="s">
        <v>875</v>
      </c>
      <c r="C177" s="407" t="s">
        <v>652</v>
      </c>
      <c r="D177" s="260">
        <v>15</v>
      </c>
      <c r="E177" s="407">
        <v>14</v>
      </c>
      <c r="F177" s="407">
        <v>15</v>
      </c>
      <c r="G177" s="889" t="s">
        <v>1227</v>
      </c>
    </row>
    <row r="178" spans="1:41" s="441" customFormat="1" ht="55.15" customHeight="1" x14ac:dyDescent="0.25">
      <c r="A178" s="1247" t="s">
        <v>876</v>
      </c>
      <c r="B178" s="1248"/>
      <c r="C178" s="1248"/>
      <c r="D178" s="1248"/>
      <c r="E178" s="1248"/>
      <c r="F178" s="1248"/>
      <c r="G178" s="1249"/>
      <c r="H178" s="1034"/>
      <c r="I178" s="1034"/>
      <c r="J178" s="1034"/>
      <c r="K178" s="1034"/>
      <c r="L178" s="1034"/>
      <c r="M178" s="1034"/>
      <c r="N178" s="1034"/>
      <c r="O178" s="1034"/>
      <c r="P178" s="1034"/>
      <c r="Q178" s="1034"/>
      <c r="R178" s="1034"/>
      <c r="S178" s="1034"/>
      <c r="T178" s="1034"/>
      <c r="U178" s="1034"/>
      <c r="V178" s="1034"/>
      <c r="W178" s="1034"/>
      <c r="X178" s="1034"/>
      <c r="Y178" s="1034"/>
      <c r="Z178" s="1034"/>
      <c r="AA178" s="1034"/>
      <c r="AB178" s="1034"/>
      <c r="AC178" s="1034"/>
      <c r="AD178" s="1034"/>
      <c r="AE178" s="1034"/>
      <c r="AF178" s="1034"/>
      <c r="AG178" s="1034"/>
      <c r="AH178" s="1034"/>
      <c r="AI178" s="1034"/>
      <c r="AJ178" s="1034"/>
      <c r="AK178" s="1034"/>
      <c r="AL178" s="1034"/>
      <c r="AM178" s="1034"/>
      <c r="AN178" s="1034"/>
      <c r="AO178" s="1034"/>
    </row>
    <row r="179" spans="1:41" ht="70.150000000000006" customHeight="1" x14ac:dyDescent="0.25">
      <c r="A179" s="1323">
        <v>1</v>
      </c>
      <c r="B179" s="1318" t="s">
        <v>877</v>
      </c>
      <c r="C179" s="1318" t="s">
        <v>464</v>
      </c>
      <c r="D179" s="1320">
        <v>7</v>
      </c>
      <c r="E179" s="1323">
        <v>7</v>
      </c>
      <c r="F179" s="1323">
        <v>15</v>
      </c>
      <c r="G179" s="1318" t="s">
        <v>1230</v>
      </c>
    </row>
    <row r="180" spans="1:41" ht="15" customHeight="1" x14ac:dyDescent="0.25">
      <c r="A180" s="1325"/>
      <c r="B180" s="1319"/>
      <c r="C180" s="1319"/>
      <c r="D180" s="1322"/>
      <c r="E180" s="1325"/>
      <c r="F180" s="1325"/>
      <c r="G180" s="1319"/>
    </row>
    <row r="181" spans="1:41" ht="15.6" customHeight="1" x14ac:dyDescent="0.25">
      <c r="A181" s="1323">
        <v>2</v>
      </c>
      <c r="B181" s="1313" t="s">
        <v>160</v>
      </c>
      <c r="C181" s="1318" t="s">
        <v>464</v>
      </c>
      <c r="D181" s="1320">
        <v>175</v>
      </c>
      <c r="E181" s="1323">
        <v>175</v>
      </c>
      <c r="F181" s="1323">
        <v>175</v>
      </c>
      <c r="G181" s="1318" t="s">
        <v>1228</v>
      </c>
    </row>
    <row r="182" spans="1:41" ht="15.6" customHeight="1" x14ac:dyDescent="0.25">
      <c r="A182" s="1324"/>
      <c r="B182" s="1331"/>
      <c r="C182" s="1326"/>
      <c r="D182" s="1321"/>
      <c r="E182" s="1324"/>
      <c r="F182" s="1324"/>
      <c r="G182" s="1326"/>
    </row>
    <row r="183" spans="1:41" ht="15" customHeight="1" x14ac:dyDescent="0.25">
      <c r="A183" s="1325"/>
      <c r="B183" s="1314"/>
      <c r="C183" s="1319"/>
      <c r="D183" s="1322"/>
      <c r="E183" s="1325"/>
      <c r="F183" s="1325"/>
      <c r="G183" s="1319"/>
    </row>
    <row r="184" spans="1:41" ht="93" customHeight="1" x14ac:dyDescent="0.25">
      <c r="A184" s="1323">
        <v>3</v>
      </c>
      <c r="B184" s="1313" t="s">
        <v>161</v>
      </c>
      <c r="C184" s="1318" t="s">
        <v>464</v>
      </c>
      <c r="D184" s="1320">
        <v>2</v>
      </c>
      <c r="E184" s="1323">
        <v>4</v>
      </c>
      <c r="F184" s="1323">
        <v>3</v>
      </c>
      <c r="G184" s="1318" t="s">
        <v>162</v>
      </c>
    </row>
    <row r="185" spans="1:41" ht="15" customHeight="1" x14ac:dyDescent="0.25">
      <c r="A185" s="1324"/>
      <c r="B185" s="1331"/>
      <c r="C185" s="1326"/>
      <c r="D185" s="1321"/>
      <c r="E185" s="1324"/>
      <c r="F185" s="1324"/>
      <c r="G185" s="1326"/>
    </row>
    <row r="186" spans="1:41" ht="15" customHeight="1" x14ac:dyDescent="0.25">
      <c r="A186" s="1325"/>
      <c r="B186" s="1314"/>
      <c r="C186" s="1319"/>
      <c r="D186" s="1322"/>
      <c r="E186" s="1325"/>
      <c r="F186" s="1325"/>
      <c r="G186" s="1319"/>
    </row>
    <row r="187" spans="1:41" ht="66" customHeight="1" x14ac:dyDescent="0.25">
      <c r="A187" s="1323">
        <v>4</v>
      </c>
      <c r="B187" s="1313" t="s">
        <v>163</v>
      </c>
      <c r="C187" s="1318" t="s">
        <v>464</v>
      </c>
      <c r="D187" s="1320">
        <v>20</v>
      </c>
      <c r="E187" s="1323">
        <v>20</v>
      </c>
      <c r="F187" s="1323">
        <v>20</v>
      </c>
      <c r="G187" s="1318" t="s">
        <v>1228</v>
      </c>
    </row>
    <row r="188" spans="1:41" ht="34.5" customHeight="1" x14ac:dyDescent="0.25">
      <c r="A188" s="1325"/>
      <c r="B188" s="1314"/>
      <c r="C188" s="1319"/>
      <c r="D188" s="1322"/>
      <c r="E188" s="1325"/>
      <c r="F188" s="1325"/>
      <c r="G188" s="1319"/>
    </row>
    <row r="189" spans="1:41" ht="15" customHeight="1" x14ac:dyDescent="0.25">
      <c r="A189" s="1323">
        <v>5</v>
      </c>
      <c r="B189" s="1313" t="s">
        <v>164</v>
      </c>
      <c r="C189" s="1318" t="s">
        <v>464</v>
      </c>
      <c r="D189" s="1320">
        <v>20</v>
      </c>
      <c r="E189" s="1323">
        <v>20</v>
      </c>
      <c r="F189" s="1323">
        <v>20</v>
      </c>
      <c r="G189" s="1318" t="s">
        <v>1228</v>
      </c>
    </row>
    <row r="190" spans="1:41" ht="15" customHeight="1" x14ac:dyDescent="0.25">
      <c r="A190" s="1324"/>
      <c r="B190" s="1331"/>
      <c r="C190" s="1326"/>
      <c r="D190" s="1321"/>
      <c r="E190" s="1324"/>
      <c r="F190" s="1324"/>
      <c r="G190" s="1326"/>
    </row>
    <row r="191" spans="1:41" ht="15.6" customHeight="1" x14ac:dyDescent="0.25">
      <c r="A191" s="1324"/>
      <c r="B191" s="1331"/>
      <c r="C191" s="1326"/>
      <c r="D191" s="1321"/>
      <c r="E191" s="1324"/>
      <c r="F191" s="1324"/>
      <c r="G191" s="1326"/>
    </row>
    <row r="192" spans="1:41" ht="15.6" customHeight="1" x14ac:dyDescent="0.25">
      <c r="A192" s="1324"/>
      <c r="B192" s="1331"/>
      <c r="C192" s="1326"/>
      <c r="D192" s="1321"/>
      <c r="E192" s="1324"/>
      <c r="F192" s="1324"/>
      <c r="G192" s="1326"/>
    </row>
    <row r="193" spans="1:42" ht="15.6" customHeight="1" x14ac:dyDescent="0.25">
      <c r="A193" s="1324"/>
      <c r="B193" s="1331"/>
      <c r="C193" s="1326"/>
      <c r="D193" s="1321"/>
      <c r="E193" s="1324"/>
      <c r="F193" s="1324"/>
      <c r="G193" s="1326"/>
    </row>
    <row r="194" spans="1:42" ht="15.6" customHeight="1" x14ac:dyDescent="0.25">
      <c r="A194" s="1324"/>
      <c r="B194" s="1331"/>
      <c r="C194" s="1326"/>
      <c r="D194" s="1321"/>
      <c r="E194" s="1324"/>
      <c r="F194" s="1324"/>
      <c r="G194" s="1326"/>
    </row>
    <row r="195" spans="1:42" ht="15" customHeight="1" x14ac:dyDescent="0.25">
      <c r="A195" s="1325"/>
      <c r="B195" s="1314"/>
      <c r="C195" s="1319"/>
      <c r="D195" s="1322"/>
      <c r="E195" s="1325"/>
      <c r="F195" s="1325"/>
      <c r="G195" s="1319"/>
    </row>
    <row r="196" spans="1:42" ht="15" customHeight="1" x14ac:dyDescent="0.25">
      <c r="A196" s="1323">
        <v>6</v>
      </c>
      <c r="B196" s="1313" t="s">
        <v>165</v>
      </c>
      <c r="C196" s="1318" t="s">
        <v>464</v>
      </c>
      <c r="D196" s="1320">
        <v>60</v>
      </c>
      <c r="E196" s="1323">
        <v>60</v>
      </c>
      <c r="F196" s="1323">
        <v>60</v>
      </c>
      <c r="G196" s="1318" t="s">
        <v>1228</v>
      </c>
    </row>
    <row r="197" spans="1:42" ht="15" customHeight="1" x14ac:dyDescent="0.25">
      <c r="A197" s="1324"/>
      <c r="B197" s="1331"/>
      <c r="C197" s="1326"/>
      <c r="D197" s="1321"/>
      <c r="E197" s="1324"/>
      <c r="F197" s="1324"/>
      <c r="G197" s="1326"/>
    </row>
    <row r="198" spans="1:42" ht="15.6" customHeight="1" x14ac:dyDescent="0.25">
      <c r="A198" s="1324"/>
      <c r="B198" s="1331"/>
      <c r="C198" s="1326"/>
      <c r="D198" s="1321"/>
      <c r="E198" s="1324"/>
      <c r="F198" s="1324"/>
      <c r="G198" s="1326"/>
    </row>
    <row r="199" spans="1:42" ht="15" customHeight="1" x14ac:dyDescent="0.25">
      <c r="A199" s="1325"/>
      <c r="B199" s="1314"/>
      <c r="C199" s="1319"/>
      <c r="D199" s="1322"/>
      <c r="E199" s="1325"/>
      <c r="F199" s="1325"/>
      <c r="G199" s="1319"/>
    </row>
    <row r="200" spans="1:42" ht="61.9" customHeight="1" x14ac:dyDescent="0.25">
      <c r="A200" s="1323">
        <v>7</v>
      </c>
      <c r="B200" s="1313" t="s">
        <v>166</v>
      </c>
      <c r="C200" s="1318" t="s">
        <v>464</v>
      </c>
      <c r="D200" s="1320">
        <v>2</v>
      </c>
      <c r="E200" s="1323">
        <v>4</v>
      </c>
      <c r="F200" s="1323">
        <v>2</v>
      </c>
      <c r="G200" s="1318" t="s">
        <v>1229</v>
      </c>
    </row>
    <row r="201" spans="1:42" ht="15" customHeight="1" x14ac:dyDescent="0.25">
      <c r="A201" s="1324"/>
      <c r="B201" s="1331"/>
      <c r="C201" s="1326"/>
      <c r="D201" s="1321"/>
      <c r="E201" s="1324"/>
      <c r="F201" s="1324"/>
      <c r="G201" s="1326"/>
    </row>
    <row r="202" spans="1:42" ht="6" customHeight="1" x14ac:dyDescent="0.25">
      <c r="A202" s="1324"/>
      <c r="B202" s="1331"/>
      <c r="C202" s="1326"/>
      <c r="D202" s="1321"/>
      <c r="E202" s="1324"/>
      <c r="F202" s="1324"/>
      <c r="G202" s="1326"/>
    </row>
    <row r="203" spans="1:42" ht="15" hidden="1" customHeight="1" x14ac:dyDescent="0.25">
      <c r="A203" s="1324"/>
      <c r="B203" s="1331"/>
      <c r="C203" s="1326"/>
      <c r="D203" s="1321"/>
      <c r="E203" s="1324"/>
      <c r="F203" s="1324"/>
      <c r="G203" s="1326"/>
    </row>
    <row r="204" spans="1:42" ht="15" hidden="1" customHeight="1" x14ac:dyDescent="0.25">
      <c r="A204" s="1324"/>
      <c r="B204" s="1331"/>
      <c r="C204" s="1326"/>
      <c r="D204" s="1321"/>
      <c r="E204" s="1324"/>
      <c r="F204" s="1324"/>
      <c r="G204" s="1326"/>
    </row>
    <row r="205" spans="1:42" ht="27.75" hidden="1" customHeight="1" x14ac:dyDescent="0.25">
      <c r="A205" s="1325"/>
      <c r="B205" s="1314"/>
      <c r="C205" s="1319"/>
      <c r="D205" s="1322"/>
      <c r="E205" s="1325"/>
      <c r="F205" s="1325"/>
      <c r="G205" s="1319"/>
    </row>
    <row r="206" spans="1:42" s="441" customFormat="1" ht="45.6" customHeight="1" x14ac:dyDescent="0.25">
      <c r="A206" s="1247" t="s">
        <v>512</v>
      </c>
      <c r="B206" s="1248"/>
      <c r="C206" s="1248"/>
      <c r="D206" s="1248"/>
      <c r="E206" s="1248"/>
      <c r="F206" s="1248"/>
      <c r="G206" s="1249"/>
      <c r="H206" s="1034"/>
      <c r="I206" s="1034"/>
      <c r="J206" s="1034"/>
      <c r="K206" s="1034"/>
      <c r="L206" s="1034"/>
      <c r="M206" s="1034"/>
      <c r="N206" s="1034"/>
      <c r="O206" s="1034"/>
      <c r="P206" s="1034"/>
      <c r="Q206" s="1034"/>
      <c r="R206" s="1034"/>
      <c r="S206" s="1034"/>
      <c r="T206" s="1034"/>
      <c r="U206" s="1034"/>
      <c r="V206" s="1034"/>
      <c r="W206" s="1034"/>
      <c r="X206" s="1034"/>
      <c r="Y206" s="1034"/>
      <c r="Z206" s="1034"/>
      <c r="AA206" s="1034"/>
      <c r="AB206" s="1034"/>
      <c r="AC206" s="1034"/>
      <c r="AD206" s="1034"/>
      <c r="AE206" s="1034"/>
      <c r="AF206" s="1034"/>
      <c r="AG206" s="1034"/>
      <c r="AH206" s="1034"/>
      <c r="AI206" s="1034"/>
      <c r="AJ206" s="1034"/>
      <c r="AK206" s="1034"/>
      <c r="AL206" s="1034"/>
      <c r="AM206" s="1034"/>
      <c r="AN206" s="1034"/>
      <c r="AO206" s="1034"/>
      <c r="AP206" s="1034"/>
    </row>
    <row r="207" spans="1:42" ht="37.9" customHeight="1" x14ac:dyDescent="0.25">
      <c r="A207" s="1262" t="s">
        <v>167</v>
      </c>
      <c r="B207" s="1263"/>
      <c r="C207" s="1263"/>
      <c r="D207" s="1263"/>
      <c r="E207" s="1263"/>
      <c r="F207" s="1263"/>
      <c r="G207" s="1264"/>
    </row>
    <row r="208" spans="1:42" ht="124.15" customHeight="1" x14ac:dyDescent="0.25">
      <c r="A208" s="1323">
        <v>1</v>
      </c>
      <c r="B208" s="1329" t="s">
        <v>168</v>
      </c>
      <c r="C208" s="1318" t="s">
        <v>169</v>
      </c>
      <c r="D208" s="1334">
        <v>3</v>
      </c>
      <c r="E208" s="1318">
        <v>7</v>
      </c>
      <c r="F208" s="1318">
        <v>5</v>
      </c>
      <c r="G208" s="1318" t="s">
        <v>1231</v>
      </c>
    </row>
    <row r="209" spans="1:7" ht="15.6" customHeight="1" x14ac:dyDescent="0.25">
      <c r="A209" s="1324"/>
      <c r="B209" s="1337"/>
      <c r="C209" s="1326"/>
      <c r="D209" s="1335"/>
      <c r="E209" s="1326"/>
      <c r="F209" s="1326"/>
      <c r="G209" s="1326"/>
    </row>
    <row r="210" spans="1:7" ht="58.5" customHeight="1" x14ac:dyDescent="0.25">
      <c r="A210" s="1325"/>
      <c r="B210" s="1330"/>
      <c r="C210" s="1319"/>
      <c r="D210" s="1336"/>
      <c r="E210" s="1319"/>
      <c r="F210" s="1319"/>
      <c r="G210" s="1319"/>
    </row>
    <row r="211" spans="1:7" ht="15.6" customHeight="1" x14ac:dyDescent="0.25">
      <c r="A211" s="1323">
        <v>2</v>
      </c>
      <c r="B211" s="1329" t="s">
        <v>170</v>
      </c>
      <c r="C211" s="1318" t="s">
        <v>169</v>
      </c>
      <c r="D211" s="1334">
        <v>5</v>
      </c>
      <c r="E211" s="1318">
        <v>5</v>
      </c>
      <c r="F211" s="1318">
        <v>4</v>
      </c>
      <c r="G211" s="1318" t="s">
        <v>1232</v>
      </c>
    </row>
    <row r="212" spans="1:7" ht="66.75" customHeight="1" x14ac:dyDescent="0.25">
      <c r="A212" s="1325"/>
      <c r="B212" s="1330"/>
      <c r="C212" s="1319"/>
      <c r="D212" s="1336"/>
      <c r="E212" s="1319"/>
      <c r="F212" s="1319"/>
      <c r="G212" s="1319"/>
    </row>
    <row r="213" spans="1:7" ht="77.45" customHeight="1" x14ac:dyDescent="0.25">
      <c r="A213" s="1323">
        <v>3</v>
      </c>
      <c r="B213" s="1329" t="s">
        <v>515</v>
      </c>
      <c r="C213" s="1318" t="s">
        <v>725</v>
      </c>
      <c r="D213" s="1334">
        <v>0</v>
      </c>
      <c r="E213" s="1318">
        <v>2</v>
      </c>
      <c r="F213" s="1318">
        <v>0</v>
      </c>
      <c r="G213" s="1318" t="s">
        <v>1233</v>
      </c>
    </row>
    <row r="214" spans="1:7" ht="34.5" customHeight="1" x14ac:dyDescent="0.25">
      <c r="A214" s="1325"/>
      <c r="B214" s="1330"/>
      <c r="C214" s="1319"/>
      <c r="D214" s="1336"/>
      <c r="E214" s="1319"/>
      <c r="F214" s="1319"/>
      <c r="G214" s="1319"/>
    </row>
    <row r="215" spans="1:7" ht="15.75" x14ac:dyDescent="0.25">
      <c r="A215" s="1338" t="s">
        <v>183</v>
      </c>
      <c r="B215" s="1339"/>
      <c r="C215" s="1339"/>
      <c r="D215" s="1339"/>
      <c r="E215" s="1339"/>
      <c r="F215" s="1339"/>
      <c r="G215" s="1340"/>
    </row>
    <row r="216" spans="1:7" ht="78.75" x14ac:dyDescent="0.25">
      <c r="A216" s="409">
        <v>1</v>
      </c>
      <c r="B216" s="409" t="s">
        <v>171</v>
      </c>
      <c r="C216" s="409" t="s">
        <v>725</v>
      </c>
      <c r="D216" s="203">
        <v>0</v>
      </c>
      <c r="E216" s="409">
        <v>3</v>
      </c>
      <c r="F216" s="409">
        <v>15</v>
      </c>
      <c r="G216" s="409" t="s">
        <v>1234</v>
      </c>
    </row>
    <row r="217" spans="1:7" ht="47.25" x14ac:dyDescent="0.25">
      <c r="A217" s="409">
        <v>2</v>
      </c>
      <c r="B217" s="409" t="s">
        <v>172</v>
      </c>
      <c r="C217" s="409" t="s">
        <v>725</v>
      </c>
      <c r="D217" s="203">
        <v>13171</v>
      </c>
      <c r="E217" s="409">
        <v>13171</v>
      </c>
      <c r="F217" s="409">
        <v>13171</v>
      </c>
      <c r="G217" s="409" t="s">
        <v>1235</v>
      </c>
    </row>
    <row r="218" spans="1:7" ht="78.75" x14ac:dyDescent="0.25">
      <c r="A218" s="409">
        <v>3</v>
      </c>
      <c r="B218" s="409" t="s">
        <v>173</v>
      </c>
      <c r="C218" s="409" t="s">
        <v>174</v>
      </c>
      <c r="D218" s="1047">
        <v>76.7</v>
      </c>
      <c r="E218" s="409">
        <v>76.7</v>
      </c>
      <c r="F218" s="409">
        <v>29.234999999999999</v>
      </c>
      <c r="G218" s="409" t="s">
        <v>1236</v>
      </c>
    </row>
    <row r="219" spans="1:7" ht="63" x14ac:dyDescent="0.25">
      <c r="A219" s="409">
        <v>4</v>
      </c>
      <c r="B219" s="409" t="s">
        <v>175</v>
      </c>
      <c r="C219" s="409" t="s">
        <v>176</v>
      </c>
      <c r="D219" s="203">
        <v>89.9</v>
      </c>
      <c r="E219" s="409">
        <v>89.9</v>
      </c>
      <c r="F219" s="409">
        <v>89.9</v>
      </c>
      <c r="G219" s="889" t="s">
        <v>1235</v>
      </c>
    </row>
    <row r="220" spans="1:7" ht="78.75" x14ac:dyDescent="0.25">
      <c r="A220" s="409">
        <v>5</v>
      </c>
      <c r="B220" s="409" t="s">
        <v>177</v>
      </c>
      <c r="C220" s="409" t="s">
        <v>725</v>
      </c>
      <c r="D220" s="203">
        <v>4</v>
      </c>
      <c r="E220" s="409">
        <v>4</v>
      </c>
      <c r="F220" s="409">
        <v>0</v>
      </c>
      <c r="G220" s="409" t="s">
        <v>1237</v>
      </c>
    </row>
    <row r="221" spans="1:7" ht="79.5" customHeight="1" x14ac:dyDescent="0.25">
      <c r="A221" s="409">
        <v>6</v>
      </c>
      <c r="B221" s="409" t="s">
        <v>178</v>
      </c>
      <c r="C221" s="409" t="s">
        <v>179</v>
      </c>
      <c r="D221" s="203">
        <v>12</v>
      </c>
      <c r="E221" s="890">
        <v>59</v>
      </c>
      <c r="F221" s="890">
        <v>0</v>
      </c>
      <c r="G221" s="889" t="s">
        <v>1238</v>
      </c>
    </row>
    <row r="222" spans="1:7" ht="78.75" x14ac:dyDescent="0.25">
      <c r="A222" s="409">
        <v>7</v>
      </c>
      <c r="B222" s="23" t="s">
        <v>180</v>
      </c>
      <c r="C222" s="23" t="s">
        <v>725</v>
      </c>
      <c r="D222" s="1046">
        <v>3</v>
      </c>
      <c r="E222" s="23">
        <v>3</v>
      </c>
      <c r="F222" s="23">
        <v>0</v>
      </c>
      <c r="G222" s="23" t="s">
        <v>1237</v>
      </c>
    </row>
    <row r="223" spans="1:7" ht="78.75" x14ac:dyDescent="0.25">
      <c r="A223" s="409">
        <v>8</v>
      </c>
      <c r="B223" s="23" t="s">
        <v>181</v>
      </c>
      <c r="C223" s="23" t="s">
        <v>725</v>
      </c>
      <c r="D223" s="1046">
        <v>0</v>
      </c>
      <c r="E223" s="23">
        <v>7</v>
      </c>
      <c r="F223" s="23">
        <v>0</v>
      </c>
      <c r="G223" s="23" t="s">
        <v>1237</v>
      </c>
    </row>
    <row r="224" spans="1:7" ht="78.75" x14ac:dyDescent="0.25">
      <c r="A224" s="409">
        <v>9</v>
      </c>
      <c r="B224" s="23" t="s">
        <v>182</v>
      </c>
      <c r="C224" s="23" t="s">
        <v>725</v>
      </c>
      <c r="D224" s="1046">
        <v>0</v>
      </c>
      <c r="E224" s="23">
        <v>7</v>
      </c>
      <c r="F224" s="23">
        <v>0</v>
      </c>
      <c r="G224" s="23" t="s">
        <v>1237</v>
      </c>
    </row>
    <row r="225" spans="1:44" s="441" customFormat="1" ht="33.6" customHeight="1" x14ac:dyDescent="0.25">
      <c r="A225" s="1247" t="s">
        <v>522</v>
      </c>
      <c r="B225" s="1248"/>
      <c r="C225" s="1248"/>
      <c r="D225" s="1248"/>
      <c r="E225" s="1248"/>
      <c r="F225" s="1248"/>
      <c r="G225" s="1249"/>
      <c r="H225" s="1034"/>
      <c r="I225" s="1034"/>
      <c r="J225" s="1034"/>
      <c r="K225" s="1034"/>
      <c r="L225" s="1034"/>
      <c r="M225" s="1034"/>
      <c r="N225" s="1034"/>
      <c r="O225" s="1034"/>
      <c r="P225" s="1034"/>
      <c r="Q225" s="1034"/>
      <c r="R225" s="1034"/>
      <c r="S225" s="1034"/>
      <c r="T225" s="1034"/>
      <c r="U225" s="1034"/>
      <c r="V225" s="1034"/>
      <c r="W225" s="1034"/>
      <c r="X225" s="1034"/>
      <c r="Y225" s="1034"/>
      <c r="Z225" s="1034"/>
      <c r="AA225" s="1034"/>
      <c r="AB225" s="1034"/>
      <c r="AC225" s="1034"/>
      <c r="AD225" s="1034"/>
      <c r="AE225" s="1034"/>
      <c r="AF225" s="1034"/>
      <c r="AG225" s="1034"/>
      <c r="AH225" s="1034"/>
      <c r="AI225" s="1034"/>
      <c r="AJ225" s="1034"/>
      <c r="AK225" s="1034"/>
      <c r="AL225" s="1034"/>
      <c r="AM225" s="1034"/>
      <c r="AN225" s="1034"/>
      <c r="AO225" s="1034"/>
      <c r="AP225" s="1034"/>
      <c r="AQ225" s="1034"/>
      <c r="AR225" s="1034"/>
    </row>
    <row r="226" spans="1:44" ht="63" x14ac:dyDescent="0.25">
      <c r="A226" s="801">
        <v>1</v>
      </c>
      <c r="B226" s="409" t="s">
        <v>1124</v>
      </c>
      <c r="C226" s="431" t="s">
        <v>464</v>
      </c>
      <c r="D226" s="203">
        <v>85</v>
      </c>
      <c r="E226" s="800">
        <v>80</v>
      </c>
      <c r="F226" s="800">
        <v>85</v>
      </c>
      <c r="G226" s="847" t="s">
        <v>1246</v>
      </c>
    </row>
    <row r="227" spans="1:44" ht="63" x14ac:dyDescent="0.25">
      <c r="A227" s="802">
        <v>2</v>
      </c>
      <c r="B227" s="800" t="s">
        <v>1125</v>
      </c>
      <c r="C227" s="431" t="s">
        <v>1244</v>
      </c>
      <c r="D227" s="681">
        <v>2154.4</v>
      </c>
      <c r="E227" s="806">
        <v>2154.4</v>
      </c>
      <c r="F227" s="806">
        <v>2154.4</v>
      </c>
      <c r="G227" s="889" t="s">
        <v>1223</v>
      </c>
    </row>
    <row r="228" spans="1:44" ht="15" customHeight="1" x14ac:dyDescent="0.25">
      <c r="A228" s="1323">
        <v>3</v>
      </c>
      <c r="B228" s="1318" t="s">
        <v>1126</v>
      </c>
      <c r="C228" s="1318" t="s">
        <v>464</v>
      </c>
      <c r="D228" s="1334">
        <v>6</v>
      </c>
      <c r="E228" s="1318">
        <v>6</v>
      </c>
      <c r="F228" s="1318">
        <v>6</v>
      </c>
      <c r="G228" s="1318" t="s">
        <v>1223</v>
      </c>
    </row>
    <row r="229" spans="1:44" ht="15" customHeight="1" x14ac:dyDescent="0.25">
      <c r="A229" s="1325"/>
      <c r="B229" s="1319"/>
      <c r="C229" s="1319"/>
      <c r="D229" s="1336"/>
      <c r="E229" s="1319"/>
      <c r="F229" s="1319"/>
      <c r="G229" s="1319"/>
    </row>
    <row r="230" spans="1:44" ht="78.75" x14ac:dyDescent="0.25">
      <c r="A230" s="802">
        <v>4</v>
      </c>
      <c r="B230" s="409" t="s">
        <v>184</v>
      </c>
      <c r="C230" s="800" t="s">
        <v>1245</v>
      </c>
      <c r="D230" s="203">
        <v>136</v>
      </c>
      <c r="E230" s="800">
        <v>136</v>
      </c>
      <c r="F230" s="800">
        <v>136</v>
      </c>
      <c r="G230" s="800" t="s">
        <v>1223</v>
      </c>
    </row>
    <row r="231" spans="1:44" s="441" customFormat="1" ht="37.15" customHeight="1" x14ac:dyDescent="0.25">
      <c r="A231" s="1247" t="s">
        <v>529</v>
      </c>
      <c r="B231" s="1248"/>
      <c r="C231" s="1248"/>
      <c r="D231" s="1248"/>
      <c r="E231" s="1248"/>
      <c r="F231" s="1248"/>
      <c r="G231" s="1249"/>
      <c r="H231" s="1034"/>
      <c r="I231" s="1034"/>
      <c r="J231" s="1034"/>
      <c r="K231" s="1034"/>
      <c r="L231" s="1034"/>
      <c r="M231" s="1034"/>
      <c r="N231" s="1034"/>
      <c r="O231" s="1034"/>
      <c r="P231" s="1034"/>
      <c r="Q231" s="1034"/>
      <c r="R231" s="1034"/>
      <c r="S231" s="1034"/>
      <c r="T231" s="1034"/>
      <c r="U231" s="1034"/>
      <c r="V231" s="1034"/>
      <c r="W231" s="1034"/>
    </row>
    <row r="232" spans="1:44" ht="15.75" x14ac:dyDescent="0.25">
      <c r="A232" s="1338" t="s">
        <v>185</v>
      </c>
      <c r="B232" s="1339"/>
      <c r="C232" s="1339"/>
      <c r="D232" s="1339"/>
      <c r="E232" s="1339"/>
      <c r="F232" s="1339"/>
      <c r="G232" s="1340"/>
    </row>
    <row r="233" spans="1:44" ht="63" x14ac:dyDescent="0.25">
      <c r="A233" s="410" t="s">
        <v>253</v>
      </c>
      <c r="B233" s="409" t="s">
        <v>186</v>
      </c>
      <c r="C233" s="409" t="s">
        <v>652</v>
      </c>
      <c r="D233" s="203">
        <v>100</v>
      </c>
      <c r="E233" s="409">
        <v>100</v>
      </c>
      <c r="F233" s="409">
        <v>100</v>
      </c>
      <c r="G233" s="889" t="s">
        <v>1235</v>
      </c>
    </row>
    <row r="234" spans="1:44" ht="15.75" x14ac:dyDescent="0.25">
      <c r="A234" s="1338" t="s">
        <v>187</v>
      </c>
      <c r="B234" s="1339"/>
      <c r="C234" s="1339"/>
      <c r="D234" s="1339"/>
      <c r="E234" s="1339"/>
      <c r="F234" s="1339"/>
      <c r="G234" s="1340"/>
    </row>
    <row r="235" spans="1:44" ht="47.25" x14ac:dyDescent="0.25">
      <c r="A235" s="411" t="s">
        <v>263</v>
      </c>
      <c r="B235" s="409" t="s">
        <v>188</v>
      </c>
      <c r="C235" s="409" t="s">
        <v>652</v>
      </c>
      <c r="D235" s="203">
        <v>95</v>
      </c>
      <c r="E235" s="409">
        <v>95</v>
      </c>
      <c r="F235" s="409">
        <v>95</v>
      </c>
      <c r="G235" s="889" t="s">
        <v>1235</v>
      </c>
    </row>
    <row r="236" spans="1:44" ht="31.5" x14ac:dyDescent="0.25">
      <c r="A236" s="411" t="s">
        <v>266</v>
      </c>
      <c r="B236" s="409" t="s">
        <v>189</v>
      </c>
      <c r="C236" s="409" t="s">
        <v>652</v>
      </c>
      <c r="D236" s="203">
        <v>60</v>
      </c>
      <c r="E236" s="409">
        <v>60</v>
      </c>
      <c r="F236" s="409">
        <v>60</v>
      </c>
      <c r="G236" s="889" t="s">
        <v>1235</v>
      </c>
    </row>
    <row r="237" spans="1:44" ht="15.75" x14ac:dyDescent="0.25">
      <c r="A237" s="1338" t="s">
        <v>190</v>
      </c>
      <c r="B237" s="1339"/>
      <c r="C237" s="1339"/>
      <c r="D237" s="1339"/>
      <c r="E237" s="1339"/>
      <c r="F237" s="1339"/>
      <c r="G237" s="1340"/>
    </row>
    <row r="238" spans="1:44" ht="15.75" x14ac:dyDescent="0.25">
      <c r="A238" s="1341" t="s">
        <v>311</v>
      </c>
      <c r="B238" s="1318" t="s">
        <v>191</v>
      </c>
      <c r="C238" s="409" t="s">
        <v>192</v>
      </c>
      <c r="D238" s="1318">
        <v>0</v>
      </c>
      <c r="E238" s="1318">
        <v>0.05</v>
      </c>
      <c r="F238" s="1318">
        <v>0.05</v>
      </c>
      <c r="G238" s="1318" t="s">
        <v>1235</v>
      </c>
    </row>
    <row r="239" spans="1:44" ht="15.75" x14ac:dyDescent="0.25">
      <c r="A239" s="1342"/>
      <c r="B239" s="1319"/>
      <c r="C239" s="409" t="s">
        <v>193</v>
      </c>
      <c r="D239" s="1319"/>
      <c r="E239" s="1319"/>
      <c r="F239" s="1319"/>
      <c r="G239" s="1319"/>
    </row>
    <row r="240" spans="1:44" ht="16.149999999999999" customHeight="1" x14ac:dyDescent="0.25">
      <c r="A240" s="1341" t="s">
        <v>314</v>
      </c>
      <c r="B240" s="1318" t="s">
        <v>194</v>
      </c>
      <c r="C240" s="1318" t="s">
        <v>195</v>
      </c>
      <c r="D240" s="1318">
        <v>0</v>
      </c>
      <c r="E240" s="1318">
        <v>6</v>
      </c>
      <c r="F240" s="1318">
        <v>6</v>
      </c>
      <c r="G240" s="1318" t="s">
        <v>1235</v>
      </c>
    </row>
    <row r="241" spans="1:7" x14ac:dyDescent="0.25">
      <c r="A241" s="1342"/>
      <c r="B241" s="1319"/>
      <c r="C241" s="1319"/>
      <c r="D241" s="1319"/>
      <c r="E241" s="1319"/>
      <c r="F241" s="1319"/>
      <c r="G241" s="1319"/>
    </row>
    <row r="242" spans="1:7" ht="16.5" thickBot="1" x14ac:dyDescent="0.3">
      <c r="A242" s="1343" t="s">
        <v>1173</v>
      </c>
      <c r="B242" s="1344"/>
      <c r="C242" s="1344"/>
      <c r="D242" s="1344"/>
      <c r="E242" s="1344"/>
      <c r="F242" s="1344"/>
      <c r="G242" s="1345"/>
    </row>
    <row r="243" spans="1:7" ht="32.25" thickBot="1" x14ac:dyDescent="0.3">
      <c r="A243" s="633">
        <v>1</v>
      </c>
      <c r="B243" s="1013" t="s">
        <v>1167</v>
      </c>
      <c r="C243" s="633" t="s">
        <v>1168</v>
      </c>
      <c r="D243" s="633">
        <v>0</v>
      </c>
      <c r="E243" s="1014">
        <v>500</v>
      </c>
      <c r="F243" s="1014">
        <v>500</v>
      </c>
      <c r="G243" s="816" t="s">
        <v>1169</v>
      </c>
    </row>
    <row r="244" spans="1:7" ht="32.25" thickBot="1" x14ac:dyDescent="0.3">
      <c r="A244" s="633">
        <v>2</v>
      </c>
      <c r="B244" s="1015" t="s">
        <v>1170</v>
      </c>
      <c r="C244" s="633" t="s">
        <v>1168</v>
      </c>
      <c r="D244" s="633">
        <v>0</v>
      </c>
      <c r="E244" s="1016">
        <v>3</v>
      </c>
      <c r="F244" s="1016">
        <v>3</v>
      </c>
      <c r="G244" s="816" t="s">
        <v>1169</v>
      </c>
    </row>
    <row r="245" spans="1:7" ht="26.25" thickBot="1" x14ac:dyDescent="0.3">
      <c r="A245" s="633">
        <v>3</v>
      </c>
      <c r="B245" s="1015" t="s">
        <v>1171</v>
      </c>
      <c r="C245" s="633" t="s">
        <v>1168</v>
      </c>
      <c r="D245" s="633">
        <v>0</v>
      </c>
      <c r="E245" s="1016">
        <v>35</v>
      </c>
      <c r="F245" s="1016">
        <v>35</v>
      </c>
      <c r="G245" s="816" t="s">
        <v>1169</v>
      </c>
    </row>
    <row r="246" spans="1:7" ht="95.25" thickBot="1" x14ac:dyDescent="0.3">
      <c r="A246" s="633">
        <v>4</v>
      </c>
      <c r="B246" s="1015" t="s">
        <v>1172</v>
      </c>
      <c r="C246" s="633" t="s">
        <v>1168</v>
      </c>
      <c r="D246" s="633">
        <v>0</v>
      </c>
      <c r="E246" s="1016">
        <v>3</v>
      </c>
      <c r="F246" s="1016">
        <v>3</v>
      </c>
      <c r="G246" s="816" t="s">
        <v>1169</v>
      </c>
    </row>
  </sheetData>
  <mergeCells count="206">
    <mergeCell ref="A242:G242"/>
    <mergeCell ref="A137:A139"/>
    <mergeCell ref="B137:B139"/>
    <mergeCell ref="C137:C139"/>
    <mergeCell ref="F238:F239"/>
    <mergeCell ref="D240:D241"/>
    <mergeCell ref="D140:D141"/>
    <mergeCell ref="G137:G138"/>
    <mergeCell ref="E137:E139"/>
    <mergeCell ref="B238:B239"/>
    <mergeCell ref="A240:A241"/>
    <mergeCell ref="F149:F150"/>
    <mergeCell ref="D154:D155"/>
    <mergeCell ref="E154:E155"/>
    <mergeCell ref="A232:G232"/>
    <mergeCell ref="A234:G234"/>
    <mergeCell ref="A237:G237"/>
    <mergeCell ref="G238:G239"/>
    <mergeCell ref="F213:F214"/>
    <mergeCell ref="G213:G214"/>
    <mergeCell ref="E213:E214"/>
    <mergeCell ref="A213:A214"/>
    <mergeCell ref="B213:B214"/>
    <mergeCell ref="C213:C214"/>
    <mergeCell ref="D213:D214"/>
    <mergeCell ref="A215:G215"/>
    <mergeCell ref="A225:G225"/>
    <mergeCell ref="G240:G241"/>
    <mergeCell ref="B240:B241"/>
    <mergeCell ref="C240:C241"/>
    <mergeCell ref="E238:E239"/>
    <mergeCell ref="A231:G231"/>
    <mergeCell ref="A228:A229"/>
    <mergeCell ref="C228:C229"/>
    <mergeCell ref="D228:D229"/>
    <mergeCell ref="E228:E229"/>
    <mergeCell ref="F228:F229"/>
    <mergeCell ref="G228:G229"/>
    <mergeCell ref="D238:D239"/>
    <mergeCell ref="A238:A239"/>
    <mergeCell ref="E240:E241"/>
    <mergeCell ref="F240:F241"/>
    <mergeCell ref="B228:B229"/>
    <mergeCell ref="C211:C212"/>
    <mergeCell ref="C208:C210"/>
    <mergeCell ref="D208:D210"/>
    <mergeCell ref="A206:G206"/>
    <mergeCell ref="E200:E205"/>
    <mergeCell ref="G208:G210"/>
    <mergeCell ref="A208:A210"/>
    <mergeCell ref="A211:A212"/>
    <mergeCell ref="F211:F212"/>
    <mergeCell ref="G211:G212"/>
    <mergeCell ref="F208:F210"/>
    <mergeCell ref="E208:E210"/>
    <mergeCell ref="D211:D212"/>
    <mergeCell ref="B208:B210"/>
    <mergeCell ref="A207:G207"/>
    <mergeCell ref="B200:B205"/>
    <mergeCell ref="C200:C205"/>
    <mergeCell ref="E211:E212"/>
    <mergeCell ref="B211:B212"/>
    <mergeCell ref="B196:B199"/>
    <mergeCell ref="C196:C199"/>
    <mergeCell ref="G196:G199"/>
    <mergeCell ref="F196:F199"/>
    <mergeCell ref="G200:G205"/>
    <mergeCell ref="A200:A205"/>
    <mergeCell ref="D200:D205"/>
    <mergeCell ref="F200:F205"/>
    <mergeCell ref="D196:D199"/>
    <mergeCell ref="E196:E199"/>
    <mergeCell ref="A196:A199"/>
    <mergeCell ref="E187:E188"/>
    <mergeCell ref="F187:F188"/>
    <mergeCell ref="A184:A186"/>
    <mergeCell ref="B189:B195"/>
    <mergeCell ref="D187:D188"/>
    <mergeCell ref="C174:C175"/>
    <mergeCell ref="D174:D175"/>
    <mergeCell ref="E174:E175"/>
    <mergeCell ref="G187:G188"/>
    <mergeCell ref="B187:B188"/>
    <mergeCell ref="A189:A195"/>
    <mergeCell ref="A187:A188"/>
    <mergeCell ref="G189:G195"/>
    <mergeCell ref="D189:D195"/>
    <mergeCell ref="B184:B186"/>
    <mergeCell ref="B181:B183"/>
    <mergeCell ref="E181:E183"/>
    <mergeCell ref="F189:F195"/>
    <mergeCell ref="C187:C188"/>
    <mergeCell ref="C184:C186"/>
    <mergeCell ref="E189:E195"/>
    <mergeCell ref="C189:C195"/>
    <mergeCell ref="G184:G186"/>
    <mergeCell ref="G181:G183"/>
    <mergeCell ref="D181:D183"/>
    <mergeCell ref="E184:E186"/>
    <mergeCell ref="F184:F186"/>
    <mergeCell ref="D184:D186"/>
    <mergeCell ref="C181:C183"/>
    <mergeCell ref="F181:F183"/>
    <mergeCell ref="A169:A170"/>
    <mergeCell ref="A171:A172"/>
    <mergeCell ref="F169:F170"/>
    <mergeCell ref="F174:F175"/>
    <mergeCell ref="A181:A183"/>
    <mergeCell ref="E169:E170"/>
    <mergeCell ref="A179:A180"/>
    <mergeCell ref="B174:B175"/>
    <mergeCell ref="A173:G173"/>
    <mergeCell ref="B179:B180"/>
    <mergeCell ref="C179:C180"/>
    <mergeCell ref="D179:D180"/>
    <mergeCell ref="F179:F180"/>
    <mergeCell ref="G179:G180"/>
    <mergeCell ref="G174:G175"/>
    <mergeCell ref="A178:G178"/>
    <mergeCell ref="A174:A175"/>
    <mergeCell ref="E179:E180"/>
    <mergeCell ref="G169:G170"/>
    <mergeCell ref="B171:B172"/>
    <mergeCell ref="C171:C172"/>
    <mergeCell ref="B169:B170"/>
    <mergeCell ref="C169:C170"/>
    <mergeCell ref="D169:D170"/>
    <mergeCell ref="E171:E172"/>
    <mergeCell ref="F171:F172"/>
    <mergeCell ref="D171:D172"/>
    <mergeCell ref="G171:G172"/>
    <mergeCell ref="A156:A158"/>
    <mergeCell ref="B156:B158"/>
    <mergeCell ref="D157:D158"/>
    <mergeCell ref="E157:E158"/>
    <mergeCell ref="F157:F158"/>
    <mergeCell ref="G157:G158"/>
    <mergeCell ref="C167:C168"/>
    <mergeCell ref="D167:D168"/>
    <mergeCell ref="E167:E168"/>
    <mergeCell ref="F167:F168"/>
    <mergeCell ref="A166:G166"/>
    <mergeCell ref="B167:B168"/>
    <mergeCell ref="G167:G168"/>
    <mergeCell ref="A167:A168"/>
    <mergeCell ref="D149:D150"/>
    <mergeCell ref="E149:E150"/>
    <mergeCell ref="A136:G136"/>
    <mergeCell ref="A140:A141"/>
    <mergeCell ref="B140:B141"/>
    <mergeCell ref="G149:G150"/>
    <mergeCell ref="C140:C141"/>
    <mergeCell ref="A143:G143"/>
    <mergeCell ref="A148:G148"/>
    <mergeCell ref="D137:D138"/>
    <mergeCell ref="A149:A150"/>
    <mergeCell ref="B4:B6"/>
    <mergeCell ref="C4:C6"/>
    <mergeCell ref="F1:G1"/>
    <mergeCell ref="A2:G2"/>
    <mergeCell ref="B3:G3"/>
    <mergeCell ref="A12:G12"/>
    <mergeCell ref="G4:G6"/>
    <mergeCell ref="A8:G8"/>
    <mergeCell ref="D5:D6"/>
    <mergeCell ref="E5:F5"/>
    <mergeCell ref="D4:F4"/>
    <mergeCell ref="A4:A6"/>
    <mergeCell ref="A16:G16"/>
    <mergeCell ref="A47:A56"/>
    <mergeCell ref="C47:C56"/>
    <mergeCell ref="A64:G64"/>
    <mergeCell ref="A81:G81"/>
    <mergeCell ref="A107:G107"/>
    <mergeCell ref="A44:G44"/>
    <mergeCell ref="A111:G111"/>
    <mergeCell ref="D47:D56"/>
    <mergeCell ref="B47:B56"/>
    <mergeCell ref="A100:G100"/>
    <mergeCell ref="F47:F56"/>
    <mergeCell ref="E47:E56"/>
    <mergeCell ref="A92:G92"/>
    <mergeCell ref="G152:G153"/>
    <mergeCell ref="B154:B155"/>
    <mergeCell ref="C157:C158"/>
    <mergeCell ref="A134:G134"/>
    <mergeCell ref="A39:G39"/>
    <mergeCell ref="A42:G42"/>
    <mergeCell ref="A27:G27"/>
    <mergeCell ref="A35:G35"/>
    <mergeCell ref="G47:G56"/>
    <mergeCell ref="A57:G57"/>
    <mergeCell ref="A154:A155"/>
    <mergeCell ref="F140:F141"/>
    <mergeCell ref="G140:G141"/>
    <mergeCell ref="A112:G112"/>
    <mergeCell ref="B116:B121"/>
    <mergeCell ref="C116:C121"/>
    <mergeCell ref="A125:G125"/>
    <mergeCell ref="E140:E141"/>
    <mergeCell ref="F137:F138"/>
    <mergeCell ref="B149:B150"/>
    <mergeCell ref="C149:C150"/>
    <mergeCell ref="F154:F155"/>
    <mergeCell ref="G154:G155"/>
    <mergeCell ref="C154:C15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R515"/>
  <sheetViews>
    <sheetView view="pageBreakPreview" topLeftCell="A493" zoomScale="90" zoomScaleNormal="80" zoomScaleSheetLayoutView="90" workbookViewId="0">
      <selection activeCell="L515" sqref="A498:L515"/>
    </sheetView>
  </sheetViews>
  <sheetFormatPr defaultColWidth="9.140625" defaultRowHeight="15" x14ac:dyDescent="0.25"/>
  <cols>
    <col min="1" max="1" width="6" style="1" customWidth="1"/>
    <col min="2" max="2" width="6.28515625" style="1" customWidth="1"/>
    <col min="3" max="3" width="34.7109375" style="1" customWidth="1"/>
    <col min="4" max="4" width="7.140625" style="1" customWidth="1"/>
    <col min="5" max="5" width="6.42578125" style="1" customWidth="1"/>
    <col min="6" max="6" width="6.140625" style="1" customWidth="1"/>
    <col min="7" max="7" width="5" style="1" customWidth="1"/>
    <col min="8" max="8" width="12" style="1" customWidth="1"/>
    <col min="9" max="9" width="7" style="1" customWidth="1"/>
    <col min="10" max="10" width="17.5703125" style="1" customWidth="1"/>
    <col min="11" max="11" width="17.140625" style="1" customWidth="1"/>
    <col min="12" max="12" width="16.7109375" style="1" customWidth="1"/>
    <col min="13" max="13" width="19.5703125" style="1" hidden="1" customWidth="1"/>
    <col min="14" max="15" width="0" style="1" hidden="1" customWidth="1"/>
    <col min="16" max="16" width="13.5703125" style="1" customWidth="1"/>
    <col min="17" max="17" width="9.5703125" style="1" bestFit="1" customWidth="1"/>
    <col min="18" max="16384" width="9.140625" style="1"/>
  </cols>
  <sheetData>
    <row r="1" spans="1:18" ht="20.25" customHeight="1" x14ac:dyDescent="0.25">
      <c r="A1" s="1640" t="s">
        <v>738</v>
      </c>
      <c r="B1" s="1641"/>
      <c r="C1" s="1641"/>
      <c r="D1" s="1641"/>
      <c r="E1" s="1641"/>
      <c r="F1" s="1641"/>
      <c r="G1" s="1641"/>
      <c r="H1" s="1641"/>
      <c r="I1" s="1641"/>
      <c r="J1" s="1641"/>
      <c r="K1" s="1641"/>
      <c r="L1" s="1642"/>
    </row>
    <row r="2" spans="1:18" ht="63" customHeight="1" x14ac:dyDescent="0.25">
      <c r="A2" s="1416" t="s">
        <v>878</v>
      </c>
      <c r="B2" s="1416"/>
      <c r="C2" s="1416"/>
      <c r="D2" s="1416"/>
      <c r="E2" s="1416"/>
      <c r="F2" s="1416"/>
      <c r="G2" s="1416"/>
      <c r="H2" s="1416"/>
      <c r="I2" s="1416"/>
      <c r="J2" s="1416"/>
      <c r="K2" s="1416"/>
      <c r="L2" s="1416"/>
    </row>
    <row r="3" spans="1:18" ht="33.75" customHeight="1" x14ac:dyDescent="0.25">
      <c r="A3" s="1429" t="s">
        <v>623</v>
      </c>
      <c r="B3" s="1429"/>
      <c r="C3" s="1417" t="s">
        <v>739</v>
      </c>
      <c r="D3" s="1417"/>
      <c r="E3" s="1417" t="s">
        <v>740</v>
      </c>
      <c r="F3" s="1417"/>
      <c r="G3" s="1417"/>
      <c r="H3" s="1417"/>
      <c r="I3" s="1417"/>
      <c r="J3" s="1417" t="s">
        <v>1251</v>
      </c>
      <c r="K3" s="1417"/>
      <c r="L3" s="1417"/>
    </row>
    <row r="4" spans="1:18" ht="33.75" customHeight="1" x14ac:dyDescent="0.25">
      <c r="A4" s="1429"/>
      <c r="B4" s="1430"/>
      <c r="C4" s="1417"/>
      <c r="D4" s="1431"/>
      <c r="E4" s="1417" t="s">
        <v>741</v>
      </c>
      <c r="F4" s="1417" t="s">
        <v>742</v>
      </c>
      <c r="G4" s="1418"/>
      <c r="H4" s="1417" t="s">
        <v>743</v>
      </c>
      <c r="I4" s="1417" t="s">
        <v>744</v>
      </c>
      <c r="J4" s="1412" t="s">
        <v>745</v>
      </c>
      <c r="K4" s="1412" t="s">
        <v>820</v>
      </c>
      <c r="L4" s="1412" t="s">
        <v>824</v>
      </c>
    </row>
    <row r="5" spans="1:18" ht="84" customHeight="1" x14ac:dyDescent="0.25">
      <c r="A5" s="1432"/>
      <c r="B5" s="1430"/>
      <c r="C5" s="1419"/>
      <c r="D5" s="1431"/>
      <c r="E5" s="1418"/>
      <c r="F5" s="1050" t="s">
        <v>746</v>
      </c>
      <c r="G5" s="1050" t="s">
        <v>747</v>
      </c>
      <c r="H5" s="1418"/>
      <c r="I5" s="1418"/>
      <c r="J5" s="1413"/>
      <c r="K5" s="1413"/>
      <c r="L5" s="1413"/>
    </row>
    <row r="6" spans="1:18" ht="18.75" customHeight="1" x14ac:dyDescent="0.25">
      <c r="A6" s="1420" t="s">
        <v>840</v>
      </c>
      <c r="B6" s="1420"/>
      <c r="C6" s="1420"/>
      <c r="D6" s="1420"/>
      <c r="E6" s="1420"/>
      <c r="F6" s="1420"/>
      <c r="G6" s="1420"/>
      <c r="H6" s="1420"/>
      <c r="I6" s="1420"/>
      <c r="J6" s="1420"/>
      <c r="K6" s="1420"/>
      <c r="L6" s="1420"/>
    </row>
    <row r="7" spans="1:18" ht="30" customHeight="1" x14ac:dyDescent="0.25">
      <c r="A7" s="1052">
        <v>1</v>
      </c>
      <c r="B7" s="1052"/>
      <c r="C7" s="1052">
        <v>2</v>
      </c>
      <c r="D7" s="1052"/>
      <c r="E7" s="1051">
        <v>4</v>
      </c>
      <c r="F7" s="1051">
        <v>5</v>
      </c>
      <c r="G7" s="1051">
        <v>5</v>
      </c>
      <c r="H7" s="1051">
        <v>6</v>
      </c>
      <c r="I7" s="1051">
        <v>7</v>
      </c>
      <c r="J7" s="1051">
        <v>8</v>
      </c>
      <c r="K7" s="1051">
        <v>9</v>
      </c>
      <c r="L7" s="1051">
        <v>10</v>
      </c>
      <c r="M7" s="39" t="e">
        <f>M11+M44+M97+M125</f>
        <v>#REF!</v>
      </c>
      <c r="N7" s="39" t="e">
        <f>J7-M7</f>
        <v>#REF!</v>
      </c>
      <c r="O7" s="40"/>
      <c r="P7" s="39"/>
      <c r="Q7" s="39"/>
      <c r="R7" s="11"/>
    </row>
    <row r="8" spans="1:18" ht="41.25" customHeight="1" x14ac:dyDescent="0.25">
      <c r="A8" s="1421"/>
      <c r="B8" s="1433"/>
      <c r="C8" s="1426" t="s">
        <v>841</v>
      </c>
      <c r="D8" s="1053"/>
      <c r="E8" s="1428"/>
      <c r="F8" s="1428"/>
      <c r="G8" s="1428"/>
      <c r="H8" s="1054"/>
      <c r="I8" s="1054"/>
      <c r="J8" s="1056">
        <v>831020450.32000005</v>
      </c>
      <c r="K8" s="1057">
        <v>929321146.49000001</v>
      </c>
      <c r="L8" s="1057">
        <v>868708671.90999997</v>
      </c>
      <c r="M8" s="11"/>
    </row>
    <row r="9" spans="1:18" ht="36.75" customHeight="1" x14ac:dyDescent="0.25">
      <c r="A9" s="1422"/>
      <c r="B9" s="1434"/>
      <c r="C9" s="1427"/>
      <c r="D9" s="1071"/>
      <c r="E9" s="59"/>
      <c r="F9" s="59"/>
      <c r="G9" s="59"/>
      <c r="H9" s="59"/>
      <c r="I9" s="59"/>
      <c r="J9" s="60">
        <v>184599842.06999999</v>
      </c>
      <c r="K9" s="60">
        <v>184599842.06999999</v>
      </c>
      <c r="L9" s="60">
        <v>181730898.72</v>
      </c>
      <c r="M9" s="11"/>
    </row>
    <row r="10" spans="1:18" ht="31.5" customHeight="1" x14ac:dyDescent="0.25">
      <c r="A10" s="1422"/>
      <c r="B10" s="1434"/>
      <c r="C10" s="1427"/>
      <c r="D10" s="1055"/>
      <c r="E10" s="59"/>
      <c r="F10" s="59"/>
      <c r="G10" s="59"/>
      <c r="H10" s="59"/>
      <c r="I10" s="59"/>
      <c r="J10" s="60">
        <v>389505790.25</v>
      </c>
      <c r="K10" s="60">
        <v>434382871.26999998</v>
      </c>
      <c r="L10" s="60">
        <v>386034733.11000001</v>
      </c>
      <c r="M10" s="11"/>
    </row>
    <row r="11" spans="1:18" ht="34.5" customHeight="1" x14ac:dyDescent="0.25">
      <c r="A11" s="1422"/>
      <c r="B11" s="1435"/>
      <c r="C11" s="1427"/>
      <c r="D11" s="1055"/>
      <c r="E11" s="59"/>
      <c r="F11" s="59"/>
      <c r="G11" s="59"/>
      <c r="H11" s="59"/>
      <c r="I11" s="59"/>
      <c r="J11" s="60">
        <v>256914818</v>
      </c>
      <c r="K11" s="60">
        <v>310338433.14999998</v>
      </c>
      <c r="L11" s="60">
        <v>300943040.07999998</v>
      </c>
      <c r="M11" s="39">
        <f>J15+J19+J39+J41</f>
        <v>62630389</v>
      </c>
      <c r="N11" s="39">
        <f>M11-J11</f>
        <v>-194284429</v>
      </c>
    </row>
    <row r="12" spans="1:18" ht="34.5" customHeight="1" x14ac:dyDescent="0.25">
      <c r="A12" s="1423" t="s">
        <v>904</v>
      </c>
      <c r="B12" s="1445"/>
      <c r="C12" s="1414" t="s">
        <v>842</v>
      </c>
      <c r="D12" s="1069"/>
      <c r="E12" s="1441"/>
      <c r="F12" s="1441"/>
      <c r="G12" s="1054"/>
      <c r="H12" s="1054"/>
      <c r="I12" s="1054"/>
      <c r="J12" s="382">
        <v>303639125.81999999</v>
      </c>
      <c r="K12" s="382">
        <v>354564002.41000003</v>
      </c>
      <c r="L12" s="382">
        <v>319877225.75</v>
      </c>
      <c r="M12" s="11"/>
    </row>
    <row r="13" spans="1:18" ht="32.25" customHeight="1" x14ac:dyDescent="0.25">
      <c r="A13" s="1424"/>
      <c r="B13" s="1410"/>
      <c r="C13" s="1398"/>
      <c r="D13" s="1070"/>
      <c r="E13" s="59"/>
      <c r="F13" s="59"/>
      <c r="G13" s="59"/>
      <c r="H13" s="59"/>
      <c r="I13" s="59"/>
      <c r="J13" s="60">
        <v>147437754.06999999</v>
      </c>
      <c r="K13" s="60">
        <v>147737754.06999999</v>
      </c>
      <c r="L13" s="60">
        <v>147737754.06999999</v>
      </c>
      <c r="M13" s="11"/>
    </row>
    <row r="14" spans="1:18" ht="26.25" customHeight="1" thickBot="1" x14ac:dyDescent="0.3">
      <c r="A14" s="1424"/>
      <c r="B14" s="1410"/>
      <c r="C14" s="1398"/>
      <c r="D14" s="1070"/>
      <c r="E14" s="59"/>
      <c r="F14" s="59"/>
      <c r="G14" s="59"/>
      <c r="H14" s="59"/>
      <c r="I14" s="59"/>
      <c r="J14" s="60">
        <v>98661002.75</v>
      </c>
      <c r="K14" s="60">
        <v>127170732.22</v>
      </c>
      <c r="L14" s="60">
        <v>99150864.209999993</v>
      </c>
      <c r="M14" s="1092">
        <f>M16+M17+M18+M21+M22+M23+M24+M25+M26+M27+M28+M29+M30+M31+M32+M33+M42</f>
        <v>0</v>
      </c>
      <c r="N14" s="41">
        <f>N16+N17+N18+N21+N22+N23+N24+N25+N26+N27+N28+N29+N30+N31+N32+N33+N42</f>
        <v>0</v>
      </c>
      <c r="O14" s="41">
        <f>O16+O17+O18+O21+O22+O23+O24+O25+O26+O27+O28+O29+O30+O31+O32+O33+O42</f>
        <v>0</v>
      </c>
    </row>
    <row r="15" spans="1:18" ht="27.75" customHeight="1" thickBot="1" x14ac:dyDescent="0.3">
      <c r="A15" s="1425"/>
      <c r="B15" s="1446"/>
      <c r="C15" s="1415"/>
      <c r="D15" s="1070"/>
      <c r="E15" s="59"/>
      <c r="F15" s="59"/>
      <c r="G15" s="59"/>
      <c r="H15" s="59"/>
      <c r="I15" s="59"/>
      <c r="J15" s="60">
        <v>57540369</v>
      </c>
      <c r="K15" s="60">
        <v>79955516.120000005</v>
      </c>
      <c r="L15" s="60">
        <v>73288607.469999999</v>
      </c>
    </row>
    <row r="16" spans="1:18" ht="36" customHeight="1" thickBot="1" x14ac:dyDescent="0.3">
      <c r="A16" s="66" t="s">
        <v>625</v>
      </c>
      <c r="B16" s="904"/>
      <c r="C16" s="56" t="s">
        <v>716</v>
      </c>
      <c r="D16" s="668"/>
      <c r="E16" s="1436"/>
      <c r="F16" s="1437"/>
      <c r="G16" s="1437"/>
      <c r="H16" s="1437"/>
      <c r="I16" s="1438"/>
      <c r="J16" s="64">
        <v>592951.41</v>
      </c>
      <c r="K16" s="64">
        <v>2415400</v>
      </c>
      <c r="L16" s="65">
        <v>877218.91</v>
      </c>
      <c r="P16" s="39"/>
    </row>
    <row r="17" spans="1:16" ht="30" x14ac:dyDescent="0.25">
      <c r="A17" s="69" t="s">
        <v>641</v>
      </c>
      <c r="B17" s="905"/>
      <c r="C17" s="70" t="s">
        <v>717</v>
      </c>
      <c r="D17" s="70"/>
      <c r="E17" s="71">
        <v>974</v>
      </c>
      <c r="F17" s="72" t="s">
        <v>748</v>
      </c>
      <c r="G17" s="72" t="s">
        <v>749</v>
      </c>
      <c r="H17" s="72" t="s">
        <v>750</v>
      </c>
      <c r="I17" s="72" t="s">
        <v>751</v>
      </c>
      <c r="J17" s="73">
        <v>250</v>
      </c>
      <c r="K17" s="74">
        <v>250</v>
      </c>
      <c r="L17" s="75">
        <v>232809.56</v>
      </c>
      <c r="P17" s="39"/>
    </row>
    <row r="18" spans="1:16" ht="45" x14ac:dyDescent="0.25">
      <c r="A18" s="76" t="s">
        <v>642</v>
      </c>
      <c r="B18" s="906"/>
      <c r="C18" s="77" t="s">
        <v>718</v>
      </c>
      <c r="D18" s="607"/>
      <c r="E18" s="79">
        <v>974</v>
      </c>
      <c r="F18" s="80" t="s">
        <v>748</v>
      </c>
      <c r="G18" s="80" t="s">
        <v>749</v>
      </c>
      <c r="H18" s="80" t="s">
        <v>752</v>
      </c>
      <c r="I18" s="80" t="s">
        <v>753</v>
      </c>
      <c r="J18" s="81">
        <v>103734.41</v>
      </c>
      <c r="K18" s="82">
        <v>1855400</v>
      </c>
      <c r="L18" s="83">
        <v>334409.34999999998</v>
      </c>
      <c r="P18" s="39"/>
    </row>
    <row r="19" spans="1:16" ht="60" x14ac:dyDescent="0.25">
      <c r="A19" s="90" t="s">
        <v>643</v>
      </c>
      <c r="B19" s="907"/>
      <c r="C19" s="458" t="s">
        <v>719</v>
      </c>
      <c r="D19" s="586"/>
      <c r="E19" s="92">
        <v>974</v>
      </c>
      <c r="F19" s="465" t="s">
        <v>748</v>
      </c>
      <c r="G19" s="465" t="s">
        <v>749</v>
      </c>
      <c r="H19" s="465" t="s">
        <v>754</v>
      </c>
      <c r="I19" s="465" t="s">
        <v>755</v>
      </c>
      <c r="J19" s="466">
        <v>60000</v>
      </c>
      <c r="K19" s="94">
        <v>310000</v>
      </c>
      <c r="L19" s="95">
        <v>310000</v>
      </c>
      <c r="P19" s="39"/>
    </row>
    <row r="20" spans="1:16" ht="75" x14ac:dyDescent="0.25">
      <c r="A20" s="469" t="s">
        <v>342</v>
      </c>
      <c r="B20" s="469"/>
      <c r="C20" s="457" t="s">
        <v>887</v>
      </c>
      <c r="D20" s="586"/>
      <c r="E20" s="92">
        <v>974</v>
      </c>
      <c r="F20" s="465" t="s">
        <v>748</v>
      </c>
      <c r="G20" s="465" t="s">
        <v>749</v>
      </c>
      <c r="H20" s="465" t="s">
        <v>754</v>
      </c>
      <c r="I20" s="465" t="s">
        <v>755</v>
      </c>
      <c r="J20" s="81">
        <v>179217</v>
      </c>
      <c r="K20" s="82">
        <v>0</v>
      </c>
      <c r="L20" s="82">
        <v>0</v>
      </c>
      <c r="P20" s="39"/>
    </row>
    <row r="21" spans="1:16" ht="57.75" thickBot="1" x14ac:dyDescent="0.3">
      <c r="A21" s="97" t="s">
        <v>627</v>
      </c>
      <c r="B21" s="908"/>
      <c r="C21" s="456" t="s">
        <v>720</v>
      </c>
      <c r="D21" s="1447"/>
      <c r="E21" s="1448"/>
      <c r="F21" s="1448"/>
      <c r="G21" s="1448"/>
      <c r="H21" s="1448"/>
      <c r="I21" s="1449"/>
      <c r="J21" s="467">
        <v>152035221</v>
      </c>
      <c r="K21" s="467">
        <v>168695656.59</v>
      </c>
      <c r="L21" s="468">
        <v>148594129.30000001</v>
      </c>
      <c r="P21" s="39"/>
    </row>
    <row r="22" spans="1:16" ht="30" x14ac:dyDescent="0.25">
      <c r="A22" s="69" t="s">
        <v>630</v>
      </c>
      <c r="B22" s="905"/>
      <c r="C22" s="70" t="s">
        <v>655</v>
      </c>
      <c r="D22" s="70"/>
      <c r="E22" s="71">
        <v>974</v>
      </c>
      <c r="F22" s="86" t="s">
        <v>748</v>
      </c>
      <c r="G22" s="86" t="s">
        <v>749</v>
      </c>
      <c r="H22" s="86" t="s">
        <v>756</v>
      </c>
      <c r="I22" s="86" t="s">
        <v>751</v>
      </c>
      <c r="J22" s="74">
        <v>80000</v>
      </c>
      <c r="K22" s="74">
        <v>287000</v>
      </c>
      <c r="L22" s="75">
        <v>279400</v>
      </c>
      <c r="P22" s="39"/>
    </row>
    <row r="23" spans="1:16" ht="15.75" x14ac:dyDescent="0.25">
      <c r="A23" s="76" t="s">
        <v>631</v>
      </c>
      <c r="B23" s="906"/>
      <c r="C23" s="87" t="s">
        <v>721</v>
      </c>
      <c r="D23" s="593"/>
      <c r="E23" s="79">
        <v>974</v>
      </c>
      <c r="F23" s="88" t="s">
        <v>748</v>
      </c>
      <c r="G23" s="88" t="s">
        <v>749</v>
      </c>
      <c r="H23" s="88" t="s">
        <v>757</v>
      </c>
      <c r="I23" s="88" t="s">
        <v>751</v>
      </c>
      <c r="J23" s="82">
        <v>1050000</v>
      </c>
      <c r="K23" s="82">
        <v>1293900</v>
      </c>
      <c r="L23" s="83">
        <v>1251130.2</v>
      </c>
      <c r="P23" s="39"/>
    </row>
    <row r="24" spans="1:16" ht="45" x14ac:dyDescent="0.25">
      <c r="A24" s="76" t="s">
        <v>632</v>
      </c>
      <c r="B24" s="906"/>
      <c r="C24" s="89" t="s">
        <v>722</v>
      </c>
      <c r="D24" s="575"/>
      <c r="E24" s="79">
        <v>974</v>
      </c>
      <c r="F24" s="88" t="s">
        <v>748</v>
      </c>
      <c r="G24" s="88" t="s">
        <v>749</v>
      </c>
      <c r="H24" s="88" t="s">
        <v>758</v>
      </c>
      <c r="I24" s="88" t="s">
        <v>751</v>
      </c>
      <c r="J24" s="82">
        <v>25000</v>
      </c>
      <c r="K24" s="82">
        <v>25000</v>
      </c>
      <c r="L24" s="83">
        <v>25000</v>
      </c>
      <c r="P24" s="39"/>
    </row>
    <row r="25" spans="1:16" ht="30" x14ac:dyDescent="0.25">
      <c r="A25" s="90" t="s">
        <v>633</v>
      </c>
      <c r="B25" s="907"/>
      <c r="C25" s="91" t="s">
        <v>656</v>
      </c>
      <c r="D25" s="586"/>
      <c r="E25" s="92">
        <v>974</v>
      </c>
      <c r="F25" s="93" t="s">
        <v>748</v>
      </c>
      <c r="G25" s="93" t="s">
        <v>749</v>
      </c>
      <c r="H25" s="93" t="s">
        <v>759</v>
      </c>
      <c r="I25" s="93" t="s">
        <v>751</v>
      </c>
      <c r="J25" s="94">
        <v>558600</v>
      </c>
      <c r="K25" s="94">
        <v>495320</v>
      </c>
      <c r="L25" s="95">
        <v>494026.8</v>
      </c>
      <c r="P25" s="39"/>
    </row>
    <row r="26" spans="1:16" ht="70.5" customHeight="1" x14ac:dyDescent="0.25">
      <c r="A26" s="90" t="s">
        <v>634</v>
      </c>
      <c r="B26" s="907"/>
      <c r="C26" s="91" t="s">
        <v>821</v>
      </c>
      <c r="D26" s="586"/>
      <c r="E26" s="92">
        <v>974</v>
      </c>
      <c r="F26" s="93" t="s">
        <v>748</v>
      </c>
      <c r="G26" s="93" t="s">
        <v>749</v>
      </c>
      <c r="H26" s="93">
        <v>110229070</v>
      </c>
      <c r="I26" s="93" t="s">
        <v>751</v>
      </c>
      <c r="J26" s="94">
        <v>0</v>
      </c>
      <c r="K26" s="94">
        <v>215200</v>
      </c>
      <c r="L26" s="95">
        <v>215200</v>
      </c>
      <c r="P26" s="39"/>
    </row>
    <row r="27" spans="1:16" ht="15.6" customHeight="1" x14ac:dyDescent="0.25">
      <c r="A27" s="1388" t="s">
        <v>635</v>
      </c>
      <c r="B27" s="909"/>
      <c r="C27" s="1439" t="s">
        <v>723</v>
      </c>
      <c r="D27" s="593"/>
      <c r="E27" s="79">
        <v>974</v>
      </c>
      <c r="F27" s="80" t="s">
        <v>748</v>
      </c>
      <c r="G27" s="80" t="s">
        <v>749</v>
      </c>
      <c r="H27" s="80" t="s">
        <v>760</v>
      </c>
      <c r="I27" s="80" t="s">
        <v>761</v>
      </c>
      <c r="J27" s="82">
        <v>22431040</v>
      </c>
      <c r="K27" s="82">
        <v>24433040</v>
      </c>
      <c r="L27" s="83">
        <v>24204284.420000002</v>
      </c>
      <c r="P27" s="39"/>
    </row>
    <row r="28" spans="1:16" ht="15.75" x14ac:dyDescent="0.25">
      <c r="A28" s="1406"/>
      <c r="B28" s="910"/>
      <c r="C28" s="1440"/>
      <c r="D28" s="594"/>
      <c r="E28" s="79">
        <v>974</v>
      </c>
      <c r="F28" s="80" t="s">
        <v>748</v>
      </c>
      <c r="G28" s="80" t="s">
        <v>749</v>
      </c>
      <c r="H28" s="80" t="s">
        <v>760</v>
      </c>
      <c r="I28" s="80" t="s">
        <v>762</v>
      </c>
      <c r="J28" s="82">
        <v>34995</v>
      </c>
      <c r="K28" s="82">
        <v>3170</v>
      </c>
      <c r="L28" s="83">
        <v>1170</v>
      </c>
      <c r="P28" s="39"/>
    </row>
    <row r="29" spans="1:16" ht="15.75" x14ac:dyDescent="0.25">
      <c r="A29" s="1406"/>
      <c r="B29" s="910"/>
      <c r="C29" s="1440"/>
      <c r="D29" s="594"/>
      <c r="E29" s="79">
        <v>974</v>
      </c>
      <c r="F29" s="80" t="s">
        <v>748</v>
      </c>
      <c r="G29" s="80" t="s">
        <v>749</v>
      </c>
      <c r="H29" s="80" t="s">
        <v>760</v>
      </c>
      <c r="I29" s="80" t="s">
        <v>763</v>
      </c>
      <c r="J29" s="82">
        <v>6774170</v>
      </c>
      <c r="K29" s="82">
        <v>7378640</v>
      </c>
      <c r="L29" s="83">
        <v>7276125.2999999998</v>
      </c>
      <c r="P29" s="39"/>
    </row>
    <row r="30" spans="1:16" ht="15.75" x14ac:dyDescent="0.25">
      <c r="A30" s="1406"/>
      <c r="B30" s="910"/>
      <c r="C30" s="1440"/>
      <c r="D30" s="594"/>
      <c r="E30" s="79">
        <v>974</v>
      </c>
      <c r="F30" s="80" t="s">
        <v>748</v>
      </c>
      <c r="G30" s="80" t="s">
        <v>749</v>
      </c>
      <c r="H30" s="80" t="s">
        <v>760</v>
      </c>
      <c r="I30" s="80" t="s">
        <v>751</v>
      </c>
      <c r="J30" s="82">
        <v>1348247</v>
      </c>
      <c r="K30" s="82">
        <v>29819920</v>
      </c>
      <c r="L30" s="83">
        <v>25592787.699999999</v>
      </c>
      <c r="P30" s="39"/>
    </row>
    <row r="31" spans="1:16" ht="15.75" x14ac:dyDescent="0.25">
      <c r="A31" s="1406"/>
      <c r="B31" s="910"/>
      <c r="C31" s="1440"/>
      <c r="D31" s="594"/>
      <c r="E31" s="79">
        <v>974</v>
      </c>
      <c r="F31" s="80" t="s">
        <v>748</v>
      </c>
      <c r="G31" s="80" t="s">
        <v>749</v>
      </c>
      <c r="H31" s="80" t="s">
        <v>760</v>
      </c>
      <c r="I31" s="80" t="s">
        <v>764</v>
      </c>
      <c r="J31" s="82">
        <v>860000</v>
      </c>
      <c r="K31" s="82">
        <v>1359250.99</v>
      </c>
      <c r="L31" s="83">
        <v>1359250.99</v>
      </c>
      <c r="P31" s="39"/>
    </row>
    <row r="32" spans="1:16" ht="15.75" x14ac:dyDescent="0.25">
      <c r="A32" s="1406"/>
      <c r="B32" s="910"/>
      <c r="C32" s="1440"/>
      <c r="D32" s="594"/>
      <c r="E32" s="79">
        <v>974</v>
      </c>
      <c r="F32" s="80" t="s">
        <v>748</v>
      </c>
      <c r="G32" s="80" t="s">
        <v>749</v>
      </c>
      <c r="H32" s="80" t="s">
        <v>760</v>
      </c>
      <c r="I32" s="80" t="s">
        <v>765</v>
      </c>
      <c r="J32" s="82">
        <v>10000</v>
      </c>
      <c r="K32" s="82">
        <v>0</v>
      </c>
      <c r="L32" s="83">
        <v>0</v>
      </c>
      <c r="P32" s="39"/>
    </row>
    <row r="33" spans="1:16" ht="15.75" x14ac:dyDescent="0.25">
      <c r="A33" s="1407"/>
      <c r="B33" s="911"/>
      <c r="C33" s="1440"/>
      <c r="D33" s="594"/>
      <c r="E33" s="79">
        <v>974</v>
      </c>
      <c r="F33" s="80" t="s">
        <v>748</v>
      </c>
      <c r="G33" s="80" t="s">
        <v>749</v>
      </c>
      <c r="H33" s="80" t="s">
        <v>760</v>
      </c>
      <c r="I33" s="80" t="s">
        <v>766</v>
      </c>
      <c r="J33" s="82">
        <v>247000</v>
      </c>
      <c r="K33" s="82">
        <v>35871.120000000003</v>
      </c>
      <c r="L33" s="83">
        <v>35480.31</v>
      </c>
      <c r="P33" s="39"/>
    </row>
    <row r="34" spans="1:16" ht="15.6" customHeight="1" x14ac:dyDescent="0.25">
      <c r="A34" s="1388" t="s">
        <v>636</v>
      </c>
      <c r="B34" s="909"/>
      <c r="C34" s="1390" t="s">
        <v>664</v>
      </c>
      <c r="D34" s="586"/>
      <c r="E34" s="79">
        <v>974</v>
      </c>
      <c r="F34" s="80" t="s">
        <v>748</v>
      </c>
      <c r="G34" s="80" t="s">
        <v>749</v>
      </c>
      <c r="H34" s="80" t="s">
        <v>767</v>
      </c>
      <c r="I34" s="80" t="s">
        <v>751</v>
      </c>
      <c r="J34" s="82">
        <v>11364000</v>
      </c>
      <c r="K34" s="82">
        <v>969225.11</v>
      </c>
      <c r="L34" s="83">
        <v>566517</v>
      </c>
      <c r="P34" s="39"/>
    </row>
    <row r="35" spans="1:16" ht="15.6" customHeight="1" x14ac:dyDescent="0.25">
      <c r="A35" s="1389"/>
      <c r="B35" s="899"/>
      <c r="C35" s="1391"/>
      <c r="D35" s="587"/>
      <c r="E35" s="79">
        <v>974</v>
      </c>
      <c r="F35" s="80" t="s">
        <v>748</v>
      </c>
      <c r="G35" s="80" t="s">
        <v>749</v>
      </c>
      <c r="H35" s="80" t="s">
        <v>767</v>
      </c>
      <c r="I35" s="80">
        <v>247</v>
      </c>
      <c r="J35" s="82">
        <v>0</v>
      </c>
      <c r="K35" s="82">
        <v>10938857.369999999</v>
      </c>
      <c r="L35" s="83">
        <v>10938818.029999999</v>
      </c>
      <c r="P35" s="39"/>
    </row>
    <row r="36" spans="1:16" ht="15.6" customHeight="1" x14ac:dyDescent="0.25">
      <c r="A36" s="1388" t="s">
        <v>637</v>
      </c>
      <c r="B36" s="909"/>
      <c r="C36" s="1390" t="s">
        <v>654</v>
      </c>
      <c r="D36" s="586"/>
      <c r="E36" s="79">
        <v>974</v>
      </c>
      <c r="F36" s="96" t="s">
        <v>748</v>
      </c>
      <c r="G36" s="96" t="s">
        <v>749</v>
      </c>
      <c r="H36" s="96" t="s">
        <v>768</v>
      </c>
      <c r="I36" s="96" t="s">
        <v>761</v>
      </c>
      <c r="J36" s="82">
        <v>67238350</v>
      </c>
      <c r="K36" s="82">
        <v>65049754</v>
      </c>
      <c r="L36" s="83">
        <v>53703499.869999997</v>
      </c>
      <c r="P36" s="39"/>
    </row>
    <row r="37" spans="1:16" ht="15.75" x14ac:dyDescent="0.25">
      <c r="A37" s="1406"/>
      <c r="B37" s="910"/>
      <c r="C37" s="1398"/>
      <c r="D37" s="595"/>
      <c r="E37" s="79">
        <v>974</v>
      </c>
      <c r="F37" s="96" t="s">
        <v>748</v>
      </c>
      <c r="G37" s="96" t="s">
        <v>749</v>
      </c>
      <c r="H37" s="96" t="s">
        <v>768</v>
      </c>
      <c r="I37" s="96" t="s">
        <v>763</v>
      </c>
      <c r="J37" s="82">
        <v>20305980</v>
      </c>
      <c r="K37" s="82">
        <v>19645058</v>
      </c>
      <c r="L37" s="83">
        <v>16122545.24</v>
      </c>
      <c r="P37" s="39"/>
    </row>
    <row r="38" spans="1:16" ht="15.75" x14ac:dyDescent="0.25">
      <c r="A38" s="1407"/>
      <c r="B38" s="911"/>
      <c r="C38" s="1399"/>
      <c r="D38" s="591"/>
      <c r="E38" s="79">
        <v>974</v>
      </c>
      <c r="F38" s="96" t="s">
        <v>748</v>
      </c>
      <c r="G38" s="96" t="s">
        <v>749</v>
      </c>
      <c r="H38" s="96" t="s">
        <v>768</v>
      </c>
      <c r="I38" s="96" t="s">
        <v>751</v>
      </c>
      <c r="J38" s="82">
        <v>3077719</v>
      </c>
      <c r="K38" s="82">
        <v>3255634</v>
      </c>
      <c r="L38" s="83">
        <v>3220630</v>
      </c>
      <c r="P38" s="39"/>
    </row>
    <row r="39" spans="1:16" ht="135" x14ac:dyDescent="0.25">
      <c r="A39" s="90" t="s">
        <v>638</v>
      </c>
      <c r="B39" s="907"/>
      <c r="C39" s="1068" t="s">
        <v>86</v>
      </c>
      <c r="D39" s="1093"/>
      <c r="E39" s="1094">
        <v>974</v>
      </c>
      <c r="F39" s="93" t="s">
        <v>769</v>
      </c>
      <c r="G39" s="93" t="s">
        <v>770</v>
      </c>
      <c r="H39" s="93" t="s">
        <v>771</v>
      </c>
      <c r="I39" s="1095" t="s">
        <v>772</v>
      </c>
      <c r="J39" s="94">
        <v>4490020</v>
      </c>
      <c r="K39" s="94">
        <v>3490816</v>
      </c>
      <c r="L39" s="95">
        <v>3308263.44</v>
      </c>
      <c r="P39" s="39"/>
    </row>
    <row r="40" spans="1:16" ht="42.75" x14ac:dyDescent="0.25">
      <c r="A40" s="1098" t="s">
        <v>628</v>
      </c>
      <c r="B40" s="1098"/>
      <c r="C40" s="1069" t="s">
        <v>87</v>
      </c>
      <c r="D40" s="1450"/>
      <c r="E40" s="1451"/>
      <c r="F40" s="1451"/>
      <c r="G40" s="1451"/>
      <c r="H40" s="1451"/>
      <c r="I40" s="1452"/>
      <c r="J40" s="382">
        <v>540000</v>
      </c>
      <c r="K40" s="382">
        <v>300000</v>
      </c>
      <c r="L40" s="382">
        <v>300000</v>
      </c>
      <c r="P40" s="39"/>
    </row>
    <row r="41" spans="1:16" ht="150.75" thickBot="1" x14ac:dyDescent="0.3">
      <c r="A41" s="140" t="s">
        <v>639</v>
      </c>
      <c r="B41" s="936"/>
      <c r="C41" s="1096" t="s">
        <v>88</v>
      </c>
      <c r="D41" s="1096"/>
      <c r="E41" s="1097">
        <v>974</v>
      </c>
      <c r="F41" s="475">
        <v>10</v>
      </c>
      <c r="G41" s="475" t="s">
        <v>773</v>
      </c>
      <c r="H41" s="475" t="s">
        <v>774</v>
      </c>
      <c r="I41" s="475" t="s">
        <v>775</v>
      </c>
      <c r="J41" s="473">
        <v>540000</v>
      </c>
      <c r="K41" s="473">
        <v>300000</v>
      </c>
      <c r="L41" s="474">
        <v>300000</v>
      </c>
      <c r="P41" s="39"/>
    </row>
    <row r="42" spans="1:16" ht="90.75" customHeight="1" thickBot="1" x14ac:dyDescent="0.3">
      <c r="A42" s="101" t="s">
        <v>629</v>
      </c>
      <c r="B42" s="914"/>
      <c r="C42" s="102" t="s">
        <v>89</v>
      </c>
      <c r="D42" s="669"/>
      <c r="E42" s="1403"/>
      <c r="F42" s="1404"/>
      <c r="G42" s="1404"/>
      <c r="H42" s="1404"/>
      <c r="I42" s="1405"/>
      <c r="J42" s="103">
        <v>150470953.41</v>
      </c>
      <c r="K42" s="103">
        <v>183152945.81999999</v>
      </c>
      <c r="L42" s="104">
        <v>170105877.53999999</v>
      </c>
      <c r="P42" s="39"/>
    </row>
    <row r="43" spans="1:16" ht="55.15" customHeight="1" x14ac:dyDescent="0.25">
      <c r="A43" s="1392" t="s">
        <v>90</v>
      </c>
      <c r="B43" s="915"/>
      <c r="C43" s="1395" t="s">
        <v>91</v>
      </c>
      <c r="D43" s="570"/>
      <c r="E43" s="105" t="s">
        <v>776</v>
      </c>
      <c r="F43" s="106" t="s">
        <v>748</v>
      </c>
      <c r="G43" s="106" t="s">
        <v>749</v>
      </c>
      <c r="H43" s="107" t="s">
        <v>777</v>
      </c>
      <c r="I43" s="107" t="s">
        <v>753</v>
      </c>
      <c r="J43" s="108">
        <v>24265.59</v>
      </c>
      <c r="K43" s="108">
        <v>285721.53000000003</v>
      </c>
      <c r="L43" s="109">
        <v>172197.81</v>
      </c>
      <c r="P43" s="39"/>
    </row>
    <row r="44" spans="1:16" ht="45" customHeight="1" thickBot="1" x14ac:dyDescent="0.3">
      <c r="A44" s="1393"/>
      <c r="B44" s="901"/>
      <c r="C44" s="1396"/>
      <c r="D44" s="598"/>
      <c r="E44" s="110" t="s">
        <v>776</v>
      </c>
      <c r="F44" s="110" t="s">
        <v>748</v>
      </c>
      <c r="G44" s="110" t="s">
        <v>749</v>
      </c>
      <c r="H44" s="111" t="s">
        <v>777</v>
      </c>
      <c r="I44" s="111" t="s">
        <v>753</v>
      </c>
      <c r="J44" s="112">
        <v>3008933.75</v>
      </c>
      <c r="K44" s="112">
        <v>35429470.219999999</v>
      </c>
      <c r="L44" s="113">
        <v>22495925.66</v>
      </c>
      <c r="M44" s="11" t="e">
        <f>J49+#REF!+J82+J89+J92+#REF!</f>
        <v>#REF!</v>
      </c>
      <c r="N44" s="11" t="e">
        <f>J44-M44</f>
        <v>#REF!</v>
      </c>
      <c r="P44" s="39"/>
    </row>
    <row r="45" spans="1:16" ht="59.25" customHeight="1" thickBot="1" x14ac:dyDescent="0.3">
      <c r="A45" s="1394"/>
      <c r="B45" s="916"/>
      <c r="C45" s="1397"/>
      <c r="D45" s="599"/>
      <c r="E45" s="475" t="s">
        <v>776</v>
      </c>
      <c r="F45" s="475" t="s">
        <v>748</v>
      </c>
      <c r="G45" s="475" t="s">
        <v>749</v>
      </c>
      <c r="H45" s="476" t="s">
        <v>777</v>
      </c>
      <c r="I45" s="476" t="s">
        <v>753</v>
      </c>
      <c r="J45" s="477">
        <v>147437754.06999999</v>
      </c>
      <c r="K45" s="477">
        <v>147437754.06999999</v>
      </c>
      <c r="L45" s="478">
        <v>147437754.06999999</v>
      </c>
      <c r="M45" s="11"/>
      <c r="N45" s="11"/>
      <c r="P45" s="39"/>
    </row>
    <row r="46" spans="1:16" ht="14.45" customHeight="1" thickBot="1" x14ac:dyDescent="0.3">
      <c r="A46" s="1442" t="s">
        <v>92</v>
      </c>
      <c r="B46" s="1453"/>
      <c r="C46" s="1400" t="s">
        <v>93</v>
      </c>
      <c r="D46" s="670"/>
      <c r="E46" s="114"/>
      <c r="F46" s="114"/>
      <c r="G46" s="114"/>
      <c r="H46" s="114"/>
      <c r="I46" s="114"/>
      <c r="J46" s="57">
        <v>461566040</v>
      </c>
      <c r="K46" s="57">
        <v>502316060.02999997</v>
      </c>
      <c r="L46" s="58">
        <v>476593562.24000001</v>
      </c>
      <c r="P46" s="39"/>
    </row>
    <row r="47" spans="1:16" x14ac:dyDescent="0.25">
      <c r="A47" s="1443"/>
      <c r="B47" s="1454"/>
      <c r="C47" s="1401"/>
      <c r="D47" s="671"/>
      <c r="E47" s="115"/>
      <c r="F47" s="115"/>
      <c r="G47" s="115"/>
      <c r="H47" s="115"/>
      <c r="I47" s="115"/>
      <c r="J47" s="116">
        <v>37162088</v>
      </c>
      <c r="K47" s="116">
        <v>37162088</v>
      </c>
      <c r="L47" s="117">
        <v>34293144.649999999</v>
      </c>
      <c r="P47" s="39"/>
    </row>
    <row r="48" spans="1:16" x14ac:dyDescent="0.25">
      <c r="A48" s="1443"/>
      <c r="B48" s="1454"/>
      <c r="C48" s="1401"/>
      <c r="D48" s="596"/>
      <c r="E48" s="118"/>
      <c r="F48" s="118"/>
      <c r="G48" s="118"/>
      <c r="H48" s="118"/>
      <c r="I48" s="118"/>
      <c r="J48" s="60">
        <v>289036275</v>
      </c>
      <c r="K48" s="60">
        <v>304431141.94999999</v>
      </c>
      <c r="L48" s="61">
        <v>284179577.26999998</v>
      </c>
      <c r="P48" s="39"/>
    </row>
    <row r="49" spans="1:16" ht="15.75" thickBot="1" x14ac:dyDescent="0.3">
      <c r="A49" s="1444"/>
      <c r="B49" s="1455"/>
      <c r="C49" s="1402"/>
      <c r="D49" s="597"/>
      <c r="E49" s="119"/>
      <c r="F49" s="119"/>
      <c r="G49" s="119"/>
      <c r="H49" s="119"/>
      <c r="I49" s="119"/>
      <c r="J49" s="62">
        <v>135367677</v>
      </c>
      <c r="K49" s="62">
        <v>160722830.08000001</v>
      </c>
      <c r="L49" s="63">
        <v>158120840.31999999</v>
      </c>
      <c r="P49" s="39"/>
    </row>
    <row r="50" spans="1:16" ht="49.5" customHeight="1" thickBot="1" x14ac:dyDescent="0.3">
      <c r="A50" s="97" t="s">
        <v>674</v>
      </c>
      <c r="B50" s="908"/>
      <c r="C50" s="98" t="s">
        <v>94</v>
      </c>
      <c r="D50" s="573"/>
      <c r="E50" s="120"/>
      <c r="F50" s="120"/>
      <c r="G50" s="120"/>
      <c r="H50" s="120"/>
      <c r="I50" s="120"/>
      <c r="J50" s="64">
        <v>3229267</v>
      </c>
      <c r="K50" s="64">
        <v>5907372.4100000001</v>
      </c>
      <c r="L50" s="65">
        <v>5527338.4299999997</v>
      </c>
      <c r="P50" s="39"/>
    </row>
    <row r="51" spans="1:16" ht="30" x14ac:dyDescent="0.25">
      <c r="A51" s="69" t="s">
        <v>95</v>
      </c>
      <c r="B51" s="905"/>
      <c r="C51" s="70" t="s">
        <v>808</v>
      </c>
      <c r="D51" s="70"/>
      <c r="E51" s="121">
        <v>974</v>
      </c>
      <c r="F51" s="121" t="s">
        <v>748</v>
      </c>
      <c r="G51" s="121" t="s">
        <v>778</v>
      </c>
      <c r="H51" s="121" t="s">
        <v>807</v>
      </c>
      <c r="I51" s="121" t="s">
        <v>755</v>
      </c>
      <c r="J51" s="479">
        <v>94714</v>
      </c>
      <c r="K51" s="479">
        <v>3088972.21</v>
      </c>
      <c r="L51" s="480">
        <v>2708938.23</v>
      </c>
      <c r="P51" s="39"/>
    </row>
    <row r="52" spans="1:16" ht="45.75" thickBot="1" x14ac:dyDescent="0.3">
      <c r="A52" s="76" t="s">
        <v>97</v>
      </c>
      <c r="B52" s="906"/>
      <c r="C52" s="87" t="s">
        <v>809</v>
      </c>
      <c r="D52" s="593"/>
      <c r="E52" s="122">
        <v>974</v>
      </c>
      <c r="F52" s="122" t="s">
        <v>748</v>
      </c>
      <c r="G52" s="122" t="s">
        <v>778</v>
      </c>
      <c r="H52" s="122" t="s">
        <v>807</v>
      </c>
      <c r="I52" s="122" t="s">
        <v>779</v>
      </c>
      <c r="J52" s="481">
        <v>3134553</v>
      </c>
      <c r="K52" s="481">
        <v>2818400.2</v>
      </c>
      <c r="L52" s="482">
        <v>2818400.2</v>
      </c>
      <c r="P52" s="39"/>
    </row>
    <row r="53" spans="1:16" ht="72" thickBot="1" x14ac:dyDescent="0.3">
      <c r="A53" s="99" t="s">
        <v>668</v>
      </c>
      <c r="B53" s="913"/>
      <c r="C53" s="102" t="s">
        <v>98</v>
      </c>
      <c r="D53" s="669"/>
      <c r="E53" s="1475"/>
      <c r="F53" s="1476"/>
      <c r="G53" s="1476"/>
      <c r="H53" s="1476"/>
      <c r="I53" s="1477"/>
      <c r="J53" s="103">
        <v>436360173</v>
      </c>
      <c r="K53" s="103">
        <v>470730646.25999999</v>
      </c>
      <c r="L53" s="104">
        <v>447926110.43000001</v>
      </c>
      <c r="P53" s="39"/>
    </row>
    <row r="54" spans="1:16" ht="30" x14ac:dyDescent="0.25">
      <c r="A54" s="69" t="s">
        <v>99</v>
      </c>
      <c r="B54" s="905"/>
      <c r="C54" s="490" t="s">
        <v>655</v>
      </c>
      <c r="D54" s="490"/>
      <c r="E54" s="121">
        <v>974</v>
      </c>
      <c r="F54" s="121" t="s">
        <v>748</v>
      </c>
      <c r="G54" s="121" t="s">
        <v>778</v>
      </c>
      <c r="H54" s="121" t="s">
        <v>780</v>
      </c>
      <c r="I54" s="121" t="s">
        <v>781</v>
      </c>
      <c r="J54" s="481">
        <v>160000</v>
      </c>
      <c r="K54" s="481">
        <v>737888</v>
      </c>
      <c r="L54" s="482">
        <v>709347</v>
      </c>
      <c r="P54" s="39"/>
    </row>
    <row r="55" spans="1:16" ht="45" x14ac:dyDescent="0.25">
      <c r="A55" s="76" t="s">
        <v>100</v>
      </c>
      <c r="B55" s="917"/>
      <c r="C55" s="491" t="s">
        <v>888</v>
      </c>
      <c r="D55" s="491"/>
      <c r="E55" s="122">
        <v>974</v>
      </c>
      <c r="F55" s="122" t="s">
        <v>748</v>
      </c>
      <c r="G55" s="122" t="s">
        <v>778</v>
      </c>
      <c r="H55" s="122" t="s">
        <v>782</v>
      </c>
      <c r="I55" s="122" t="s">
        <v>751</v>
      </c>
      <c r="J55" s="481">
        <v>0</v>
      </c>
      <c r="K55" s="481">
        <v>25000</v>
      </c>
      <c r="L55" s="482">
        <v>25000</v>
      </c>
      <c r="P55" s="39"/>
    </row>
    <row r="56" spans="1:16" x14ac:dyDescent="0.25">
      <c r="A56" s="1388" t="s">
        <v>101</v>
      </c>
      <c r="B56" s="909"/>
      <c r="C56" s="1390" t="s">
        <v>102</v>
      </c>
      <c r="D56" s="586"/>
      <c r="E56" s="122">
        <v>974</v>
      </c>
      <c r="F56" s="122" t="s">
        <v>748</v>
      </c>
      <c r="G56" s="122" t="s">
        <v>778</v>
      </c>
      <c r="H56" s="122" t="s">
        <v>783</v>
      </c>
      <c r="I56" s="487" t="s">
        <v>762</v>
      </c>
      <c r="J56" s="481">
        <v>0</v>
      </c>
      <c r="K56" s="481">
        <v>6300</v>
      </c>
      <c r="L56" s="482">
        <v>6300</v>
      </c>
      <c r="P56" s="39"/>
    </row>
    <row r="57" spans="1:16" x14ac:dyDescent="0.25">
      <c r="A57" s="1389"/>
      <c r="B57" s="899"/>
      <c r="C57" s="1391"/>
      <c r="D57" s="587"/>
      <c r="E57" s="122">
        <v>974</v>
      </c>
      <c r="F57" s="122" t="s">
        <v>748</v>
      </c>
      <c r="G57" s="122" t="s">
        <v>778</v>
      </c>
      <c r="H57" s="122" t="s">
        <v>783</v>
      </c>
      <c r="I57" s="487" t="s">
        <v>751</v>
      </c>
      <c r="J57" s="481">
        <v>2546000</v>
      </c>
      <c r="K57" s="481">
        <v>3099097.82</v>
      </c>
      <c r="L57" s="482">
        <v>2922803.44</v>
      </c>
      <c r="P57" s="39"/>
    </row>
    <row r="58" spans="1:16" x14ac:dyDescent="0.25">
      <c r="A58" s="1388" t="s">
        <v>103</v>
      </c>
      <c r="B58" s="909"/>
      <c r="C58" s="1390" t="s">
        <v>656</v>
      </c>
      <c r="D58" s="586"/>
      <c r="E58" s="1360">
        <v>974</v>
      </c>
      <c r="F58" s="1360" t="s">
        <v>748</v>
      </c>
      <c r="G58" s="1360" t="s">
        <v>778</v>
      </c>
      <c r="H58" s="1360" t="s">
        <v>784</v>
      </c>
      <c r="I58" s="1360" t="s">
        <v>751</v>
      </c>
      <c r="J58" s="1408">
        <v>1343500</v>
      </c>
      <c r="K58" s="1408">
        <v>360175.91</v>
      </c>
      <c r="L58" s="1387">
        <v>360175.91</v>
      </c>
      <c r="P58" s="39"/>
    </row>
    <row r="59" spans="1:16" x14ac:dyDescent="0.25">
      <c r="A59" s="1389"/>
      <c r="B59" s="899"/>
      <c r="C59" s="1391"/>
      <c r="D59" s="587"/>
      <c r="E59" s="1361"/>
      <c r="F59" s="1361"/>
      <c r="G59" s="1361"/>
      <c r="H59" s="1361"/>
      <c r="I59" s="1361"/>
      <c r="J59" s="1363"/>
      <c r="K59" s="1363"/>
      <c r="L59" s="1365"/>
      <c r="P59" s="39"/>
    </row>
    <row r="60" spans="1:16" ht="45" x14ac:dyDescent="0.25">
      <c r="A60" s="76" t="s">
        <v>104</v>
      </c>
      <c r="B60" s="906"/>
      <c r="C60" s="492" t="s">
        <v>821</v>
      </c>
      <c r="D60" s="492"/>
      <c r="E60" s="493">
        <v>974</v>
      </c>
      <c r="F60" s="493" t="s">
        <v>748</v>
      </c>
      <c r="G60" s="494" t="s">
        <v>778</v>
      </c>
      <c r="H60" s="494" t="s">
        <v>822</v>
      </c>
      <c r="I60" s="494" t="s">
        <v>751</v>
      </c>
      <c r="J60" s="481">
        <v>0</v>
      </c>
      <c r="K60" s="481">
        <v>967543</v>
      </c>
      <c r="L60" s="482">
        <v>967543</v>
      </c>
      <c r="P60" s="39"/>
    </row>
    <row r="61" spans="1:16" x14ac:dyDescent="0.25">
      <c r="A61" s="1482" t="s">
        <v>105</v>
      </c>
      <c r="B61" s="918"/>
      <c r="C61" s="1478" t="s">
        <v>662</v>
      </c>
      <c r="D61" s="589"/>
      <c r="E61" s="493">
        <v>974</v>
      </c>
      <c r="F61" s="493" t="s">
        <v>748</v>
      </c>
      <c r="G61" s="494" t="s">
        <v>778</v>
      </c>
      <c r="H61" s="494" t="s">
        <v>785</v>
      </c>
      <c r="I61" s="494" t="s">
        <v>761</v>
      </c>
      <c r="J61" s="481">
        <v>192000</v>
      </c>
      <c r="K61" s="481">
        <v>360175.91</v>
      </c>
      <c r="L61" s="482">
        <v>360175.91</v>
      </c>
      <c r="P61" s="39"/>
    </row>
    <row r="62" spans="1:16" x14ac:dyDescent="0.25">
      <c r="A62" s="1483"/>
      <c r="B62" s="919"/>
      <c r="C62" s="1391"/>
      <c r="D62" s="587"/>
      <c r="E62" s="493">
        <v>974</v>
      </c>
      <c r="F62" s="493" t="s">
        <v>748</v>
      </c>
      <c r="G62" s="494" t="s">
        <v>778</v>
      </c>
      <c r="H62" s="494" t="s">
        <v>785</v>
      </c>
      <c r="I62" s="494" t="s">
        <v>763</v>
      </c>
      <c r="J62" s="481">
        <v>58000</v>
      </c>
      <c r="K62" s="481">
        <v>108773.17</v>
      </c>
      <c r="L62" s="482">
        <v>108773.17</v>
      </c>
      <c r="P62" s="39"/>
    </row>
    <row r="63" spans="1:16" ht="45" x14ac:dyDescent="0.25">
      <c r="A63" s="76" t="s">
        <v>106</v>
      </c>
      <c r="B63" s="906"/>
      <c r="C63" s="454" t="s">
        <v>823</v>
      </c>
      <c r="D63" s="593"/>
      <c r="E63" s="122">
        <v>974</v>
      </c>
      <c r="F63" s="122" t="s">
        <v>748</v>
      </c>
      <c r="G63" s="122" t="s">
        <v>778</v>
      </c>
      <c r="H63" s="122" t="s">
        <v>785</v>
      </c>
      <c r="I63" s="122" t="s">
        <v>779</v>
      </c>
      <c r="J63" s="481">
        <v>75000</v>
      </c>
      <c r="K63" s="481">
        <v>175389.62</v>
      </c>
      <c r="L63" s="482">
        <v>175389.62</v>
      </c>
      <c r="P63" s="39"/>
    </row>
    <row r="64" spans="1:16" x14ac:dyDescent="0.25">
      <c r="A64" s="1482" t="s">
        <v>107</v>
      </c>
      <c r="B64" s="918"/>
      <c r="C64" s="1409" t="s">
        <v>723</v>
      </c>
      <c r="D64" s="582"/>
      <c r="E64" s="493">
        <v>974</v>
      </c>
      <c r="F64" s="493" t="s">
        <v>748</v>
      </c>
      <c r="G64" s="494" t="s">
        <v>778</v>
      </c>
      <c r="H64" s="494" t="s">
        <v>786</v>
      </c>
      <c r="I64" s="494" t="s">
        <v>761</v>
      </c>
      <c r="J64" s="481">
        <v>50543990</v>
      </c>
      <c r="K64" s="481">
        <v>54416293.200000003</v>
      </c>
      <c r="L64" s="482">
        <v>54351214.989999995</v>
      </c>
      <c r="P64" s="39"/>
    </row>
    <row r="65" spans="1:16" x14ac:dyDescent="0.25">
      <c r="A65" s="1487"/>
      <c r="B65" s="920"/>
      <c r="C65" s="1410"/>
      <c r="D65" s="584"/>
      <c r="E65" s="493">
        <v>974</v>
      </c>
      <c r="F65" s="493" t="s">
        <v>748</v>
      </c>
      <c r="G65" s="494" t="s">
        <v>778</v>
      </c>
      <c r="H65" s="494" t="s">
        <v>786</v>
      </c>
      <c r="I65" s="494" t="s">
        <v>762</v>
      </c>
      <c r="J65" s="481">
        <v>301500</v>
      </c>
      <c r="K65" s="481">
        <v>91500</v>
      </c>
      <c r="L65" s="482">
        <v>87255</v>
      </c>
      <c r="P65" s="39"/>
    </row>
    <row r="66" spans="1:16" x14ac:dyDescent="0.25">
      <c r="A66" s="1487"/>
      <c r="B66" s="920"/>
      <c r="C66" s="1410"/>
      <c r="D66" s="584"/>
      <c r="E66" s="493">
        <v>974</v>
      </c>
      <c r="F66" s="493" t="s">
        <v>748</v>
      </c>
      <c r="G66" s="494" t="s">
        <v>778</v>
      </c>
      <c r="H66" s="494" t="s">
        <v>786</v>
      </c>
      <c r="I66" s="494" t="s">
        <v>763</v>
      </c>
      <c r="J66" s="481">
        <v>15264290</v>
      </c>
      <c r="K66" s="481">
        <v>16369706.199999999</v>
      </c>
      <c r="L66" s="482">
        <v>16291471.770000001</v>
      </c>
      <c r="P66" s="39"/>
    </row>
    <row r="67" spans="1:16" x14ac:dyDescent="0.25">
      <c r="A67" s="1487"/>
      <c r="B67" s="920"/>
      <c r="C67" s="1410"/>
      <c r="D67" s="584"/>
      <c r="E67" s="493">
        <v>974</v>
      </c>
      <c r="F67" s="493" t="s">
        <v>748</v>
      </c>
      <c r="G67" s="494" t="s">
        <v>778</v>
      </c>
      <c r="H67" s="494" t="s">
        <v>786</v>
      </c>
      <c r="I67" s="494" t="s">
        <v>751</v>
      </c>
      <c r="J67" s="481">
        <v>15584330</v>
      </c>
      <c r="K67" s="481">
        <v>24730708.210000001</v>
      </c>
      <c r="L67" s="482">
        <v>23041632.190000001</v>
      </c>
      <c r="P67" s="39"/>
    </row>
    <row r="68" spans="1:16" x14ac:dyDescent="0.25">
      <c r="A68" s="1487"/>
      <c r="B68" s="920"/>
      <c r="C68" s="1410"/>
      <c r="D68" s="584"/>
      <c r="E68" s="493">
        <v>974</v>
      </c>
      <c r="F68" s="493" t="s">
        <v>748</v>
      </c>
      <c r="G68" s="494" t="s">
        <v>778</v>
      </c>
      <c r="H68" s="494" t="s">
        <v>786</v>
      </c>
      <c r="I68" s="494" t="s">
        <v>775</v>
      </c>
      <c r="J68" s="481">
        <v>0</v>
      </c>
      <c r="K68" s="481">
        <v>230800</v>
      </c>
      <c r="L68" s="482">
        <v>230800</v>
      </c>
      <c r="P68" s="39"/>
    </row>
    <row r="69" spans="1:16" x14ac:dyDescent="0.25">
      <c r="A69" s="1487"/>
      <c r="B69" s="920"/>
      <c r="C69" s="1410"/>
      <c r="D69" s="584"/>
      <c r="E69" s="493">
        <v>974</v>
      </c>
      <c r="F69" s="493" t="s">
        <v>748</v>
      </c>
      <c r="G69" s="494" t="s">
        <v>778</v>
      </c>
      <c r="H69" s="494" t="s">
        <v>786</v>
      </c>
      <c r="I69" s="494" t="s">
        <v>764</v>
      </c>
      <c r="J69" s="481">
        <v>5200000</v>
      </c>
      <c r="K69" s="481">
        <v>8413586.8300000001</v>
      </c>
      <c r="L69" s="482">
        <v>8413586.8300000001</v>
      </c>
      <c r="P69" s="39"/>
    </row>
    <row r="70" spans="1:16" x14ac:dyDescent="0.25">
      <c r="A70" s="1487"/>
      <c r="B70" s="920"/>
      <c r="C70" s="1410"/>
      <c r="D70" s="584"/>
      <c r="E70" s="493">
        <v>974</v>
      </c>
      <c r="F70" s="493" t="s">
        <v>748</v>
      </c>
      <c r="G70" s="494" t="s">
        <v>778</v>
      </c>
      <c r="H70" s="494" t="s">
        <v>786</v>
      </c>
      <c r="I70" s="494" t="s">
        <v>765</v>
      </c>
      <c r="J70" s="481">
        <v>25000</v>
      </c>
      <c r="K70" s="481">
        <v>16530</v>
      </c>
      <c r="L70" s="482">
        <v>16530</v>
      </c>
      <c r="P70" s="39"/>
    </row>
    <row r="71" spans="1:16" x14ac:dyDescent="0.25">
      <c r="A71" s="1483"/>
      <c r="B71" s="919"/>
      <c r="C71" s="1411"/>
      <c r="D71" s="585"/>
      <c r="E71" s="493">
        <v>974</v>
      </c>
      <c r="F71" s="493" t="s">
        <v>748</v>
      </c>
      <c r="G71" s="494" t="s">
        <v>778</v>
      </c>
      <c r="H71" s="494" t="s">
        <v>786</v>
      </c>
      <c r="I71" s="494" t="s">
        <v>766</v>
      </c>
      <c r="J71" s="481">
        <v>500200</v>
      </c>
      <c r="K71" s="481">
        <v>135200</v>
      </c>
      <c r="L71" s="482">
        <v>128715.45</v>
      </c>
      <c r="P71" s="39"/>
    </row>
    <row r="72" spans="1:16" ht="75" x14ac:dyDescent="0.25">
      <c r="A72" s="495" t="s">
        <v>108</v>
      </c>
      <c r="B72" s="921"/>
      <c r="C72" s="87" t="s">
        <v>109</v>
      </c>
      <c r="D72" s="593"/>
      <c r="E72" s="122">
        <v>974</v>
      </c>
      <c r="F72" s="122" t="s">
        <v>748</v>
      </c>
      <c r="G72" s="122" t="s">
        <v>778</v>
      </c>
      <c r="H72" s="122" t="s">
        <v>786</v>
      </c>
      <c r="I72" s="122" t="s">
        <v>787</v>
      </c>
      <c r="J72" s="481">
        <v>25000</v>
      </c>
      <c r="K72" s="481">
        <v>16530</v>
      </c>
      <c r="L72" s="482">
        <v>16530</v>
      </c>
      <c r="P72" s="39"/>
    </row>
    <row r="73" spans="1:16" x14ac:dyDescent="0.25">
      <c r="A73" s="1388" t="s">
        <v>110</v>
      </c>
      <c r="B73" s="909"/>
      <c r="C73" s="1390" t="s">
        <v>664</v>
      </c>
      <c r="D73" s="586"/>
      <c r="E73" s="493">
        <v>974</v>
      </c>
      <c r="F73" s="493" t="s">
        <v>748</v>
      </c>
      <c r="G73" s="494" t="s">
        <v>778</v>
      </c>
      <c r="H73" s="494" t="s">
        <v>788</v>
      </c>
      <c r="I73" s="494" t="s">
        <v>751</v>
      </c>
      <c r="J73" s="481">
        <v>27162500</v>
      </c>
      <c r="K73" s="481">
        <v>285893.78999999998</v>
      </c>
      <c r="L73" s="482">
        <v>206844.81</v>
      </c>
      <c r="P73" s="39"/>
    </row>
    <row r="74" spans="1:16" x14ac:dyDescent="0.25">
      <c r="A74" s="1389"/>
      <c r="B74" s="899"/>
      <c r="C74" s="1391"/>
      <c r="D74" s="587"/>
      <c r="E74" s="493">
        <v>974</v>
      </c>
      <c r="F74" s="493" t="s">
        <v>748</v>
      </c>
      <c r="G74" s="494" t="s">
        <v>778</v>
      </c>
      <c r="H74" s="494" t="s">
        <v>788</v>
      </c>
      <c r="I74" s="494" t="s">
        <v>889</v>
      </c>
      <c r="J74" s="481">
        <v>0</v>
      </c>
      <c r="K74" s="481">
        <v>29392052.530000001</v>
      </c>
      <c r="L74" s="482">
        <v>29300955.32</v>
      </c>
      <c r="P74" s="39"/>
    </row>
    <row r="75" spans="1:16" ht="47.25" customHeight="1" x14ac:dyDescent="0.25">
      <c r="A75" s="76" t="s">
        <v>111</v>
      </c>
      <c r="B75" s="906"/>
      <c r="C75" s="87" t="s">
        <v>665</v>
      </c>
      <c r="D75" s="593"/>
      <c r="E75" s="122">
        <v>974</v>
      </c>
      <c r="F75" s="122" t="s">
        <v>748</v>
      </c>
      <c r="G75" s="122" t="s">
        <v>778</v>
      </c>
      <c r="H75" s="122" t="s">
        <v>788</v>
      </c>
      <c r="I75" s="122" t="s">
        <v>787</v>
      </c>
      <c r="J75" s="481">
        <v>3682100</v>
      </c>
      <c r="K75" s="481">
        <v>3479637.98</v>
      </c>
      <c r="L75" s="482">
        <v>3479637.98</v>
      </c>
      <c r="P75" s="39"/>
    </row>
    <row r="76" spans="1:16" ht="46.5" customHeight="1" x14ac:dyDescent="0.25">
      <c r="A76" s="1456" t="s">
        <v>112</v>
      </c>
      <c r="B76" s="922"/>
      <c r="C76" s="1390" t="s">
        <v>811</v>
      </c>
      <c r="D76" s="586"/>
      <c r="E76" s="496">
        <v>974</v>
      </c>
      <c r="F76" s="496" t="s">
        <v>748</v>
      </c>
      <c r="G76" s="494" t="s">
        <v>778</v>
      </c>
      <c r="H76" s="494" t="s">
        <v>810</v>
      </c>
      <c r="I76" s="494" t="s">
        <v>761</v>
      </c>
      <c r="J76" s="481">
        <v>17504380</v>
      </c>
      <c r="K76" s="481">
        <v>17366380</v>
      </c>
      <c r="L76" s="482">
        <v>15858326.470000001</v>
      </c>
      <c r="P76" s="39"/>
    </row>
    <row r="77" spans="1:16" ht="60" customHeight="1" x14ac:dyDescent="0.25">
      <c r="A77" s="1393"/>
      <c r="B77" s="901"/>
      <c r="C77" s="1398"/>
      <c r="D77" s="595"/>
      <c r="E77" s="496">
        <v>974</v>
      </c>
      <c r="F77" s="496" t="s">
        <v>748</v>
      </c>
      <c r="G77" s="494" t="s">
        <v>778</v>
      </c>
      <c r="H77" s="494" t="s">
        <v>810</v>
      </c>
      <c r="I77" s="494" t="s">
        <v>763</v>
      </c>
      <c r="J77" s="481">
        <v>5304320</v>
      </c>
      <c r="K77" s="481">
        <v>5307872.8499999996</v>
      </c>
      <c r="L77" s="482">
        <v>4803307.97</v>
      </c>
      <c r="P77" s="39"/>
    </row>
    <row r="78" spans="1:16" ht="138.75" customHeight="1" x14ac:dyDescent="0.25">
      <c r="A78" s="76" t="s">
        <v>114</v>
      </c>
      <c r="B78" s="906"/>
      <c r="C78" s="87" t="s">
        <v>819</v>
      </c>
      <c r="D78" s="593"/>
      <c r="E78" s="122">
        <v>974</v>
      </c>
      <c r="F78" s="122" t="s">
        <v>748</v>
      </c>
      <c r="G78" s="122" t="s">
        <v>778</v>
      </c>
      <c r="H78" s="122" t="s">
        <v>810</v>
      </c>
      <c r="I78" s="122" t="s">
        <v>787</v>
      </c>
      <c r="J78" s="481">
        <v>4101300</v>
      </c>
      <c r="K78" s="481">
        <v>4235747.1500000004</v>
      </c>
      <c r="L78" s="482">
        <v>4235747.1500000004</v>
      </c>
      <c r="P78" s="39"/>
    </row>
    <row r="79" spans="1:16" ht="43.5" customHeight="1" x14ac:dyDescent="0.25">
      <c r="A79" s="1473" t="s">
        <v>812</v>
      </c>
      <c r="B79" s="923"/>
      <c r="C79" s="1481" t="s">
        <v>113</v>
      </c>
      <c r="D79" s="590"/>
      <c r="E79" s="497">
        <v>974</v>
      </c>
      <c r="F79" s="497" t="s">
        <v>748</v>
      </c>
      <c r="G79" s="498" t="s">
        <v>778</v>
      </c>
      <c r="H79" s="498" t="s">
        <v>789</v>
      </c>
      <c r="I79" s="498" t="s">
        <v>761</v>
      </c>
      <c r="J79" s="479">
        <v>170756530</v>
      </c>
      <c r="K79" s="479">
        <v>178748964</v>
      </c>
      <c r="L79" s="480">
        <v>165076653.34999999</v>
      </c>
      <c r="P79" s="39"/>
    </row>
    <row r="80" spans="1:16" x14ac:dyDescent="0.25">
      <c r="A80" s="1393"/>
      <c r="B80" s="901"/>
      <c r="C80" s="1398"/>
      <c r="D80" s="595"/>
      <c r="E80" s="496">
        <v>974</v>
      </c>
      <c r="F80" s="496" t="s">
        <v>748</v>
      </c>
      <c r="G80" s="494" t="s">
        <v>778</v>
      </c>
      <c r="H80" s="494" t="s">
        <v>789</v>
      </c>
      <c r="I80" s="494" t="s">
        <v>763</v>
      </c>
      <c r="J80" s="481">
        <v>51568470</v>
      </c>
      <c r="K80" s="481">
        <v>53971657</v>
      </c>
      <c r="L80" s="482">
        <v>49839636.920000002</v>
      </c>
      <c r="P80" s="39"/>
    </row>
    <row r="81" spans="1:16" ht="85.5" customHeight="1" x14ac:dyDescent="0.25">
      <c r="A81" s="1474"/>
      <c r="B81" s="924"/>
      <c r="C81" s="1399"/>
      <c r="D81" s="591"/>
      <c r="E81" s="496">
        <v>974</v>
      </c>
      <c r="F81" s="496" t="s">
        <v>748</v>
      </c>
      <c r="G81" s="494" t="s">
        <v>778</v>
      </c>
      <c r="H81" s="494" t="s">
        <v>789</v>
      </c>
      <c r="I81" s="494" t="s">
        <v>751</v>
      </c>
      <c r="J81" s="481">
        <v>11197463</v>
      </c>
      <c r="K81" s="481">
        <v>11508042</v>
      </c>
      <c r="L81" s="482">
        <v>10742411.09</v>
      </c>
      <c r="P81" s="39"/>
    </row>
    <row r="82" spans="1:16" ht="166.5" customHeight="1" thickBot="1" x14ac:dyDescent="0.3">
      <c r="A82" s="84" t="s">
        <v>813</v>
      </c>
      <c r="B82" s="912"/>
      <c r="C82" s="85" t="s">
        <v>115</v>
      </c>
      <c r="D82" s="85"/>
      <c r="E82" s="110">
        <v>974</v>
      </c>
      <c r="F82" s="110" t="s">
        <v>748</v>
      </c>
      <c r="G82" s="110" t="s">
        <v>778</v>
      </c>
      <c r="H82" s="110" t="s">
        <v>789</v>
      </c>
      <c r="I82" s="110" t="s">
        <v>787</v>
      </c>
      <c r="J82" s="483">
        <v>43889300</v>
      </c>
      <c r="K82" s="483">
        <v>44889300</v>
      </c>
      <c r="L82" s="484">
        <v>44889300</v>
      </c>
      <c r="P82" s="39"/>
    </row>
    <row r="83" spans="1:16" ht="57.75" customHeight="1" thickBot="1" x14ac:dyDescent="0.3">
      <c r="A83" s="126" t="s">
        <v>673</v>
      </c>
      <c r="B83" s="925"/>
      <c r="C83" s="127" t="s">
        <v>116</v>
      </c>
      <c r="D83" s="672"/>
      <c r="E83" s="1484"/>
      <c r="F83" s="1485"/>
      <c r="G83" s="1485"/>
      <c r="H83" s="1485"/>
      <c r="I83" s="1486"/>
      <c r="J83" s="481">
        <v>19886600</v>
      </c>
      <c r="K83" s="481">
        <v>19866600</v>
      </c>
      <c r="L83" s="482">
        <v>17724283.390000001</v>
      </c>
      <c r="P83" s="39"/>
    </row>
    <row r="84" spans="1:16" ht="150" x14ac:dyDescent="0.25">
      <c r="A84" s="69" t="s">
        <v>117</v>
      </c>
      <c r="B84" s="905"/>
      <c r="C84" s="70" t="s">
        <v>118</v>
      </c>
      <c r="D84" s="70"/>
      <c r="E84" s="121">
        <v>974</v>
      </c>
      <c r="F84" s="121" t="s">
        <v>748</v>
      </c>
      <c r="G84" s="121" t="s">
        <v>778</v>
      </c>
      <c r="H84" s="121" t="s">
        <v>790</v>
      </c>
      <c r="I84" s="121" t="s">
        <v>751</v>
      </c>
      <c r="J84" s="499">
        <v>6791550</v>
      </c>
      <c r="K84" s="499">
        <v>6481860</v>
      </c>
      <c r="L84" s="500">
        <v>5292639.91</v>
      </c>
      <c r="P84" s="39"/>
    </row>
    <row r="85" spans="1:16" ht="55.15" customHeight="1" x14ac:dyDescent="0.25">
      <c r="A85" s="76" t="s">
        <v>119</v>
      </c>
      <c r="B85" s="906"/>
      <c r="C85" s="87" t="s">
        <v>120</v>
      </c>
      <c r="D85" s="593"/>
      <c r="E85" s="122">
        <v>974</v>
      </c>
      <c r="F85" s="122" t="s">
        <v>748</v>
      </c>
      <c r="G85" s="122" t="s">
        <v>778</v>
      </c>
      <c r="H85" s="122" t="s">
        <v>790</v>
      </c>
      <c r="I85" s="122" t="s">
        <v>779</v>
      </c>
      <c r="J85" s="481">
        <v>1444950</v>
      </c>
      <c r="K85" s="481">
        <v>1754640</v>
      </c>
      <c r="L85" s="482">
        <v>1754640</v>
      </c>
      <c r="P85" s="39"/>
    </row>
    <row r="86" spans="1:16" ht="80.25" customHeight="1" x14ac:dyDescent="0.25">
      <c r="A86" s="1479" t="s">
        <v>817</v>
      </c>
      <c r="B86" s="926"/>
      <c r="C86" s="1481" t="s">
        <v>814</v>
      </c>
      <c r="D86" s="590"/>
      <c r="E86" s="122">
        <v>974</v>
      </c>
      <c r="F86" s="122" t="s">
        <v>748</v>
      </c>
      <c r="G86" s="122" t="s">
        <v>778</v>
      </c>
      <c r="H86" s="122" t="s">
        <v>816</v>
      </c>
      <c r="I86" s="122" t="s">
        <v>751</v>
      </c>
      <c r="J86" s="481">
        <v>7700088</v>
      </c>
      <c r="K86" s="481">
        <v>7884368.7999999998</v>
      </c>
      <c r="L86" s="482">
        <v>7028043.8600000003</v>
      </c>
      <c r="P86" s="39"/>
    </row>
    <row r="87" spans="1:16" ht="63.75" customHeight="1" x14ac:dyDescent="0.25">
      <c r="A87" s="1480"/>
      <c r="B87" s="927"/>
      <c r="C87" s="1399"/>
      <c r="D87" s="591"/>
      <c r="E87" s="106">
        <v>974</v>
      </c>
      <c r="F87" s="106" t="s">
        <v>748</v>
      </c>
      <c r="G87" s="106" t="s">
        <v>778</v>
      </c>
      <c r="H87" s="106" t="s">
        <v>816</v>
      </c>
      <c r="I87" s="106" t="s">
        <v>751</v>
      </c>
      <c r="J87" s="479">
        <v>1050012</v>
      </c>
      <c r="K87" s="479">
        <v>1075141.2</v>
      </c>
      <c r="L87" s="480">
        <v>958369.62</v>
      </c>
      <c r="P87" s="39"/>
    </row>
    <row r="88" spans="1:16" ht="55.15" customHeight="1" x14ac:dyDescent="0.25">
      <c r="A88" s="1471" t="s">
        <v>818</v>
      </c>
      <c r="B88" s="926"/>
      <c r="C88" s="1390" t="s">
        <v>815</v>
      </c>
      <c r="D88" s="590"/>
      <c r="E88" s="130">
        <v>974</v>
      </c>
      <c r="F88" s="130" t="s">
        <v>748</v>
      </c>
      <c r="G88" s="130" t="s">
        <v>778</v>
      </c>
      <c r="H88" s="130" t="s">
        <v>816</v>
      </c>
      <c r="I88" s="130" t="s">
        <v>779</v>
      </c>
      <c r="J88" s="485">
        <v>2552000</v>
      </c>
      <c r="K88" s="485">
        <v>2367719.2000000002</v>
      </c>
      <c r="L88" s="486">
        <v>2367719.2000000002</v>
      </c>
      <c r="P88" s="39"/>
    </row>
    <row r="89" spans="1:16" ht="15.75" thickBot="1" x14ac:dyDescent="0.3">
      <c r="A89" s="1472"/>
      <c r="B89" s="928"/>
      <c r="C89" s="1415"/>
      <c r="D89" s="592"/>
      <c r="E89" s="110">
        <v>974</v>
      </c>
      <c r="F89" s="110" t="s">
        <v>748</v>
      </c>
      <c r="G89" s="110" t="s">
        <v>778</v>
      </c>
      <c r="H89" s="110" t="s">
        <v>816</v>
      </c>
      <c r="I89" s="110" t="s">
        <v>779</v>
      </c>
      <c r="J89" s="483">
        <v>348000</v>
      </c>
      <c r="K89" s="483">
        <v>322870.8</v>
      </c>
      <c r="L89" s="484">
        <v>322870.8</v>
      </c>
      <c r="P89" s="39"/>
    </row>
    <row r="90" spans="1:16" ht="43.5" thickBot="1" x14ac:dyDescent="0.3">
      <c r="A90" s="126" t="s">
        <v>121</v>
      </c>
      <c r="B90" s="925"/>
      <c r="C90" s="127" t="s">
        <v>890</v>
      </c>
      <c r="D90" s="672"/>
      <c r="E90" s="1468"/>
      <c r="F90" s="1469"/>
      <c r="G90" s="1469"/>
      <c r="H90" s="1469"/>
      <c r="I90" s="1470"/>
      <c r="J90" s="128">
        <v>0</v>
      </c>
      <c r="K90" s="128">
        <v>2377441.36</v>
      </c>
      <c r="L90" s="129">
        <v>2377441.36</v>
      </c>
      <c r="P90" s="39"/>
    </row>
    <row r="91" spans="1:16" ht="75.75" thickBot="1" x14ac:dyDescent="0.3">
      <c r="A91" s="131" t="s">
        <v>123</v>
      </c>
      <c r="B91" s="929"/>
      <c r="C91" s="132" t="s">
        <v>124</v>
      </c>
      <c r="D91" s="132"/>
      <c r="E91" s="100">
        <v>974</v>
      </c>
      <c r="F91" s="100" t="s">
        <v>748</v>
      </c>
      <c r="G91" s="100" t="s">
        <v>778</v>
      </c>
      <c r="H91" s="100" t="s">
        <v>791</v>
      </c>
      <c r="I91" s="100" t="s">
        <v>751</v>
      </c>
      <c r="J91" s="499">
        <v>0</v>
      </c>
      <c r="K91" s="499">
        <v>2353666.9500000002</v>
      </c>
      <c r="L91" s="500">
        <v>2353666.9500000002</v>
      </c>
      <c r="P91" s="39"/>
    </row>
    <row r="92" spans="1:16" ht="75" x14ac:dyDescent="0.25">
      <c r="A92" s="501" t="s">
        <v>825</v>
      </c>
      <c r="B92" s="930"/>
      <c r="C92" s="502" t="s">
        <v>124</v>
      </c>
      <c r="D92" s="502"/>
      <c r="E92" s="503">
        <v>974</v>
      </c>
      <c r="F92" s="503" t="s">
        <v>769</v>
      </c>
      <c r="G92" s="503" t="s">
        <v>792</v>
      </c>
      <c r="H92" s="503" t="s">
        <v>791</v>
      </c>
      <c r="I92" s="503" t="s">
        <v>751</v>
      </c>
      <c r="J92" s="488">
        <v>0</v>
      </c>
      <c r="K92" s="488">
        <v>23774.41</v>
      </c>
      <c r="L92" s="489">
        <v>23774.41</v>
      </c>
      <c r="P92" s="39"/>
    </row>
    <row r="93" spans="1:16" ht="62.25" customHeight="1" thickBot="1" x14ac:dyDescent="0.3">
      <c r="A93" s="504" t="s">
        <v>125</v>
      </c>
      <c r="B93" s="504"/>
      <c r="C93" s="193" t="s">
        <v>122</v>
      </c>
      <c r="D93" s="193"/>
      <c r="E93" s="1466"/>
      <c r="F93" s="1467"/>
      <c r="G93" s="1467"/>
      <c r="H93" s="1467"/>
      <c r="I93" s="1467"/>
      <c r="J93" s="256">
        <v>100000</v>
      </c>
      <c r="K93" s="256">
        <v>89000</v>
      </c>
      <c r="L93" s="256">
        <v>89000</v>
      </c>
      <c r="P93" s="39"/>
    </row>
    <row r="94" spans="1:16" ht="62.25" customHeight="1" thickBot="1" x14ac:dyDescent="0.3">
      <c r="A94" s="469" t="s">
        <v>891</v>
      </c>
      <c r="B94" s="931"/>
      <c r="C94" s="507" t="s">
        <v>124</v>
      </c>
      <c r="D94" s="673"/>
      <c r="E94" s="460" t="s">
        <v>798</v>
      </c>
      <c r="F94" s="506">
        <v>10</v>
      </c>
      <c r="G94" s="506">
        <v>6</v>
      </c>
      <c r="H94" s="506">
        <v>102441060</v>
      </c>
      <c r="I94" s="506">
        <v>244</v>
      </c>
      <c r="J94" s="123">
        <v>100</v>
      </c>
      <c r="K94" s="123">
        <v>89000</v>
      </c>
      <c r="L94" s="123">
        <v>89000</v>
      </c>
      <c r="P94" s="39"/>
    </row>
    <row r="95" spans="1:16" ht="29.25" thickBot="1" x14ac:dyDescent="0.3">
      <c r="A95" s="126" t="s">
        <v>126</v>
      </c>
      <c r="B95" s="925"/>
      <c r="C95" s="127" t="s">
        <v>127</v>
      </c>
      <c r="D95" s="672"/>
      <c r="E95" s="1463"/>
      <c r="F95" s="1464"/>
      <c r="G95" s="1464"/>
      <c r="H95" s="1464"/>
      <c r="I95" s="1465"/>
      <c r="J95" s="128">
        <v>1990000</v>
      </c>
      <c r="K95" s="128">
        <v>3325000</v>
      </c>
      <c r="L95" s="129">
        <v>299388.63</v>
      </c>
      <c r="P95" s="39"/>
    </row>
    <row r="96" spans="1:16" ht="150" x14ac:dyDescent="0.25">
      <c r="A96" s="69" t="s">
        <v>128</v>
      </c>
      <c r="B96" s="905"/>
      <c r="C96" s="70" t="s">
        <v>88</v>
      </c>
      <c r="D96" s="70"/>
      <c r="E96" s="121">
        <v>974</v>
      </c>
      <c r="F96" s="121" t="s">
        <v>769</v>
      </c>
      <c r="G96" s="121" t="s">
        <v>773</v>
      </c>
      <c r="H96" s="121" t="s">
        <v>793</v>
      </c>
      <c r="I96" s="121" t="s">
        <v>775</v>
      </c>
      <c r="J96" s="499">
        <v>1630000</v>
      </c>
      <c r="K96" s="499">
        <v>3085000</v>
      </c>
      <c r="L96" s="500">
        <v>2709388.63</v>
      </c>
      <c r="P96" s="39"/>
    </row>
    <row r="97" spans="1:16" ht="108.75" customHeight="1" thickBot="1" x14ac:dyDescent="0.3">
      <c r="A97" s="84" t="s">
        <v>129</v>
      </c>
      <c r="B97" s="912"/>
      <c r="C97" s="85" t="s">
        <v>130</v>
      </c>
      <c r="D97" s="85"/>
      <c r="E97" s="110">
        <v>974</v>
      </c>
      <c r="F97" s="110" t="s">
        <v>769</v>
      </c>
      <c r="G97" s="110" t="s">
        <v>773</v>
      </c>
      <c r="H97" s="110" t="s">
        <v>793</v>
      </c>
      <c r="I97" s="110" t="s">
        <v>779</v>
      </c>
      <c r="J97" s="483">
        <v>360000</v>
      </c>
      <c r="K97" s="483">
        <v>240000</v>
      </c>
      <c r="L97" s="484">
        <v>240000</v>
      </c>
      <c r="M97" s="11" t="e">
        <f>J100+#REF!+J120+J122</f>
        <v>#REF!</v>
      </c>
      <c r="N97" s="11" t="e">
        <f>J97-M97</f>
        <v>#REF!</v>
      </c>
      <c r="P97" s="39"/>
    </row>
    <row r="98" spans="1:16" ht="29.25" customHeight="1" thickBot="1" x14ac:dyDescent="0.3">
      <c r="A98" s="1457" t="s">
        <v>131</v>
      </c>
      <c r="B98" s="932"/>
      <c r="C98" s="1460" t="s">
        <v>132</v>
      </c>
      <c r="D98" s="674"/>
      <c r="E98" s="133"/>
      <c r="F98" s="133"/>
      <c r="G98" s="133"/>
      <c r="H98" s="133"/>
      <c r="I98" s="133"/>
      <c r="J98" s="134">
        <v>39266084.5</v>
      </c>
      <c r="K98" s="134">
        <v>41684589.100000001</v>
      </c>
      <c r="L98" s="135">
        <v>41583154.850000001</v>
      </c>
      <c r="P98" s="39"/>
    </row>
    <row r="99" spans="1:16" ht="40.5" customHeight="1" x14ac:dyDescent="0.25">
      <c r="A99" s="1458"/>
      <c r="B99" s="902"/>
      <c r="C99" s="1461"/>
      <c r="D99" s="588"/>
      <c r="E99" s="508" t="s">
        <v>1000</v>
      </c>
      <c r="F99" s="115"/>
      <c r="G99" s="115"/>
      <c r="H99" s="115"/>
      <c r="I99" s="115"/>
      <c r="J99" s="116">
        <v>1808512.5</v>
      </c>
      <c r="K99" s="116">
        <v>2780977.1</v>
      </c>
      <c r="L99" s="116">
        <v>2704291.63</v>
      </c>
      <c r="P99" s="39"/>
    </row>
    <row r="100" spans="1:16" ht="30.75" customHeight="1" thickBot="1" x14ac:dyDescent="0.3">
      <c r="A100" s="1459"/>
      <c r="B100" s="903"/>
      <c r="C100" s="1462"/>
      <c r="D100" s="588"/>
      <c r="E100" s="509" t="s">
        <v>1175</v>
      </c>
      <c r="F100" s="136"/>
      <c r="G100" s="136"/>
      <c r="H100" s="136"/>
      <c r="I100" s="136"/>
      <c r="J100" s="137">
        <v>37457572</v>
      </c>
      <c r="K100" s="137">
        <v>38903592</v>
      </c>
      <c r="L100" s="137">
        <v>38878863.219999999</v>
      </c>
      <c r="P100" s="39"/>
    </row>
    <row r="101" spans="1:16" ht="74.25" customHeight="1" thickBot="1" x14ac:dyDescent="0.3">
      <c r="A101" s="138" t="s">
        <v>679</v>
      </c>
      <c r="B101" s="933"/>
      <c r="C101" s="139" t="s">
        <v>133</v>
      </c>
      <c r="D101" s="675"/>
      <c r="E101" s="1491"/>
      <c r="F101" s="1492"/>
      <c r="G101" s="1492"/>
      <c r="H101" s="1492"/>
      <c r="I101" s="1493"/>
      <c r="J101" s="67">
        <v>36857572</v>
      </c>
      <c r="K101" s="67">
        <v>38337592</v>
      </c>
      <c r="L101" s="68">
        <v>38312863.219999999</v>
      </c>
      <c r="P101" s="39"/>
    </row>
    <row r="102" spans="1:16" ht="30" x14ac:dyDescent="0.25">
      <c r="A102" s="76" t="s">
        <v>134</v>
      </c>
      <c r="B102" s="917"/>
      <c r="C102" s="490" t="s">
        <v>655</v>
      </c>
      <c r="D102" s="676"/>
      <c r="E102" s="122">
        <v>974</v>
      </c>
      <c r="F102" s="122" t="s">
        <v>748</v>
      </c>
      <c r="G102" s="122" t="s">
        <v>773</v>
      </c>
      <c r="H102" s="122" t="s">
        <v>892</v>
      </c>
      <c r="I102" s="122" t="s">
        <v>751</v>
      </c>
      <c r="J102" s="123">
        <v>0</v>
      </c>
      <c r="K102" s="123">
        <v>25000</v>
      </c>
      <c r="L102" s="124">
        <v>25000</v>
      </c>
      <c r="P102" s="39"/>
    </row>
    <row r="103" spans="1:16" ht="65.25" customHeight="1" x14ac:dyDescent="0.25">
      <c r="A103" s="510" t="s">
        <v>135</v>
      </c>
      <c r="B103" s="934"/>
      <c r="C103" s="491" t="s">
        <v>888</v>
      </c>
      <c r="D103" s="491"/>
      <c r="E103" s="492">
        <v>974</v>
      </c>
      <c r="F103" s="493" t="s">
        <v>748</v>
      </c>
      <c r="G103" s="493" t="s">
        <v>773</v>
      </c>
      <c r="H103" s="494" t="s">
        <v>892</v>
      </c>
      <c r="I103" s="494" t="s">
        <v>779</v>
      </c>
      <c r="J103" s="494" t="s">
        <v>893</v>
      </c>
      <c r="K103" s="481">
        <v>225000</v>
      </c>
      <c r="L103" s="481">
        <v>225000</v>
      </c>
      <c r="M103" s="482">
        <v>225000</v>
      </c>
      <c r="P103" s="39"/>
    </row>
    <row r="104" spans="1:16" ht="65.25" customHeight="1" thickBot="1" x14ac:dyDescent="0.3">
      <c r="A104" s="511" t="s">
        <v>894</v>
      </c>
      <c r="B104" s="935"/>
      <c r="C104" s="491" t="s">
        <v>895</v>
      </c>
      <c r="D104" s="491"/>
      <c r="E104" s="492" t="s">
        <v>734</v>
      </c>
      <c r="F104" s="493">
        <v>974</v>
      </c>
      <c r="G104" s="493" t="s">
        <v>748</v>
      </c>
      <c r="H104" s="494" t="s">
        <v>773</v>
      </c>
      <c r="I104" s="494" t="s">
        <v>896</v>
      </c>
      <c r="J104" s="494" t="s">
        <v>779</v>
      </c>
      <c r="K104" s="481">
        <v>0</v>
      </c>
      <c r="L104" s="481">
        <v>144190</v>
      </c>
      <c r="M104" s="482">
        <v>144190</v>
      </c>
      <c r="P104" s="39"/>
    </row>
    <row r="105" spans="1:16" ht="15" customHeight="1" x14ac:dyDescent="0.25">
      <c r="A105" s="1456" t="s">
        <v>139</v>
      </c>
      <c r="B105" s="922"/>
      <c r="C105" s="1409" t="s">
        <v>136</v>
      </c>
      <c r="D105" s="583"/>
      <c r="E105" s="1509" t="s">
        <v>734</v>
      </c>
      <c r="F105" s="496">
        <v>974</v>
      </c>
      <c r="G105" s="496" t="s">
        <v>748</v>
      </c>
      <c r="H105" s="494" t="s">
        <v>773</v>
      </c>
      <c r="I105" s="494" t="s">
        <v>794</v>
      </c>
      <c r="J105" s="494" t="s">
        <v>761</v>
      </c>
      <c r="K105" s="481">
        <v>5483400</v>
      </c>
      <c r="L105" s="481">
        <v>5531000</v>
      </c>
      <c r="M105" s="481">
        <v>5530905.0099999998</v>
      </c>
      <c r="P105" s="39"/>
    </row>
    <row r="106" spans="1:16" x14ac:dyDescent="0.25">
      <c r="A106" s="1473"/>
      <c r="B106" s="923"/>
      <c r="C106" s="1494"/>
      <c r="D106" s="583"/>
      <c r="E106" s="1410"/>
      <c r="F106" s="496">
        <v>974</v>
      </c>
      <c r="G106" s="496" t="s">
        <v>748</v>
      </c>
      <c r="H106" s="494" t="s">
        <v>773</v>
      </c>
      <c r="I106" s="494" t="s">
        <v>794</v>
      </c>
      <c r="J106" s="494" t="s">
        <v>762</v>
      </c>
      <c r="K106" s="481">
        <v>0</v>
      </c>
      <c r="L106" s="481">
        <v>8600</v>
      </c>
      <c r="M106" s="481">
        <v>8600</v>
      </c>
      <c r="P106" s="39"/>
    </row>
    <row r="107" spans="1:16" x14ac:dyDescent="0.25">
      <c r="A107" s="1393"/>
      <c r="B107" s="901"/>
      <c r="C107" s="1410"/>
      <c r="D107" s="584"/>
      <c r="E107" s="1410"/>
      <c r="F107" s="496">
        <v>974</v>
      </c>
      <c r="G107" s="496" t="s">
        <v>748</v>
      </c>
      <c r="H107" s="494" t="s">
        <v>773</v>
      </c>
      <c r="I107" s="494" t="s">
        <v>794</v>
      </c>
      <c r="J107" s="494" t="s">
        <v>763</v>
      </c>
      <c r="K107" s="481">
        <v>1656000</v>
      </c>
      <c r="L107" s="481">
        <v>1662600</v>
      </c>
      <c r="M107" s="481">
        <v>1654638.68</v>
      </c>
      <c r="P107" s="39"/>
    </row>
    <row r="108" spans="1:16" x14ac:dyDescent="0.25">
      <c r="A108" s="1393"/>
      <c r="B108" s="901"/>
      <c r="C108" s="1410"/>
      <c r="D108" s="584"/>
      <c r="E108" s="1410"/>
      <c r="F108" s="496">
        <v>974</v>
      </c>
      <c r="G108" s="496" t="s">
        <v>748</v>
      </c>
      <c r="H108" s="494" t="s">
        <v>773</v>
      </c>
      <c r="I108" s="494" t="s">
        <v>794</v>
      </c>
      <c r="J108" s="494" t="s">
        <v>751</v>
      </c>
      <c r="K108" s="481">
        <v>154532</v>
      </c>
      <c r="L108" s="481">
        <v>390588</v>
      </c>
      <c r="M108" s="481">
        <v>373915.77</v>
      </c>
      <c r="P108" s="39"/>
    </row>
    <row r="109" spans="1:16" x14ac:dyDescent="0.25">
      <c r="A109" s="1393"/>
      <c r="B109" s="901"/>
      <c r="C109" s="1410"/>
      <c r="D109" s="584"/>
      <c r="E109" s="1410"/>
      <c r="F109" s="496">
        <v>974</v>
      </c>
      <c r="G109" s="496" t="s">
        <v>748</v>
      </c>
      <c r="H109" s="494" t="s">
        <v>773</v>
      </c>
      <c r="I109" s="494" t="s">
        <v>794</v>
      </c>
      <c r="J109" s="494" t="s">
        <v>764</v>
      </c>
      <c r="K109" s="481">
        <v>3500</v>
      </c>
      <c r="L109" s="481">
        <v>3500</v>
      </c>
      <c r="M109" s="481">
        <v>3500</v>
      </c>
      <c r="P109" s="39"/>
    </row>
    <row r="110" spans="1:16" x14ac:dyDescent="0.25">
      <c r="A110" s="1474"/>
      <c r="B110" s="924"/>
      <c r="C110" s="1411"/>
      <c r="D110" s="585"/>
      <c r="E110" s="1411"/>
      <c r="F110" s="496">
        <v>974</v>
      </c>
      <c r="G110" s="496" t="s">
        <v>748</v>
      </c>
      <c r="H110" s="494" t="s">
        <v>773</v>
      </c>
      <c r="I110" s="494" t="s">
        <v>794</v>
      </c>
      <c r="J110" s="494" t="s">
        <v>766</v>
      </c>
      <c r="K110" s="481">
        <v>1410</v>
      </c>
      <c r="L110" s="481">
        <v>0</v>
      </c>
      <c r="M110" s="481">
        <v>0</v>
      </c>
      <c r="P110" s="39"/>
    </row>
    <row r="111" spans="1:16" x14ac:dyDescent="0.25">
      <c r="A111" s="1388" t="s">
        <v>141</v>
      </c>
      <c r="B111" s="909"/>
      <c r="C111" s="1390" t="s">
        <v>138</v>
      </c>
      <c r="D111" s="586"/>
      <c r="E111" s="1359" t="s">
        <v>611</v>
      </c>
      <c r="F111" s="493">
        <v>974</v>
      </c>
      <c r="G111" s="493" t="s">
        <v>748</v>
      </c>
      <c r="H111" s="494" t="s">
        <v>773</v>
      </c>
      <c r="I111" s="494" t="s">
        <v>795</v>
      </c>
      <c r="J111" s="494" t="s">
        <v>751</v>
      </c>
      <c r="K111" s="481">
        <v>193730</v>
      </c>
      <c r="L111" s="481">
        <v>1161</v>
      </c>
      <c r="M111" s="481">
        <v>1160.81</v>
      </c>
      <c r="P111" s="39"/>
    </row>
    <row r="112" spans="1:16" x14ac:dyDescent="0.25">
      <c r="A112" s="1389"/>
      <c r="B112" s="899"/>
      <c r="C112" s="1391"/>
      <c r="D112" s="587"/>
      <c r="E112" s="1358"/>
      <c r="F112" s="493">
        <v>974</v>
      </c>
      <c r="G112" s="493" t="s">
        <v>748</v>
      </c>
      <c r="H112" s="494" t="s">
        <v>773</v>
      </c>
      <c r="I112" s="494" t="s">
        <v>795</v>
      </c>
      <c r="J112" s="494" t="s">
        <v>889</v>
      </c>
      <c r="K112" s="481">
        <v>0</v>
      </c>
      <c r="L112" s="481">
        <v>233623</v>
      </c>
      <c r="M112" s="481">
        <v>233622.95</v>
      </c>
      <c r="P112" s="39"/>
    </row>
    <row r="113" spans="1:16" ht="61.5" customHeight="1" x14ac:dyDescent="0.25">
      <c r="A113" s="76" t="s">
        <v>143</v>
      </c>
      <c r="B113" s="906"/>
      <c r="C113" s="87" t="s">
        <v>140</v>
      </c>
      <c r="D113" s="586"/>
      <c r="E113" s="1359" t="s">
        <v>611</v>
      </c>
      <c r="F113" s="493">
        <v>974</v>
      </c>
      <c r="G113" s="493" t="s">
        <v>748</v>
      </c>
      <c r="H113" s="494" t="s">
        <v>773</v>
      </c>
      <c r="I113" s="494" t="s">
        <v>796</v>
      </c>
      <c r="J113" s="494" t="s">
        <v>787</v>
      </c>
      <c r="K113" s="481">
        <v>28800000</v>
      </c>
      <c r="L113" s="481">
        <v>29547330</v>
      </c>
      <c r="M113" s="481">
        <v>29547330</v>
      </c>
      <c r="P113" s="39"/>
    </row>
    <row r="114" spans="1:16" ht="60" x14ac:dyDescent="0.25">
      <c r="A114" s="76" t="s">
        <v>144</v>
      </c>
      <c r="B114" s="906"/>
      <c r="C114" s="87" t="s">
        <v>142</v>
      </c>
      <c r="D114" s="677"/>
      <c r="E114" s="1358"/>
      <c r="F114" s="493">
        <v>974</v>
      </c>
      <c r="G114" s="493" t="s">
        <v>748</v>
      </c>
      <c r="H114" s="494" t="s">
        <v>773</v>
      </c>
      <c r="I114" s="494" t="s">
        <v>797</v>
      </c>
      <c r="J114" s="494" t="s">
        <v>787</v>
      </c>
      <c r="K114" s="481">
        <v>565000</v>
      </c>
      <c r="L114" s="481">
        <v>565000</v>
      </c>
      <c r="M114" s="481">
        <v>565000</v>
      </c>
      <c r="P114" s="39"/>
    </row>
    <row r="115" spans="1:16" ht="43.5" thickBot="1" x14ac:dyDescent="0.3">
      <c r="A115" s="126" t="s">
        <v>681</v>
      </c>
      <c r="B115" s="925"/>
      <c r="C115" s="127" t="s">
        <v>145</v>
      </c>
      <c r="D115" s="672"/>
      <c r="E115" s="1498"/>
      <c r="F115" s="1499"/>
      <c r="G115" s="1499"/>
      <c r="H115" s="1499"/>
      <c r="I115" s="1500"/>
      <c r="J115" s="128">
        <v>2018512.5</v>
      </c>
      <c r="K115" s="128">
        <v>2046997.1</v>
      </c>
      <c r="L115" s="129">
        <v>1970291.63</v>
      </c>
      <c r="P115" s="39"/>
    </row>
    <row r="116" spans="1:16" ht="56.25" customHeight="1" x14ac:dyDescent="0.25">
      <c r="A116" s="69" t="s">
        <v>146</v>
      </c>
      <c r="B116" s="905"/>
      <c r="C116" s="512" t="s">
        <v>147</v>
      </c>
      <c r="D116" s="512"/>
      <c r="E116" s="512" t="s">
        <v>734</v>
      </c>
      <c r="F116" s="513" t="s">
        <v>798</v>
      </c>
      <c r="G116" s="513" t="s">
        <v>748</v>
      </c>
      <c r="H116" s="514" t="s">
        <v>748</v>
      </c>
      <c r="I116" s="514" t="s">
        <v>799</v>
      </c>
      <c r="J116" s="514" t="s">
        <v>751</v>
      </c>
      <c r="K116" s="499">
        <v>275000</v>
      </c>
      <c r="L116" s="499">
        <v>416000</v>
      </c>
      <c r="M116" s="500">
        <v>416000</v>
      </c>
      <c r="P116" s="39"/>
    </row>
    <row r="117" spans="1:16" ht="48" customHeight="1" x14ac:dyDescent="0.25">
      <c r="A117" s="76" t="s">
        <v>148</v>
      </c>
      <c r="B117" s="906"/>
      <c r="C117" s="462" t="s">
        <v>149</v>
      </c>
      <c r="D117" s="462"/>
      <c r="E117" s="462" t="s">
        <v>734</v>
      </c>
      <c r="F117" s="493" t="s">
        <v>798</v>
      </c>
      <c r="G117" s="493" t="s">
        <v>748</v>
      </c>
      <c r="H117" s="494" t="s">
        <v>748</v>
      </c>
      <c r="I117" s="494" t="s">
        <v>799</v>
      </c>
      <c r="J117" s="494" t="s">
        <v>779</v>
      </c>
      <c r="K117" s="481">
        <v>175000</v>
      </c>
      <c r="L117" s="481">
        <v>0</v>
      </c>
      <c r="M117" s="482">
        <v>0</v>
      </c>
      <c r="P117" s="39"/>
    </row>
    <row r="118" spans="1:16" ht="15" customHeight="1" x14ac:dyDescent="0.25">
      <c r="A118" s="1456" t="s">
        <v>150</v>
      </c>
      <c r="B118" s="922"/>
      <c r="C118" s="1409" t="s">
        <v>659</v>
      </c>
      <c r="D118" s="582"/>
      <c r="E118" s="462" t="s">
        <v>658</v>
      </c>
      <c r="F118" s="496" t="s">
        <v>798</v>
      </c>
      <c r="G118" s="496" t="s">
        <v>748</v>
      </c>
      <c r="H118" s="494" t="s">
        <v>748</v>
      </c>
      <c r="I118" s="494" t="s">
        <v>800</v>
      </c>
      <c r="J118" s="494" t="s">
        <v>751</v>
      </c>
      <c r="K118" s="481">
        <v>1146712.5</v>
      </c>
      <c r="L118" s="481">
        <v>1434291.63</v>
      </c>
      <c r="M118" s="482">
        <v>1434291.63</v>
      </c>
      <c r="P118" s="39"/>
    </row>
    <row r="119" spans="1:16" ht="67.5" customHeight="1" x14ac:dyDescent="0.25">
      <c r="A119" s="1474"/>
      <c r="B119" s="924"/>
      <c r="C119" s="1411"/>
      <c r="D119" s="585"/>
      <c r="E119" s="462" t="s">
        <v>658</v>
      </c>
      <c r="F119" s="496" t="s">
        <v>798</v>
      </c>
      <c r="G119" s="496" t="s">
        <v>748</v>
      </c>
      <c r="H119" s="494" t="s">
        <v>748</v>
      </c>
      <c r="I119" s="494" t="s">
        <v>800</v>
      </c>
      <c r="J119" s="494" t="s">
        <v>775</v>
      </c>
      <c r="K119" s="481">
        <v>100000</v>
      </c>
      <c r="L119" s="481">
        <v>196705.47</v>
      </c>
      <c r="M119" s="482">
        <v>120000</v>
      </c>
      <c r="P119" s="39"/>
    </row>
    <row r="120" spans="1:16" ht="81" customHeight="1" thickBot="1" x14ac:dyDescent="0.3">
      <c r="A120" s="84" t="s">
        <v>151</v>
      </c>
      <c r="B120" s="912"/>
      <c r="C120" s="515" t="s">
        <v>152</v>
      </c>
      <c r="D120" s="515"/>
      <c r="E120" s="515" t="s">
        <v>658</v>
      </c>
      <c r="F120" s="516" t="s">
        <v>798</v>
      </c>
      <c r="G120" s="516" t="s">
        <v>748</v>
      </c>
      <c r="H120" s="517" t="s">
        <v>748</v>
      </c>
      <c r="I120" s="517" t="s">
        <v>800</v>
      </c>
      <c r="J120" s="517" t="s">
        <v>779</v>
      </c>
      <c r="K120" s="483">
        <v>321800</v>
      </c>
      <c r="L120" s="483">
        <v>0</v>
      </c>
      <c r="M120" s="484">
        <v>0</v>
      </c>
      <c r="P120" s="39"/>
    </row>
    <row r="121" spans="1:16" ht="100.5" thickBot="1" x14ac:dyDescent="0.3">
      <c r="A121" s="140" t="s">
        <v>669</v>
      </c>
      <c r="B121" s="936"/>
      <c r="C121" s="141" t="s">
        <v>153</v>
      </c>
      <c r="D121" s="678"/>
      <c r="E121" s="1495"/>
      <c r="F121" s="1496"/>
      <c r="G121" s="1496"/>
      <c r="H121" s="1496"/>
      <c r="I121" s="1497"/>
      <c r="J121" s="142">
        <v>150000</v>
      </c>
      <c r="K121" s="142">
        <v>150000</v>
      </c>
      <c r="L121" s="143">
        <v>150000</v>
      </c>
      <c r="P121" s="39"/>
    </row>
    <row r="122" spans="1:16" ht="30.75" thickBot="1" x14ac:dyDescent="0.3">
      <c r="A122" s="131" t="s">
        <v>154</v>
      </c>
      <c r="B122" s="1048"/>
      <c r="C122" s="455" t="s">
        <v>155</v>
      </c>
      <c r="D122" s="455"/>
      <c r="E122" s="100" t="s">
        <v>798</v>
      </c>
      <c r="F122" s="100" t="s">
        <v>748</v>
      </c>
      <c r="G122" s="100" t="s">
        <v>748</v>
      </c>
      <c r="H122" s="100" t="s">
        <v>801</v>
      </c>
      <c r="I122" s="100" t="s">
        <v>751</v>
      </c>
      <c r="J122" s="477">
        <v>150000</v>
      </c>
      <c r="K122" s="477">
        <v>150000</v>
      </c>
      <c r="L122" s="478">
        <v>150000</v>
      </c>
      <c r="P122" s="39"/>
    </row>
    <row r="123" spans="1:16" ht="29.25" thickBot="1" x14ac:dyDescent="0.3">
      <c r="A123" s="126" t="s">
        <v>684</v>
      </c>
      <c r="B123" s="925"/>
      <c r="C123" s="127" t="s">
        <v>127</v>
      </c>
      <c r="D123" s="672"/>
      <c r="E123" s="1468"/>
      <c r="F123" s="1469"/>
      <c r="G123" s="1469"/>
      <c r="H123" s="1469"/>
      <c r="I123" s="1470"/>
      <c r="J123" s="128">
        <f>SUM(J124:J125)</f>
        <v>0</v>
      </c>
      <c r="K123" s="128">
        <v>1150000</v>
      </c>
      <c r="L123" s="129">
        <v>1150000</v>
      </c>
      <c r="P123" s="39"/>
    </row>
    <row r="124" spans="1:16" ht="159.75" customHeight="1" x14ac:dyDescent="0.25">
      <c r="A124" s="69" t="s">
        <v>156</v>
      </c>
      <c r="B124" s="905"/>
      <c r="C124" s="512" t="s">
        <v>88</v>
      </c>
      <c r="D124" s="512"/>
      <c r="E124" s="512" t="s">
        <v>658</v>
      </c>
      <c r="F124" s="513" t="s">
        <v>798</v>
      </c>
      <c r="G124" s="513" t="s">
        <v>769</v>
      </c>
      <c r="H124" s="514" t="s">
        <v>773</v>
      </c>
      <c r="I124" s="514" t="s">
        <v>897</v>
      </c>
      <c r="J124" s="514" t="s">
        <v>775</v>
      </c>
      <c r="K124" s="499">
        <v>120000</v>
      </c>
      <c r="L124" s="499">
        <v>990000</v>
      </c>
      <c r="M124" s="500">
        <v>990000</v>
      </c>
      <c r="P124" s="39"/>
    </row>
    <row r="125" spans="1:16" ht="156" customHeight="1" thickBot="1" x14ac:dyDescent="0.3">
      <c r="A125" s="84" t="s">
        <v>157</v>
      </c>
      <c r="B125" s="912"/>
      <c r="C125" s="515" t="s">
        <v>130</v>
      </c>
      <c r="D125" s="515"/>
      <c r="E125" s="515" t="s">
        <v>658</v>
      </c>
      <c r="F125" s="518" t="s">
        <v>798</v>
      </c>
      <c r="G125" s="518" t="s">
        <v>769</v>
      </c>
      <c r="H125" s="517" t="s">
        <v>773</v>
      </c>
      <c r="I125" s="517" t="s">
        <v>897</v>
      </c>
      <c r="J125" s="517" t="s">
        <v>779</v>
      </c>
      <c r="K125" s="483">
        <v>120000</v>
      </c>
      <c r="L125" s="483">
        <v>160000</v>
      </c>
      <c r="M125" s="484">
        <v>160000</v>
      </c>
      <c r="P125" s="39"/>
    </row>
    <row r="126" spans="1:16" ht="72" thickBot="1" x14ac:dyDescent="0.3">
      <c r="A126" s="140" t="s">
        <v>158</v>
      </c>
      <c r="B126" s="936"/>
      <c r="C126" s="141" t="s">
        <v>159</v>
      </c>
      <c r="D126" s="141"/>
      <c r="E126" s="144"/>
      <c r="F126" s="144"/>
      <c r="G126" s="144"/>
      <c r="H126" s="144"/>
      <c r="I126" s="144"/>
      <c r="J126" s="142">
        <v>26549200</v>
      </c>
      <c r="K126" s="142">
        <v>30756494.949999999</v>
      </c>
      <c r="L126" s="143">
        <v>30654729.07</v>
      </c>
      <c r="P126" s="39"/>
    </row>
    <row r="127" spans="1:16" ht="57.75" thickBot="1" x14ac:dyDescent="0.3">
      <c r="A127" s="138" t="s">
        <v>700</v>
      </c>
      <c r="B127" s="933"/>
      <c r="C127" s="139" t="s">
        <v>728</v>
      </c>
      <c r="D127" s="675"/>
      <c r="E127" s="1488"/>
      <c r="F127" s="1489"/>
      <c r="G127" s="1489"/>
      <c r="H127" s="1489"/>
      <c r="I127" s="1490"/>
      <c r="J127" s="145">
        <v>26549200</v>
      </c>
      <c r="K127" s="145">
        <v>30756494.949999999</v>
      </c>
      <c r="L127" s="146">
        <v>30654729.07</v>
      </c>
      <c r="P127" s="39"/>
    </row>
    <row r="128" spans="1:16" x14ac:dyDescent="0.25">
      <c r="A128" s="69" t="s">
        <v>729</v>
      </c>
      <c r="B128" s="905"/>
      <c r="C128" s="70" t="s">
        <v>102</v>
      </c>
      <c r="D128" s="70"/>
      <c r="E128" s="121" t="s">
        <v>798</v>
      </c>
      <c r="F128" s="121" t="s">
        <v>748</v>
      </c>
      <c r="G128" s="121" t="s">
        <v>802</v>
      </c>
      <c r="H128" s="121" t="s">
        <v>803</v>
      </c>
      <c r="I128" s="121" t="s">
        <v>751</v>
      </c>
      <c r="J128" s="499">
        <v>69400</v>
      </c>
      <c r="K128" s="499">
        <v>90991.2</v>
      </c>
      <c r="L128" s="500">
        <v>89002</v>
      </c>
      <c r="P128" s="39"/>
    </row>
    <row r="129" spans="1:16" ht="15" customHeight="1" x14ac:dyDescent="0.25">
      <c r="A129" s="1456" t="s">
        <v>730</v>
      </c>
      <c r="B129" s="922"/>
      <c r="C129" s="1445" t="s">
        <v>731</v>
      </c>
      <c r="D129" s="569"/>
      <c r="E129" s="122" t="s">
        <v>798</v>
      </c>
      <c r="F129" s="122" t="s">
        <v>748</v>
      </c>
      <c r="G129" s="122" t="s">
        <v>802</v>
      </c>
      <c r="H129" s="122" t="s">
        <v>804</v>
      </c>
      <c r="I129" s="122" t="s">
        <v>761</v>
      </c>
      <c r="J129" s="481">
        <v>17288800</v>
      </c>
      <c r="K129" s="481">
        <v>20077278</v>
      </c>
      <c r="L129" s="482">
        <v>20077105.280000001</v>
      </c>
      <c r="P129" s="39"/>
    </row>
    <row r="130" spans="1:16" x14ac:dyDescent="0.25">
      <c r="A130" s="1473"/>
      <c r="B130" s="923"/>
      <c r="C130" s="1511"/>
      <c r="D130" s="570"/>
      <c r="E130" s="122" t="s">
        <v>798</v>
      </c>
      <c r="F130" s="122" t="s">
        <v>748</v>
      </c>
      <c r="G130" s="122" t="s">
        <v>802</v>
      </c>
      <c r="H130" s="122" t="s">
        <v>804</v>
      </c>
      <c r="I130" s="122" t="s">
        <v>762</v>
      </c>
      <c r="J130" s="481">
        <v>120000</v>
      </c>
      <c r="K130" s="481">
        <v>79000</v>
      </c>
      <c r="L130" s="482">
        <v>70380</v>
      </c>
      <c r="P130" s="39"/>
    </row>
    <row r="131" spans="1:16" x14ac:dyDescent="0.25">
      <c r="A131" s="1473"/>
      <c r="B131" s="923"/>
      <c r="C131" s="1511"/>
      <c r="D131" s="570"/>
      <c r="E131" s="122" t="s">
        <v>798</v>
      </c>
      <c r="F131" s="122" t="s">
        <v>748</v>
      </c>
      <c r="G131" s="122" t="s">
        <v>802</v>
      </c>
      <c r="H131" s="122" t="s">
        <v>804</v>
      </c>
      <c r="I131" s="122" t="s">
        <v>763</v>
      </c>
      <c r="J131" s="481">
        <v>5221200</v>
      </c>
      <c r="K131" s="481">
        <v>6040078</v>
      </c>
      <c r="L131" s="482">
        <v>6038454.4500000002</v>
      </c>
      <c r="P131" s="39"/>
    </row>
    <row r="132" spans="1:16" x14ac:dyDescent="0.25">
      <c r="A132" s="1473"/>
      <c r="B132" s="923"/>
      <c r="C132" s="1511"/>
      <c r="D132" s="570"/>
      <c r="E132" s="122" t="s">
        <v>798</v>
      </c>
      <c r="F132" s="122" t="s">
        <v>748</v>
      </c>
      <c r="G132" s="122" t="s">
        <v>802</v>
      </c>
      <c r="H132" s="122" t="s">
        <v>804</v>
      </c>
      <c r="I132" s="122" t="s">
        <v>751</v>
      </c>
      <c r="J132" s="481">
        <v>3330000</v>
      </c>
      <c r="K132" s="481">
        <v>4078222.38</v>
      </c>
      <c r="L132" s="482">
        <v>3988861.9699999997</v>
      </c>
      <c r="P132" s="39"/>
    </row>
    <row r="133" spans="1:16" x14ac:dyDescent="0.25">
      <c r="A133" s="1473"/>
      <c r="B133" s="923"/>
      <c r="C133" s="1511"/>
      <c r="D133" s="570"/>
      <c r="E133" s="122" t="s">
        <v>798</v>
      </c>
      <c r="F133" s="122" t="s">
        <v>748</v>
      </c>
      <c r="G133" s="122" t="s">
        <v>802</v>
      </c>
      <c r="H133" s="122" t="s">
        <v>804</v>
      </c>
      <c r="I133" s="122" t="s">
        <v>764</v>
      </c>
      <c r="J133" s="481">
        <v>230000</v>
      </c>
      <c r="K133" s="481">
        <v>99733.37</v>
      </c>
      <c r="L133" s="482">
        <v>99733.37</v>
      </c>
      <c r="P133" s="39"/>
    </row>
    <row r="134" spans="1:16" x14ac:dyDescent="0.25">
      <c r="A134" s="1473"/>
      <c r="B134" s="923"/>
      <c r="C134" s="1511"/>
      <c r="D134" s="570"/>
      <c r="E134" s="122" t="s">
        <v>798</v>
      </c>
      <c r="F134" s="122" t="s">
        <v>748</v>
      </c>
      <c r="G134" s="122" t="s">
        <v>802</v>
      </c>
      <c r="H134" s="122" t="s">
        <v>804</v>
      </c>
      <c r="I134" s="122" t="s">
        <v>765</v>
      </c>
      <c r="J134" s="481">
        <v>10800</v>
      </c>
      <c r="K134" s="481">
        <v>6192</v>
      </c>
      <c r="L134" s="482">
        <v>6192</v>
      </c>
      <c r="P134" s="39"/>
    </row>
    <row r="135" spans="1:16" x14ac:dyDescent="0.25">
      <c r="A135" s="1510"/>
      <c r="B135" s="937"/>
      <c r="C135" s="1512"/>
      <c r="D135" s="571"/>
      <c r="E135" s="122" t="s">
        <v>798</v>
      </c>
      <c r="F135" s="122" t="s">
        <v>748</v>
      </c>
      <c r="G135" s="122" t="s">
        <v>802</v>
      </c>
      <c r="H135" s="122" t="s">
        <v>804</v>
      </c>
      <c r="I135" s="122" t="s">
        <v>766</v>
      </c>
      <c r="J135" s="481">
        <v>14000</v>
      </c>
      <c r="K135" s="481">
        <v>0</v>
      </c>
      <c r="L135" s="482">
        <v>0</v>
      </c>
      <c r="P135" s="39"/>
    </row>
    <row r="136" spans="1:16" ht="30.75" thickBot="1" x14ac:dyDescent="0.3">
      <c r="A136" s="84" t="s">
        <v>732</v>
      </c>
      <c r="B136" s="912"/>
      <c r="C136" s="85" t="s">
        <v>664</v>
      </c>
      <c r="D136" s="85"/>
      <c r="E136" s="110" t="s">
        <v>798</v>
      </c>
      <c r="F136" s="110" t="s">
        <v>748</v>
      </c>
      <c r="G136" s="110" t="s">
        <v>802</v>
      </c>
      <c r="H136" s="110" t="s">
        <v>805</v>
      </c>
      <c r="I136" s="110" t="s">
        <v>751</v>
      </c>
      <c r="J136" s="483">
        <v>265000</v>
      </c>
      <c r="K136" s="483">
        <v>285000</v>
      </c>
      <c r="L136" s="484">
        <v>285000</v>
      </c>
    </row>
    <row r="137" spans="1:16" ht="37.5" customHeight="1" thickBot="1" x14ac:dyDescent="0.3">
      <c r="A137" s="1513" t="s">
        <v>1252</v>
      </c>
      <c r="B137" s="1514"/>
      <c r="C137" s="1514"/>
      <c r="D137" s="1514"/>
      <c r="E137" s="1514"/>
      <c r="F137" s="1514"/>
      <c r="G137" s="1514"/>
      <c r="H137" s="1514"/>
      <c r="I137" s="1514"/>
      <c r="J137" s="1514"/>
      <c r="K137" s="1514"/>
      <c r="L137" s="1515"/>
    </row>
    <row r="138" spans="1:16" x14ac:dyDescent="0.25">
      <c r="A138" s="147">
        <v>1</v>
      </c>
      <c r="B138" s="938"/>
      <c r="C138" s="148">
        <v>2</v>
      </c>
      <c r="D138" s="148"/>
      <c r="E138" s="148">
        <v>4</v>
      </c>
      <c r="F138" s="149">
        <v>5</v>
      </c>
      <c r="G138" s="149"/>
      <c r="H138" s="148">
        <v>6</v>
      </c>
      <c r="I138" s="148">
        <v>7</v>
      </c>
      <c r="J138" s="148">
        <v>8</v>
      </c>
      <c r="K138" s="148">
        <v>9</v>
      </c>
      <c r="L138" s="150">
        <v>10</v>
      </c>
    </row>
    <row r="139" spans="1:16" ht="55.15" customHeight="1" x14ac:dyDescent="0.25">
      <c r="A139" s="151" t="s">
        <v>904</v>
      </c>
      <c r="B139" s="939"/>
      <c r="C139" s="193" t="s">
        <v>210</v>
      </c>
      <c r="D139" s="193"/>
      <c r="E139" s="505" t="s">
        <v>211</v>
      </c>
      <c r="F139" s="153"/>
      <c r="G139" s="153"/>
      <c r="H139" s="471"/>
      <c r="I139" s="154"/>
      <c r="J139" s="470">
        <v>14291.928389999999</v>
      </c>
      <c r="K139" s="470">
        <v>14377.178389999999</v>
      </c>
      <c r="L139" s="305">
        <v>14362.178389999999</v>
      </c>
    </row>
    <row r="140" spans="1:16" ht="60" x14ac:dyDescent="0.25">
      <c r="A140" s="157" t="s">
        <v>490</v>
      </c>
      <c r="B140" s="940"/>
      <c r="C140" s="158" t="s">
        <v>212</v>
      </c>
      <c r="D140" s="158"/>
      <c r="E140" s="152" t="s">
        <v>211</v>
      </c>
      <c r="F140" s="152"/>
      <c r="G140" s="152"/>
      <c r="H140" s="55"/>
      <c r="I140" s="78"/>
      <c r="J140" s="155">
        <v>7425.4347900000002</v>
      </c>
      <c r="K140" s="155">
        <v>7510.6847900000002</v>
      </c>
      <c r="L140" s="156">
        <v>7495.6847900000002</v>
      </c>
    </row>
    <row r="141" spans="1:16" ht="30" x14ac:dyDescent="0.25">
      <c r="A141" s="159" t="s">
        <v>905</v>
      </c>
      <c r="B141" s="941"/>
      <c r="C141" s="158" t="s">
        <v>213</v>
      </c>
      <c r="D141" s="158"/>
      <c r="E141" s="78">
        <v>971</v>
      </c>
      <c r="F141" s="152" t="s">
        <v>214</v>
      </c>
      <c r="G141" s="152" t="s">
        <v>773</v>
      </c>
      <c r="H141" s="1061" t="s">
        <v>217</v>
      </c>
      <c r="I141" s="78">
        <v>244</v>
      </c>
      <c r="J141" s="155">
        <v>407.82454999999999</v>
      </c>
      <c r="K141" s="155">
        <v>432.25</v>
      </c>
      <c r="L141" s="160">
        <v>417.25</v>
      </c>
    </row>
    <row r="142" spans="1:16" ht="45" x14ac:dyDescent="0.25">
      <c r="A142" s="161" t="s">
        <v>906</v>
      </c>
      <c r="B142" s="942"/>
      <c r="C142" s="158" t="s">
        <v>215</v>
      </c>
      <c r="D142" s="158"/>
      <c r="E142" s="78">
        <v>971</v>
      </c>
      <c r="F142" s="152" t="s">
        <v>214</v>
      </c>
      <c r="G142" s="152" t="s">
        <v>773</v>
      </c>
      <c r="H142" s="1061" t="s">
        <v>217</v>
      </c>
      <c r="I142" s="78">
        <v>244</v>
      </c>
      <c r="J142" s="155">
        <v>0</v>
      </c>
      <c r="K142" s="155">
        <v>60.824550000000002</v>
      </c>
      <c r="L142" s="160">
        <v>60.824550000000002</v>
      </c>
    </row>
    <row r="143" spans="1:16" ht="45" x14ac:dyDescent="0.25">
      <c r="A143" s="161" t="s">
        <v>907</v>
      </c>
      <c r="B143" s="942"/>
      <c r="C143" s="158" t="s">
        <v>216</v>
      </c>
      <c r="D143" s="158"/>
      <c r="E143" s="78">
        <v>971</v>
      </c>
      <c r="F143" s="152" t="s">
        <v>214</v>
      </c>
      <c r="G143" s="152" t="s">
        <v>773</v>
      </c>
      <c r="H143" s="55" t="s">
        <v>217</v>
      </c>
      <c r="I143" s="78">
        <v>244</v>
      </c>
      <c r="J143" s="155">
        <v>7017.61024</v>
      </c>
      <c r="K143" s="155">
        <v>7017.61024</v>
      </c>
      <c r="L143" s="160">
        <v>7017.61024</v>
      </c>
    </row>
    <row r="144" spans="1:16" ht="75" x14ac:dyDescent="0.25">
      <c r="A144" s="162" t="s">
        <v>409</v>
      </c>
      <c r="B144" s="943"/>
      <c r="C144" s="158" t="s">
        <v>218</v>
      </c>
      <c r="D144" s="158"/>
      <c r="E144" s="152" t="s">
        <v>211</v>
      </c>
      <c r="F144" s="163"/>
      <c r="G144" s="163"/>
      <c r="H144" s="1061"/>
      <c r="I144" s="78"/>
      <c r="J144" s="155">
        <v>6866.4935999999998</v>
      </c>
      <c r="K144" s="155">
        <v>6866.4935999999998</v>
      </c>
      <c r="L144" s="160">
        <v>6866.4935999999998</v>
      </c>
    </row>
    <row r="145" spans="1:12" ht="105" x14ac:dyDescent="0.25">
      <c r="A145" s="164" t="s">
        <v>263</v>
      </c>
      <c r="B145" s="944"/>
      <c r="C145" s="158" t="s">
        <v>219</v>
      </c>
      <c r="D145" s="158"/>
      <c r="E145" s="152" t="s">
        <v>211</v>
      </c>
      <c r="F145" s="152"/>
      <c r="G145" s="152"/>
      <c r="H145" s="1061" t="s">
        <v>217</v>
      </c>
      <c r="I145" s="78"/>
      <c r="J145" s="155">
        <v>6660.4987899999996</v>
      </c>
      <c r="K145" s="155">
        <v>6660.4987899999996</v>
      </c>
      <c r="L145" s="160">
        <v>6660.4987899999996</v>
      </c>
    </row>
    <row r="146" spans="1:12" ht="90" x14ac:dyDescent="0.25">
      <c r="A146" s="164">
        <v>2.2000000000000002</v>
      </c>
      <c r="B146" s="945"/>
      <c r="C146" s="158" t="s">
        <v>220</v>
      </c>
      <c r="D146" s="158"/>
      <c r="E146" s="78">
        <v>971</v>
      </c>
      <c r="F146" s="152" t="s">
        <v>214</v>
      </c>
      <c r="G146" s="152" t="s">
        <v>773</v>
      </c>
      <c r="H146" s="78" t="s">
        <v>221</v>
      </c>
      <c r="I146" s="78">
        <v>244</v>
      </c>
      <c r="J146" s="155">
        <v>205.99481</v>
      </c>
      <c r="K146" s="155">
        <v>205.99481</v>
      </c>
      <c r="L146" s="160">
        <v>205.99481</v>
      </c>
    </row>
    <row r="147" spans="1:12" ht="24" customHeight="1" thickBot="1" x14ac:dyDescent="0.3">
      <c r="A147" s="1518" t="s">
        <v>222</v>
      </c>
      <c r="B147" s="1519"/>
      <c r="C147" s="1519"/>
      <c r="D147" s="574"/>
      <c r="E147" s="167"/>
      <c r="F147" s="168"/>
      <c r="G147" s="168"/>
      <c r="H147" s="168"/>
      <c r="I147" s="167"/>
      <c r="J147" s="169">
        <f>J139</f>
        <v>14291.928389999999</v>
      </c>
      <c r="K147" s="169">
        <f>K139</f>
        <v>14377.178389999999</v>
      </c>
      <c r="L147" s="170">
        <f>L139</f>
        <v>14362.178389999999</v>
      </c>
    </row>
    <row r="148" spans="1:12" ht="37.5" customHeight="1" thickBot="1" x14ac:dyDescent="0.3">
      <c r="A148" s="1504" t="s">
        <v>1253</v>
      </c>
      <c r="B148" s="1505"/>
      <c r="C148" s="1505"/>
      <c r="D148" s="1505"/>
      <c r="E148" s="1505"/>
      <c r="F148" s="1505"/>
      <c r="G148" s="1505"/>
      <c r="H148" s="1505"/>
      <c r="I148" s="1505"/>
      <c r="J148" s="1505"/>
      <c r="K148" s="1505"/>
      <c r="L148" s="1506"/>
    </row>
    <row r="149" spans="1:12" ht="55.15" customHeight="1" x14ac:dyDescent="0.25">
      <c r="A149" s="1507"/>
      <c r="B149" s="946"/>
      <c r="C149" s="171" t="s">
        <v>224</v>
      </c>
      <c r="D149" s="602"/>
      <c r="E149" s="172"/>
      <c r="F149" s="173"/>
      <c r="G149" s="173"/>
      <c r="H149" s="173" t="s">
        <v>229</v>
      </c>
      <c r="I149" s="172"/>
      <c r="J149" s="174">
        <v>35635.087</v>
      </c>
      <c r="K149" s="174">
        <v>104672.45600000001</v>
      </c>
      <c r="L149" s="175">
        <v>76274.880999999994</v>
      </c>
    </row>
    <row r="150" spans="1:12" ht="13.9" customHeight="1" x14ac:dyDescent="0.25">
      <c r="A150" s="1508"/>
      <c r="B150" s="947"/>
      <c r="C150" s="176" t="s">
        <v>225</v>
      </c>
      <c r="D150" s="176"/>
      <c r="E150" s="1503"/>
      <c r="F150" s="1501"/>
      <c r="G150" s="1501"/>
      <c r="H150" s="1503"/>
      <c r="I150" s="1503"/>
      <c r="J150" s="1516">
        <v>10003.387000000001</v>
      </c>
      <c r="K150" s="1516">
        <v>63004.571000000004</v>
      </c>
      <c r="L150" s="1520">
        <v>40464.665000000001</v>
      </c>
    </row>
    <row r="151" spans="1:12" ht="15.75" customHeight="1" x14ac:dyDescent="0.25">
      <c r="A151" s="1508"/>
      <c r="B151" s="947"/>
      <c r="C151" s="176" t="s">
        <v>226</v>
      </c>
      <c r="D151" s="176"/>
      <c r="E151" s="1503"/>
      <c r="F151" s="1502"/>
      <c r="G151" s="1502"/>
      <c r="H151" s="1503"/>
      <c r="I151" s="1503"/>
      <c r="J151" s="1517"/>
      <c r="K151" s="1517"/>
      <c r="L151" s="1521"/>
    </row>
    <row r="152" spans="1:12" ht="21" customHeight="1" x14ac:dyDescent="0.25">
      <c r="A152" s="1508"/>
      <c r="B152" s="947"/>
      <c r="C152" s="180" t="s">
        <v>227</v>
      </c>
      <c r="D152" s="601"/>
      <c r="E152" s="177"/>
      <c r="F152" s="181"/>
      <c r="G152" s="181"/>
      <c r="H152" s="177"/>
      <c r="I152" s="177"/>
      <c r="J152" s="178">
        <v>25631.7</v>
      </c>
      <c r="K152" s="178">
        <v>41667.885000000002</v>
      </c>
      <c r="L152" s="179">
        <v>35810.216</v>
      </c>
    </row>
    <row r="153" spans="1:12" ht="13.9" customHeight="1" x14ac:dyDescent="0.25">
      <c r="A153" s="1522" t="s">
        <v>626</v>
      </c>
      <c r="B153" s="948"/>
      <c r="C153" s="1421" t="s">
        <v>228</v>
      </c>
      <c r="D153" s="1433"/>
      <c r="E153" s="1525"/>
      <c r="F153" s="1526"/>
      <c r="G153" s="1359"/>
      <c r="H153" s="1526" t="s">
        <v>229</v>
      </c>
      <c r="I153" s="1525"/>
      <c r="J153" s="1523">
        <v>2753.3870000000002</v>
      </c>
      <c r="K153" s="1523">
        <v>2753.3870000000002</v>
      </c>
      <c r="L153" s="1524">
        <v>2753.3870000000002</v>
      </c>
    </row>
    <row r="154" spans="1:12" ht="23.25" customHeight="1" x14ac:dyDescent="0.25">
      <c r="A154" s="1522"/>
      <c r="B154" s="948"/>
      <c r="C154" s="1421"/>
      <c r="D154" s="1435"/>
      <c r="E154" s="1525"/>
      <c r="F154" s="1526"/>
      <c r="G154" s="1527"/>
      <c r="H154" s="1526"/>
      <c r="I154" s="1525"/>
      <c r="J154" s="1523"/>
      <c r="K154" s="1523"/>
      <c r="L154" s="1524"/>
    </row>
    <row r="155" spans="1:12" ht="13.9" customHeight="1" x14ac:dyDescent="0.25">
      <c r="A155" s="1522"/>
      <c r="B155" s="948"/>
      <c r="C155" s="182" t="s">
        <v>225</v>
      </c>
      <c r="D155" s="579"/>
      <c r="E155" s="183"/>
      <c r="F155" s="184"/>
      <c r="G155" s="184"/>
      <c r="H155" s="184"/>
      <c r="I155" s="183"/>
      <c r="J155" s="155"/>
      <c r="K155" s="155"/>
      <c r="L155" s="160"/>
    </row>
    <row r="156" spans="1:12" ht="15.75" x14ac:dyDescent="0.25">
      <c r="A156" s="1522"/>
      <c r="B156" s="948"/>
      <c r="C156" s="182" t="s">
        <v>226</v>
      </c>
      <c r="D156" s="579"/>
      <c r="E156" s="183">
        <v>971</v>
      </c>
      <c r="F156" s="184" t="s">
        <v>770</v>
      </c>
      <c r="G156" s="184" t="s">
        <v>279</v>
      </c>
      <c r="H156" s="184" t="s">
        <v>230</v>
      </c>
      <c r="I156" s="183">
        <v>244</v>
      </c>
      <c r="J156" s="155">
        <v>3.387</v>
      </c>
      <c r="K156" s="155">
        <v>3.387</v>
      </c>
      <c r="L156" s="160">
        <v>3.387</v>
      </c>
    </row>
    <row r="157" spans="1:12" ht="15.75" x14ac:dyDescent="0.25">
      <c r="A157" s="1522"/>
      <c r="B157" s="948"/>
      <c r="C157" s="182" t="s">
        <v>227</v>
      </c>
      <c r="D157" s="579"/>
      <c r="E157" s="183">
        <v>971</v>
      </c>
      <c r="F157" s="184" t="s">
        <v>770</v>
      </c>
      <c r="G157" s="184" t="s">
        <v>279</v>
      </c>
      <c r="H157" s="184" t="s">
        <v>231</v>
      </c>
      <c r="I157" s="183">
        <v>811</v>
      </c>
      <c r="J157" s="155">
        <v>2750</v>
      </c>
      <c r="K157" s="155">
        <v>2750</v>
      </c>
      <c r="L157" s="160">
        <v>2750</v>
      </c>
    </row>
    <row r="158" spans="1:12" ht="27.6" customHeight="1" x14ac:dyDescent="0.25">
      <c r="A158" s="1529" t="s">
        <v>92</v>
      </c>
      <c r="B158" s="949"/>
      <c r="C158" s="182" t="s">
        <v>232</v>
      </c>
      <c r="D158" s="579"/>
      <c r="E158" s="183">
        <v>971</v>
      </c>
      <c r="F158" s="184" t="s">
        <v>770</v>
      </c>
      <c r="G158" s="184" t="s">
        <v>802</v>
      </c>
      <c r="H158" s="184" t="s">
        <v>233</v>
      </c>
      <c r="I158" s="183">
        <v>0</v>
      </c>
      <c r="J158" s="155">
        <v>0</v>
      </c>
      <c r="K158" s="155">
        <v>10044.416999999999</v>
      </c>
      <c r="L158" s="160">
        <v>10044.416999999999</v>
      </c>
    </row>
    <row r="159" spans="1:12" ht="15.75" x14ac:dyDescent="0.25">
      <c r="A159" s="1532"/>
      <c r="B159" s="950"/>
      <c r="C159" s="182" t="s">
        <v>226</v>
      </c>
      <c r="D159" s="579"/>
      <c r="E159" s="183">
        <v>971</v>
      </c>
      <c r="F159" s="184" t="s">
        <v>770</v>
      </c>
      <c r="G159" s="184" t="s">
        <v>802</v>
      </c>
      <c r="H159" s="184" t="s">
        <v>234</v>
      </c>
      <c r="I159" s="183">
        <v>244</v>
      </c>
      <c r="J159" s="155">
        <v>0</v>
      </c>
      <c r="K159" s="155">
        <v>7744.4170000000004</v>
      </c>
      <c r="L159" s="160">
        <v>7744.4170000000004</v>
      </c>
    </row>
    <row r="160" spans="1:12" x14ac:dyDescent="0.25">
      <c r="A160" s="1533"/>
      <c r="B160" s="951"/>
      <c r="C160" s="548" t="s">
        <v>915</v>
      </c>
      <c r="D160" s="579"/>
      <c r="E160" s="183">
        <v>971</v>
      </c>
      <c r="F160" s="184" t="s">
        <v>770</v>
      </c>
      <c r="G160" s="184" t="s">
        <v>279</v>
      </c>
      <c r="H160" s="184" t="s">
        <v>234</v>
      </c>
      <c r="I160" s="183">
        <v>244</v>
      </c>
      <c r="J160" s="546">
        <v>0</v>
      </c>
      <c r="K160" s="546">
        <v>2300</v>
      </c>
      <c r="L160" s="547">
        <v>2300</v>
      </c>
    </row>
    <row r="161" spans="1:12" ht="78" customHeight="1" x14ac:dyDescent="0.25">
      <c r="A161" s="1534">
        <v>3</v>
      </c>
      <c r="B161" s="952"/>
      <c r="C161" s="608" t="s">
        <v>916</v>
      </c>
      <c r="D161" s="608"/>
      <c r="E161" s="183">
        <v>971</v>
      </c>
      <c r="F161" s="184" t="s">
        <v>770</v>
      </c>
      <c r="G161" s="184" t="s">
        <v>802</v>
      </c>
      <c r="H161" s="184" t="s">
        <v>917</v>
      </c>
      <c r="I161" s="183">
        <v>244</v>
      </c>
      <c r="J161" s="543">
        <v>32881.699999999997</v>
      </c>
      <c r="K161" s="543">
        <v>88852.460999999996</v>
      </c>
      <c r="L161" s="545">
        <v>60454.885999999999</v>
      </c>
    </row>
    <row r="162" spans="1:12" ht="23.25" customHeight="1" x14ac:dyDescent="0.25">
      <c r="A162" s="1535"/>
      <c r="B162" s="952"/>
      <c r="C162" s="548" t="s">
        <v>226</v>
      </c>
      <c r="D162" s="579"/>
      <c r="E162" s="183"/>
      <c r="F162" s="184"/>
      <c r="G162" s="184"/>
      <c r="H162" s="184"/>
      <c r="I162" s="183"/>
      <c r="J162" s="546">
        <v>10000</v>
      </c>
      <c r="K162" s="546">
        <v>52264.798000000003</v>
      </c>
      <c r="L162" s="547">
        <v>29724.892</v>
      </c>
    </row>
    <row r="163" spans="1:12" ht="21.75" customHeight="1" x14ac:dyDescent="0.25">
      <c r="A163" s="1533"/>
      <c r="B163" s="951"/>
      <c r="C163" s="548" t="s">
        <v>227</v>
      </c>
      <c r="D163" s="579"/>
      <c r="E163" s="183"/>
      <c r="F163" s="184"/>
      <c r="G163" s="184"/>
      <c r="H163" s="184"/>
      <c r="I163" s="183"/>
      <c r="J163" s="546">
        <v>22881.7</v>
      </c>
      <c r="K163" s="546">
        <v>36587.663</v>
      </c>
      <c r="L163" s="547">
        <v>30729.993999999999</v>
      </c>
    </row>
    <row r="164" spans="1:12" ht="63.75" customHeight="1" x14ac:dyDescent="0.25">
      <c r="A164" s="609" t="s">
        <v>271</v>
      </c>
      <c r="B164" s="953"/>
      <c r="C164" s="615" t="s">
        <v>235</v>
      </c>
      <c r="D164" s="615"/>
      <c r="E164" s="78">
        <v>971</v>
      </c>
      <c r="F164" s="542" t="s">
        <v>770</v>
      </c>
      <c r="G164" s="542" t="s">
        <v>802</v>
      </c>
      <c r="H164" s="542" t="s">
        <v>236</v>
      </c>
      <c r="I164" s="544">
        <v>611</v>
      </c>
      <c r="J164" s="190">
        <v>1643.89</v>
      </c>
      <c r="K164" s="190">
        <v>1643.89</v>
      </c>
      <c r="L164" s="191">
        <v>1643.89</v>
      </c>
    </row>
    <row r="165" spans="1:12" ht="50.25" customHeight="1" x14ac:dyDescent="0.25">
      <c r="A165" s="1536" t="s">
        <v>918</v>
      </c>
      <c r="B165" s="954"/>
      <c r="C165" s="176" t="s">
        <v>237</v>
      </c>
      <c r="D165" s="176"/>
      <c r="E165" s="78">
        <v>971</v>
      </c>
      <c r="F165" s="542" t="s">
        <v>770</v>
      </c>
      <c r="G165" s="542" t="s">
        <v>802</v>
      </c>
      <c r="H165" s="542" t="s">
        <v>238</v>
      </c>
      <c r="I165" s="544">
        <v>0</v>
      </c>
      <c r="J165" s="190">
        <v>20328.531999999999</v>
      </c>
      <c r="K165" s="190">
        <v>71835.108999999997</v>
      </c>
      <c r="L165" s="191">
        <v>46324.714</v>
      </c>
    </row>
    <row r="166" spans="1:12" ht="16.5" customHeight="1" x14ac:dyDescent="0.25">
      <c r="A166" s="1537"/>
      <c r="B166" s="955"/>
      <c r="C166" s="182" t="s">
        <v>226</v>
      </c>
      <c r="D166" s="579"/>
      <c r="E166" s="78"/>
      <c r="F166" s="152"/>
      <c r="G166" s="152"/>
      <c r="H166" s="152"/>
      <c r="I166" s="78"/>
      <c r="J166" s="155">
        <v>0</v>
      </c>
      <c r="K166" s="155">
        <v>42264.798000000003</v>
      </c>
      <c r="L166" s="160">
        <v>19724.892</v>
      </c>
    </row>
    <row r="167" spans="1:12" ht="13.9" customHeight="1" x14ac:dyDescent="0.25">
      <c r="A167" s="1537"/>
      <c r="B167" s="955"/>
      <c r="C167" s="1433" t="s">
        <v>227</v>
      </c>
      <c r="D167" s="612"/>
      <c r="E167" s="78">
        <v>971</v>
      </c>
      <c r="F167" s="152" t="s">
        <v>770</v>
      </c>
      <c r="G167" s="152" t="s">
        <v>802</v>
      </c>
      <c r="H167" s="152" t="s">
        <v>238</v>
      </c>
      <c r="I167" s="78">
        <v>244</v>
      </c>
      <c r="J167" s="155">
        <v>5828.5320000000002</v>
      </c>
      <c r="K167" s="155">
        <v>15070.311</v>
      </c>
      <c r="L167" s="160">
        <v>12099.822</v>
      </c>
    </row>
    <row r="168" spans="1:12" ht="13.9" customHeight="1" x14ac:dyDescent="0.25">
      <c r="A168" s="1533"/>
      <c r="B168" s="951"/>
      <c r="C168" s="1435"/>
      <c r="D168" s="613"/>
      <c r="E168" s="544">
        <v>971</v>
      </c>
      <c r="F168" s="542" t="s">
        <v>770</v>
      </c>
      <c r="G168" s="542" t="s">
        <v>802</v>
      </c>
      <c r="H168" s="542" t="s">
        <v>238</v>
      </c>
      <c r="I168" s="544">
        <v>611</v>
      </c>
      <c r="J168" s="546">
        <v>14500</v>
      </c>
      <c r="K168" s="546">
        <v>1400</v>
      </c>
      <c r="L168" s="547">
        <v>14500</v>
      </c>
    </row>
    <row r="169" spans="1:12" ht="28.5" x14ac:dyDescent="0.25">
      <c r="A169" s="1528" t="s">
        <v>919</v>
      </c>
      <c r="B169" s="953"/>
      <c r="C169" s="176" t="s">
        <v>240</v>
      </c>
      <c r="D169" s="176"/>
      <c r="E169" s="78">
        <v>971</v>
      </c>
      <c r="F169" s="542" t="s">
        <v>770</v>
      </c>
      <c r="G169" s="542" t="s">
        <v>802</v>
      </c>
      <c r="H169" s="152" t="s">
        <v>241</v>
      </c>
      <c r="I169" s="78">
        <v>244</v>
      </c>
      <c r="J169" s="543">
        <v>0</v>
      </c>
      <c r="K169" s="543">
        <v>4464.1840000000002</v>
      </c>
      <c r="L169" s="545">
        <v>1877.0039999999999</v>
      </c>
    </row>
    <row r="170" spans="1:12" ht="13.9" customHeight="1" x14ac:dyDescent="0.25">
      <c r="A170" s="1528"/>
      <c r="B170" s="953"/>
      <c r="C170" s="182" t="s">
        <v>227</v>
      </c>
      <c r="D170" s="579"/>
      <c r="E170" s="78"/>
      <c r="F170" s="152"/>
      <c r="G170" s="152"/>
      <c r="H170" s="152"/>
      <c r="I170" s="78"/>
      <c r="J170" s="155">
        <v>0</v>
      </c>
      <c r="K170" s="155">
        <v>4464.1840000000002</v>
      </c>
      <c r="L170" s="160">
        <v>1877.0039999999999</v>
      </c>
    </row>
    <row r="171" spans="1:12" ht="29.25" thickBot="1" x14ac:dyDescent="0.3">
      <c r="A171" s="609" t="s">
        <v>920</v>
      </c>
      <c r="B171" s="953"/>
      <c r="C171" s="176" t="s">
        <v>242</v>
      </c>
      <c r="D171" s="176"/>
      <c r="E171" s="78">
        <v>971</v>
      </c>
      <c r="F171" s="184" t="s">
        <v>770</v>
      </c>
      <c r="G171" s="184" t="s">
        <v>802</v>
      </c>
      <c r="H171" s="152" t="s">
        <v>243</v>
      </c>
      <c r="I171" s="78">
        <v>244</v>
      </c>
      <c r="J171" s="543">
        <v>600</v>
      </c>
      <c r="K171" s="543">
        <v>600</v>
      </c>
      <c r="L171" s="545">
        <v>300</v>
      </c>
    </row>
    <row r="172" spans="1:12" ht="75" customHeight="1" x14ac:dyDescent="0.25">
      <c r="A172" s="1528" t="s">
        <v>921</v>
      </c>
      <c r="B172" s="956"/>
      <c r="C172" s="614" t="s">
        <v>246</v>
      </c>
      <c r="D172" s="679"/>
      <c r="E172" s="544">
        <v>971</v>
      </c>
      <c r="F172" s="542" t="s">
        <v>770</v>
      </c>
      <c r="G172" s="542" t="s">
        <v>802</v>
      </c>
      <c r="H172" s="542"/>
      <c r="I172" s="540">
        <v>244</v>
      </c>
      <c r="J172" s="190">
        <v>10309.278</v>
      </c>
      <c r="K172" s="190">
        <v>10309.278</v>
      </c>
      <c r="L172" s="191">
        <v>10309.278</v>
      </c>
    </row>
    <row r="173" spans="1:12" ht="13.9" customHeight="1" x14ac:dyDescent="0.25">
      <c r="A173" s="1528"/>
      <c r="B173" s="953"/>
      <c r="C173" s="182" t="s">
        <v>244</v>
      </c>
      <c r="D173" s="579"/>
      <c r="E173" s="78">
        <v>971</v>
      </c>
      <c r="F173" s="184" t="s">
        <v>770</v>
      </c>
      <c r="G173" s="184" t="s">
        <v>802</v>
      </c>
      <c r="H173" s="152">
        <v>390392250</v>
      </c>
      <c r="I173" s="78">
        <v>244</v>
      </c>
      <c r="J173" s="155">
        <v>5000</v>
      </c>
      <c r="K173" s="155">
        <v>0</v>
      </c>
      <c r="L173" s="160">
        <v>0</v>
      </c>
    </row>
    <row r="174" spans="1:12" ht="16.5" thickBot="1" x14ac:dyDescent="0.3">
      <c r="A174" s="1528"/>
      <c r="B174" s="953"/>
      <c r="C174" s="182" t="s">
        <v>227</v>
      </c>
      <c r="D174" s="579"/>
      <c r="E174" s="78">
        <v>971</v>
      </c>
      <c r="F174" s="184" t="s">
        <v>770</v>
      </c>
      <c r="G174" s="184" t="s">
        <v>802</v>
      </c>
      <c r="H174" s="78" t="s">
        <v>245</v>
      </c>
      <c r="I174" s="78">
        <v>244</v>
      </c>
      <c r="J174" s="155">
        <v>50.505000000000003</v>
      </c>
      <c r="K174" s="155">
        <v>0</v>
      </c>
      <c r="L174" s="160">
        <v>0</v>
      </c>
    </row>
    <row r="175" spans="1:12" ht="57" customHeight="1" x14ac:dyDescent="0.25">
      <c r="A175" s="1528" t="s">
        <v>309</v>
      </c>
      <c r="B175" s="956"/>
      <c r="C175" s="614" t="s">
        <v>922</v>
      </c>
      <c r="D175" s="679"/>
      <c r="E175" s="78">
        <v>971</v>
      </c>
      <c r="F175" s="542" t="s">
        <v>770</v>
      </c>
      <c r="G175" s="542" t="s">
        <v>802</v>
      </c>
      <c r="H175" s="544">
        <v>390400000</v>
      </c>
      <c r="I175" s="540">
        <v>0</v>
      </c>
      <c r="J175" s="190">
        <v>0</v>
      </c>
      <c r="K175" s="190">
        <v>3022.1909999999998</v>
      </c>
      <c r="L175" s="191">
        <v>3022.1909999999998</v>
      </c>
    </row>
    <row r="176" spans="1:12" ht="15.75" x14ac:dyDescent="0.25">
      <c r="A176" s="1528"/>
      <c r="B176" s="953"/>
      <c r="C176" s="182" t="s">
        <v>244</v>
      </c>
      <c r="D176" s="579"/>
      <c r="E176" s="78">
        <v>971</v>
      </c>
      <c r="F176" s="184" t="s">
        <v>770</v>
      </c>
      <c r="G176" s="184" t="s">
        <v>802</v>
      </c>
      <c r="H176" s="152" t="s">
        <v>923</v>
      </c>
      <c r="I176" s="78">
        <v>244</v>
      </c>
      <c r="J176" s="155">
        <v>0</v>
      </c>
      <c r="K176" s="155">
        <v>2991.9690000000001</v>
      </c>
      <c r="L176" s="160">
        <v>2991.9690000000001</v>
      </c>
    </row>
    <row r="177" spans="1:12" ht="15.75" x14ac:dyDescent="0.25">
      <c r="A177" s="1528"/>
      <c r="B177" s="953"/>
      <c r="C177" s="182" t="s">
        <v>227</v>
      </c>
      <c r="D177" s="579"/>
      <c r="E177" s="78">
        <v>971</v>
      </c>
      <c r="F177" s="184" t="s">
        <v>770</v>
      </c>
      <c r="G177" s="184" t="s">
        <v>802</v>
      </c>
      <c r="H177" s="542" t="s">
        <v>924</v>
      </c>
      <c r="I177" s="78">
        <v>244</v>
      </c>
      <c r="J177" s="155">
        <v>0</v>
      </c>
      <c r="K177" s="155">
        <v>30.222000000000001</v>
      </c>
      <c r="L177" s="160">
        <v>30.222000000000001</v>
      </c>
    </row>
    <row r="178" spans="1:12" ht="30" x14ac:dyDescent="0.25">
      <c r="A178" s="609"/>
      <c r="B178" s="954"/>
      <c r="C178" s="185" t="s">
        <v>926</v>
      </c>
      <c r="D178" s="612"/>
      <c r="E178" s="544">
        <v>971</v>
      </c>
      <c r="F178" s="542" t="s">
        <v>770</v>
      </c>
      <c r="G178" s="542" t="s">
        <v>802</v>
      </c>
      <c r="H178" s="542" t="s">
        <v>927</v>
      </c>
      <c r="I178" s="544"/>
      <c r="J178" s="546"/>
      <c r="K178" s="546"/>
      <c r="L178" s="547"/>
    </row>
    <row r="179" spans="1:12" ht="39" thickBot="1" x14ac:dyDescent="0.3">
      <c r="A179" s="1522">
        <v>5</v>
      </c>
      <c r="B179" s="949"/>
      <c r="C179" s="616" t="s">
        <v>925</v>
      </c>
      <c r="D179" s="680"/>
      <c r="E179" s="78">
        <v>971</v>
      </c>
      <c r="F179" s="542" t="s">
        <v>770</v>
      </c>
      <c r="G179" s="542" t="s">
        <v>802</v>
      </c>
      <c r="H179" s="542" t="s">
        <v>928</v>
      </c>
      <c r="I179" s="544">
        <v>244</v>
      </c>
      <c r="J179" s="610">
        <v>1700</v>
      </c>
      <c r="K179" s="610">
        <v>1656.873</v>
      </c>
      <c r="L179" s="611">
        <v>1656.873</v>
      </c>
    </row>
    <row r="180" spans="1:12" ht="16.5" thickBot="1" x14ac:dyDescent="0.3">
      <c r="A180" s="1529"/>
      <c r="B180" s="949"/>
      <c r="C180" s="185" t="s">
        <v>227</v>
      </c>
      <c r="D180" s="612"/>
      <c r="E180" s="186">
        <v>971</v>
      </c>
      <c r="F180" s="541" t="s">
        <v>770</v>
      </c>
      <c r="G180" s="541" t="s">
        <v>802</v>
      </c>
      <c r="H180" s="542" t="s">
        <v>928</v>
      </c>
      <c r="I180" s="544">
        <v>244</v>
      </c>
      <c r="J180" s="610">
        <v>1700</v>
      </c>
      <c r="K180" s="610">
        <v>1656.873</v>
      </c>
      <c r="L180" s="611">
        <v>1656.873</v>
      </c>
    </row>
    <row r="181" spans="1:12" ht="35.25" customHeight="1" thickBot="1" x14ac:dyDescent="0.3">
      <c r="A181" s="1538" t="s">
        <v>1254</v>
      </c>
      <c r="B181" s="1539"/>
      <c r="C181" s="1539"/>
      <c r="D181" s="1539"/>
      <c r="E181" s="1539"/>
      <c r="F181" s="1539"/>
      <c r="G181" s="1539"/>
      <c r="H181" s="1539"/>
      <c r="I181" s="1539"/>
      <c r="J181" s="1539"/>
      <c r="K181" s="1539"/>
      <c r="L181" s="1540"/>
    </row>
    <row r="182" spans="1:12" ht="13.9" customHeight="1" x14ac:dyDescent="0.25">
      <c r="A182" s="1550" t="s">
        <v>623</v>
      </c>
      <c r="B182" s="957"/>
      <c r="C182" s="1530" t="s">
        <v>739</v>
      </c>
      <c r="D182" s="1553" t="s">
        <v>998</v>
      </c>
      <c r="E182" s="1530" t="s">
        <v>740</v>
      </c>
      <c r="F182" s="1530"/>
      <c r="G182" s="1530"/>
      <c r="H182" s="1530"/>
      <c r="I182" s="1530"/>
      <c r="J182" s="1530" t="s">
        <v>248</v>
      </c>
      <c r="K182" s="1530"/>
      <c r="L182" s="1531"/>
    </row>
    <row r="183" spans="1:12" ht="14.45" customHeight="1" x14ac:dyDescent="0.25">
      <c r="A183" s="1551"/>
      <c r="B183" s="958"/>
      <c r="C183" s="1417"/>
      <c r="D183" s="1554"/>
      <c r="E183" s="1417" t="s">
        <v>741</v>
      </c>
      <c r="F183" s="1417" t="s">
        <v>742</v>
      </c>
      <c r="G183" s="1418"/>
      <c r="H183" s="1417" t="s">
        <v>743</v>
      </c>
      <c r="I183" s="1417" t="s">
        <v>744</v>
      </c>
      <c r="J183" s="1412" t="s">
        <v>1010</v>
      </c>
      <c r="K183" s="1412" t="s">
        <v>1011</v>
      </c>
      <c r="L183" s="1548" t="s">
        <v>997</v>
      </c>
    </row>
    <row r="184" spans="1:12" ht="57" customHeight="1" x14ac:dyDescent="0.25">
      <c r="A184" s="1552"/>
      <c r="B184" s="959"/>
      <c r="C184" s="1419"/>
      <c r="D184" s="1555"/>
      <c r="E184" s="1418"/>
      <c r="F184" s="55" t="s">
        <v>746</v>
      </c>
      <c r="G184" s="55" t="s">
        <v>747</v>
      </c>
      <c r="H184" s="1418"/>
      <c r="I184" s="1418"/>
      <c r="J184" s="1413"/>
      <c r="K184" s="1413"/>
      <c r="L184" s="1549"/>
    </row>
    <row r="185" spans="1:12" ht="15.75" thickBot="1" x14ac:dyDescent="0.3">
      <c r="A185" s="187">
        <v>1</v>
      </c>
      <c r="B185" s="958"/>
      <c r="C185" s="188">
        <v>2</v>
      </c>
      <c r="D185" s="604"/>
      <c r="E185" s="78">
        <v>4</v>
      </c>
      <c r="F185" s="78">
        <v>5</v>
      </c>
      <c r="G185" s="78">
        <v>5</v>
      </c>
      <c r="H185" s="78">
        <v>6</v>
      </c>
      <c r="I185" s="78">
        <v>7</v>
      </c>
      <c r="J185" s="78">
        <v>8</v>
      </c>
      <c r="K185" s="78">
        <v>9</v>
      </c>
      <c r="L185" s="189">
        <v>10</v>
      </c>
    </row>
    <row r="186" spans="1:12" ht="100.5" thickBot="1" x14ac:dyDescent="0.3">
      <c r="A186" s="192"/>
      <c r="B186" s="960"/>
      <c r="C186" s="193" t="s">
        <v>249</v>
      </c>
      <c r="D186" s="193"/>
      <c r="E186" s="59"/>
      <c r="F186" s="59"/>
      <c r="G186" s="59"/>
      <c r="H186" s="59"/>
      <c r="I186" s="59"/>
      <c r="J186" s="1158">
        <f>SUM(J187:J189)</f>
        <v>2053.4629999999997</v>
      </c>
      <c r="K186" s="1158">
        <f>SUM(K188,K189)</f>
        <v>2121.7640000000001</v>
      </c>
      <c r="L186" s="1158">
        <f>SUM(L188,L189)</f>
        <v>2121.7640000000001</v>
      </c>
    </row>
    <row r="187" spans="1:12" x14ac:dyDescent="0.25">
      <c r="A187" s="194"/>
      <c r="B187" s="961"/>
      <c r="C187" s="681"/>
      <c r="D187" s="681" t="s">
        <v>999</v>
      </c>
      <c r="E187" s="59"/>
      <c r="F187" s="59"/>
      <c r="G187" s="59"/>
      <c r="H187" s="59"/>
      <c r="I187" s="59"/>
      <c r="J187" s="1159">
        <v>0</v>
      </c>
      <c r="K187" s="1159">
        <v>0</v>
      </c>
      <c r="L187" s="1159">
        <v>0</v>
      </c>
    </row>
    <row r="188" spans="1:12" x14ac:dyDescent="0.25">
      <c r="A188" s="194"/>
      <c r="B188" s="961"/>
      <c r="C188" s="681"/>
      <c r="D188" s="681" t="s">
        <v>1000</v>
      </c>
      <c r="E188" s="59"/>
      <c r="F188" s="59"/>
      <c r="G188" s="59"/>
      <c r="H188" s="59"/>
      <c r="I188" s="59"/>
      <c r="J188" s="1160">
        <f>SUM(J193,J207)</f>
        <v>1998.4629999999997</v>
      </c>
      <c r="K188" s="1160">
        <v>2016.7639999999999</v>
      </c>
      <c r="L188" s="1160">
        <v>2016.7639999999999</v>
      </c>
    </row>
    <row r="189" spans="1:12" ht="45" x14ac:dyDescent="0.25">
      <c r="A189" s="194"/>
      <c r="B189" s="961"/>
      <c r="C189" s="682"/>
      <c r="D189" s="682" t="s">
        <v>21</v>
      </c>
      <c r="E189" s="59"/>
      <c r="F189" s="59"/>
      <c r="G189" s="59"/>
      <c r="H189" s="59"/>
      <c r="I189" s="59"/>
      <c r="J189" s="1160">
        <f>SUM(J190:J191)</f>
        <v>55</v>
      </c>
      <c r="K189" s="1160">
        <f>SUM(K190,K191)</f>
        <v>105</v>
      </c>
      <c r="L189" s="1160">
        <f>SUM(L190,L191)</f>
        <v>105</v>
      </c>
    </row>
    <row r="190" spans="1:12" ht="30" x14ac:dyDescent="0.25">
      <c r="A190" s="606"/>
      <c r="B190" s="961"/>
      <c r="C190" s="682" t="s">
        <v>1001</v>
      </c>
      <c r="D190" s="682" t="s">
        <v>1002</v>
      </c>
      <c r="E190" s="59"/>
      <c r="F190" s="59"/>
      <c r="G190" s="59"/>
      <c r="H190" s="59"/>
      <c r="I190" s="59"/>
      <c r="J190" s="1161">
        <f>SUM(J195,J202)</f>
        <v>45</v>
      </c>
      <c r="K190" s="1161">
        <f>SUM(K195,K202)</f>
        <v>45</v>
      </c>
      <c r="L190" s="1161">
        <f>SUM(L195,L202)</f>
        <v>45</v>
      </c>
    </row>
    <row r="191" spans="1:12" ht="45.75" thickBot="1" x14ac:dyDescent="0.3">
      <c r="A191" s="194"/>
      <c r="B191" s="961"/>
      <c r="C191" s="682"/>
      <c r="D191" s="682" t="s">
        <v>251</v>
      </c>
      <c r="E191" s="59"/>
      <c r="F191" s="59"/>
      <c r="G191" s="59"/>
      <c r="H191" s="59"/>
      <c r="I191" s="59"/>
      <c r="J191" s="1162">
        <f>SUM(J196)</f>
        <v>10</v>
      </c>
      <c r="K191" s="1162">
        <f>SUM(K196)</f>
        <v>60</v>
      </c>
      <c r="L191" s="1162">
        <f>SUM(L196)</f>
        <v>60</v>
      </c>
    </row>
    <row r="192" spans="1:12" ht="25.5" customHeight="1" x14ac:dyDescent="0.25">
      <c r="A192" s="1558" t="s">
        <v>626</v>
      </c>
      <c r="B192" s="962"/>
      <c r="C192" s="1556" t="s">
        <v>252</v>
      </c>
      <c r="D192" s="196" t="s">
        <v>1003</v>
      </c>
      <c r="E192" s="1546"/>
      <c r="F192" s="1547"/>
      <c r="G192" s="1547"/>
      <c r="H192" s="1547"/>
      <c r="I192" s="1547"/>
      <c r="J192" s="1163">
        <f>SUM(J193:J194)</f>
        <v>1247.4469999999999</v>
      </c>
      <c r="K192" s="1164">
        <f>SUM(K193:K194)</f>
        <v>1308.566</v>
      </c>
      <c r="L192" s="1164">
        <f>SUM(L193:L194)</f>
        <v>1308.566</v>
      </c>
    </row>
    <row r="193" spans="1:12" ht="23.25" customHeight="1" x14ac:dyDescent="0.25">
      <c r="A193" s="1559"/>
      <c r="B193" s="963"/>
      <c r="C193" s="1557"/>
      <c r="D193" s="593" t="s">
        <v>1000</v>
      </c>
      <c r="E193" s="683"/>
      <c r="F193" s="684"/>
      <c r="G193" s="684"/>
      <c r="H193" s="684"/>
      <c r="I193" s="684"/>
      <c r="J193" s="1160">
        <f>SUM(J200)</f>
        <v>1212.4469999999999</v>
      </c>
      <c r="K193" s="1160">
        <f>SUM(K200)</f>
        <v>1223.566</v>
      </c>
      <c r="L193" s="1160">
        <f>SUM(L200)</f>
        <v>1223.566</v>
      </c>
    </row>
    <row r="194" spans="1:12" ht="33" customHeight="1" x14ac:dyDescent="0.25">
      <c r="A194" s="1560"/>
      <c r="B194" s="964"/>
      <c r="C194" s="1391"/>
      <c r="D194" s="593" t="s">
        <v>21</v>
      </c>
      <c r="E194" s="683"/>
      <c r="F194" s="684"/>
      <c r="G194" s="684"/>
      <c r="H194" s="684"/>
      <c r="I194" s="684"/>
      <c r="J194" s="1160">
        <f>SUM(J195:J196)</f>
        <v>35</v>
      </c>
      <c r="K194" s="1160">
        <f>SUM(K195:K196)</f>
        <v>85</v>
      </c>
      <c r="L194" s="1160">
        <f>SUM(L195:L196)</f>
        <v>85</v>
      </c>
    </row>
    <row r="195" spans="1:12" ht="18" customHeight="1" x14ac:dyDescent="0.25">
      <c r="A195" s="195"/>
      <c r="B195" s="965"/>
      <c r="C195" s="196" t="s">
        <v>225</v>
      </c>
      <c r="D195" s="593" t="s">
        <v>1002</v>
      </c>
      <c r="E195" s="577"/>
      <c r="F195" s="576"/>
      <c r="G195" s="576"/>
      <c r="H195" s="576"/>
      <c r="I195" s="576"/>
      <c r="J195" s="1160">
        <f>SUM(J197,J199)</f>
        <v>25</v>
      </c>
      <c r="K195" s="1160">
        <f>SUM(K197,K199)</f>
        <v>25</v>
      </c>
      <c r="L195" s="1160">
        <f>SUM(L197,L199)</f>
        <v>25</v>
      </c>
    </row>
    <row r="196" spans="1:12" ht="25.5" customHeight="1" thickBot="1" x14ac:dyDescent="0.3">
      <c r="A196" s="195"/>
      <c r="B196" s="965"/>
      <c r="C196" s="196"/>
      <c r="D196" s="593" t="s">
        <v>251</v>
      </c>
      <c r="E196" s="577"/>
      <c r="F196" s="576"/>
      <c r="G196" s="576"/>
      <c r="H196" s="576"/>
      <c r="I196" s="576"/>
      <c r="J196" s="1165">
        <f>SUM(J198)</f>
        <v>10</v>
      </c>
      <c r="K196" s="1165">
        <v>60</v>
      </c>
      <c r="L196" s="1165">
        <v>60</v>
      </c>
    </row>
    <row r="197" spans="1:12" ht="57.75" customHeight="1" x14ac:dyDescent="0.25">
      <c r="A197" s="76" t="s">
        <v>253</v>
      </c>
      <c r="B197" s="906"/>
      <c r="C197" s="575" t="s">
        <v>254</v>
      </c>
      <c r="D197" s="197"/>
      <c r="E197" s="198">
        <v>971</v>
      </c>
      <c r="F197" s="199" t="s">
        <v>769</v>
      </c>
      <c r="G197" s="199" t="s">
        <v>792</v>
      </c>
      <c r="H197" s="199" t="s">
        <v>255</v>
      </c>
      <c r="I197" s="80" t="s">
        <v>751</v>
      </c>
      <c r="J197" s="1166">
        <v>10</v>
      </c>
      <c r="K197" s="1166">
        <v>10</v>
      </c>
      <c r="L197" s="1166">
        <v>10</v>
      </c>
    </row>
    <row r="198" spans="1:12" ht="62.25" customHeight="1" x14ac:dyDescent="0.25">
      <c r="A198" s="76" t="s">
        <v>256</v>
      </c>
      <c r="B198" s="906"/>
      <c r="C198" s="87" t="s">
        <v>257</v>
      </c>
      <c r="D198" s="593"/>
      <c r="E198" s="198">
        <v>974</v>
      </c>
      <c r="F198" s="199" t="s">
        <v>769</v>
      </c>
      <c r="G198" s="199" t="s">
        <v>792</v>
      </c>
      <c r="H198" s="199" t="s">
        <v>255</v>
      </c>
      <c r="I198" s="80" t="s">
        <v>751</v>
      </c>
      <c r="J198" s="1160">
        <v>10</v>
      </c>
      <c r="K198" s="1160">
        <v>60</v>
      </c>
      <c r="L198" s="1160">
        <v>60</v>
      </c>
    </row>
    <row r="199" spans="1:12" ht="75" x14ac:dyDescent="0.25">
      <c r="A199" s="76" t="s">
        <v>258</v>
      </c>
      <c r="B199" s="906"/>
      <c r="C199" s="89" t="s">
        <v>259</v>
      </c>
      <c r="D199" s="575"/>
      <c r="E199" s="198">
        <v>971</v>
      </c>
      <c r="F199" s="199" t="s">
        <v>769</v>
      </c>
      <c r="G199" s="199" t="s">
        <v>792</v>
      </c>
      <c r="H199" s="199" t="s">
        <v>255</v>
      </c>
      <c r="I199" s="80" t="s">
        <v>751</v>
      </c>
      <c r="J199" s="1160">
        <v>15</v>
      </c>
      <c r="K199" s="1160">
        <v>15</v>
      </c>
      <c r="L199" s="1160">
        <v>15</v>
      </c>
    </row>
    <row r="200" spans="1:12" ht="75" x14ac:dyDescent="0.25">
      <c r="A200" s="76" t="s">
        <v>260</v>
      </c>
      <c r="B200" s="906"/>
      <c r="C200" s="1082" t="s">
        <v>261</v>
      </c>
      <c r="D200" s="1082"/>
      <c r="E200" s="198">
        <v>971</v>
      </c>
      <c r="F200" s="199" t="s">
        <v>769</v>
      </c>
      <c r="G200" s="199" t="s">
        <v>792</v>
      </c>
      <c r="H200" s="199" t="s">
        <v>255</v>
      </c>
      <c r="I200" s="80" t="s">
        <v>751</v>
      </c>
      <c r="J200" s="1160">
        <v>1212.4469999999999</v>
      </c>
      <c r="K200" s="1160">
        <v>1223.566</v>
      </c>
      <c r="L200" s="1160">
        <v>1223.566</v>
      </c>
    </row>
    <row r="201" spans="1:12" ht="195" x14ac:dyDescent="0.25">
      <c r="A201" s="76" t="s">
        <v>1005</v>
      </c>
      <c r="B201" s="906"/>
      <c r="C201" s="1082" t="s">
        <v>1006</v>
      </c>
      <c r="D201" s="1082" t="s">
        <v>251</v>
      </c>
      <c r="E201" s="198">
        <v>971</v>
      </c>
      <c r="F201" s="199" t="s">
        <v>769</v>
      </c>
      <c r="G201" s="199" t="s">
        <v>792</v>
      </c>
      <c r="H201" s="199" t="s">
        <v>255</v>
      </c>
      <c r="I201" s="80">
        <v>244</v>
      </c>
      <c r="J201" s="1164">
        <f>SUM(J202)</f>
        <v>20</v>
      </c>
      <c r="K201" s="1164">
        <f>SUM(K202)</f>
        <v>20</v>
      </c>
      <c r="L201" s="1164">
        <f>SUM(L202)</f>
        <v>20</v>
      </c>
    </row>
    <row r="202" spans="1:12" ht="79.5" thickBot="1" x14ac:dyDescent="0.3">
      <c r="A202" s="195" t="s">
        <v>92</v>
      </c>
      <c r="B202" s="965"/>
      <c r="C202" s="200" t="s">
        <v>262</v>
      </c>
      <c r="D202" s="200"/>
      <c r="E202" s="1546"/>
      <c r="F202" s="1542"/>
      <c r="G202" s="1542"/>
      <c r="H202" s="1542"/>
      <c r="I202" s="1542"/>
      <c r="J202" s="1167">
        <f>SUM(J203,J205)</f>
        <v>20</v>
      </c>
      <c r="K202" s="1167">
        <f>SUM(K203:K205)</f>
        <v>20</v>
      </c>
      <c r="L202" s="1167">
        <f>SUM(L203:L205)</f>
        <v>20</v>
      </c>
    </row>
    <row r="203" spans="1:12" ht="94.5" x14ac:dyDescent="0.25">
      <c r="A203" s="202" t="s">
        <v>263</v>
      </c>
      <c r="B203" s="966"/>
      <c r="C203" s="203" t="s">
        <v>264</v>
      </c>
      <c r="D203" s="203"/>
      <c r="E203" s="198">
        <v>971</v>
      </c>
      <c r="F203" s="199" t="s">
        <v>769</v>
      </c>
      <c r="G203" s="199" t="s">
        <v>792</v>
      </c>
      <c r="H203" s="199" t="s">
        <v>265</v>
      </c>
      <c r="I203" s="80" t="s">
        <v>751</v>
      </c>
      <c r="J203" s="1168">
        <v>0</v>
      </c>
      <c r="K203" s="1168">
        <v>0</v>
      </c>
      <c r="L203" s="1168">
        <f>SUM(M203:M205)</f>
        <v>0</v>
      </c>
    </row>
    <row r="204" spans="1:12" ht="78.75" x14ac:dyDescent="0.25">
      <c r="A204" s="202" t="s">
        <v>266</v>
      </c>
      <c r="B204" s="966"/>
      <c r="C204" s="206" t="s">
        <v>267</v>
      </c>
      <c r="D204" s="206"/>
      <c r="E204" s="198">
        <v>971</v>
      </c>
      <c r="F204" s="199" t="s">
        <v>769</v>
      </c>
      <c r="G204" s="199" t="s">
        <v>792</v>
      </c>
      <c r="H204" s="199" t="s">
        <v>265</v>
      </c>
      <c r="I204" s="80" t="s">
        <v>751</v>
      </c>
      <c r="J204" s="1161">
        <v>0</v>
      </c>
      <c r="K204" s="1161">
        <v>0</v>
      </c>
      <c r="L204" s="1161">
        <v>0</v>
      </c>
    </row>
    <row r="205" spans="1:12" ht="79.5" thickBot="1" x14ac:dyDescent="0.3">
      <c r="A205" s="202" t="s">
        <v>268</v>
      </c>
      <c r="B205" s="966"/>
      <c r="C205" s="206" t="s">
        <v>269</v>
      </c>
      <c r="D205" s="206"/>
      <c r="E205" s="198">
        <v>971</v>
      </c>
      <c r="F205" s="199" t="s">
        <v>769</v>
      </c>
      <c r="G205" s="199" t="s">
        <v>792</v>
      </c>
      <c r="H205" s="199" t="s">
        <v>265</v>
      </c>
      <c r="I205" s="80" t="s">
        <v>751</v>
      </c>
      <c r="J205" s="1168">
        <v>20</v>
      </c>
      <c r="K205" s="1168">
        <v>20</v>
      </c>
      <c r="L205" s="1168">
        <v>20</v>
      </c>
    </row>
    <row r="206" spans="1:12" ht="15.75" x14ac:dyDescent="0.25">
      <c r="A206" s="1561" t="s">
        <v>131</v>
      </c>
      <c r="B206" s="967"/>
      <c r="C206" s="1562" t="s">
        <v>270</v>
      </c>
      <c r="D206" s="206" t="s">
        <v>23</v>
      </c>
      <c r="E206" s="1564"/>
      <c r="F206" s="1565"/>
      <c r="G206" s="1565"/>
      <c r="H206" s="1565"/>
      <c r="I206" s="1566"/>
      <c r="J206" s="1169">
        <f t="shared" ref="J206:L207" si="0">SUM(J207)</f>
        <v>786.01599999999996</v>
      </c>
      <c r="K206" s="1170">
        <f t="shared" si="0"/>
        <v>793.798</v>
      </c>
      <c r="L206" s="1170">
        <f t="shared" si="0"/>
        <v>793.798</v>
      </c>
    </row>
    <row r="207" spans="1:12" ht="15.75" thickBot="1" x14ac:dyDescent="0.3">
      <c r="A207" s="1389"/>
      <c r="B207" s="899"/>
      <c r="C207" s="1563"/>
      <c r="D207" s="197" t="s">
        <v>1000</v>
      </c>
      <c r="E207" s="1541"/>
      <c r="F207" s="1542"/>
      <c r="G207" s="1542"/>
      <c r="H207" s="1542"/>
      <c r="I207" s="1542"/>
      <c r="J207" s="1167">
        <f t="shared" si="0"/>
        <v>786.01599999999996</v>
      </c>
      <c r="K207" s="1167">
        <f t="shared" si="0"/>
        <v>793.798</v>
      </c>
      <c r="L207" s="1167">
        <f t="shared" si="0"/>
        <v>793.798</v>
      </c>
    </row>
    <row r="208" spans="1:12" ht="63.75" thickBot="1" x14ac:dyDescent="0.3">
      <c r="A208" s="90" t="s">
        <v>271</v>
      </c>
      <c r="B208" s="907"/>
      <c r="C208" s="207" t="s">
        <v>272</v>
      </c>
      <c r="D208" s="207"/>
      <c r="E208" s="125" t="s">
        <v>776</v>
      </c>
      <c r="F208" s="125" t="s">
        <v>769</v>
      </c>
      <c r="G208" s="125" t="s">
        <v>792</v>
      </c>
      <c r="H208" s="125" t="s">
        <v>273</v>
      </c>
      <c r="I208" s="125" t="s">
        <v>751</v>
      </c>
      <c r="J208" s="1171">
        <v>786.01599999999996</v>
      </c>
      <c r="K208" s="1170">
        <v>793.798</v>
      </c>
      <c r="L208" s="1170">
        <v>793.798</v>
      </c>
    </row>
    <row r="209" spans="1:12" ht="23.25" customHeight="1" thickBot="1" x14ac:dyDescent="0.3">
      <c r="A209" s="1543" t="s">
        <v>1082</v>
      </c>
      <c r="B209" s="1544"/>
      <c r="C209" s="1544"/>
      <c r="D209" s="1544"/>
      <c r="E209" s="1544"/>
      <c r="F209" s="1544"/>
      <c r="G209" s="1544"/>
      <c r="H209" s="1544"/>
      <c r="I209" s="1544"/>
      <c r="J209" s="1544"/>
      <c r="K209" s="1544"/>
      <c r="L209" s="1545"/>
    </row>
    <row r="210" spans="1:12" ht="27" customHeight="1" x14ac:dyDescent="0.25">
      <c r="A210" s="1550" t="s">
        <v>1081</v>
      </c>
      <c r="B210" s="1602"/>
      <c r="C210" s="1530" t="s">
        <v>739</v>
      </c>
      <c r="D210" s="1553" t="s">
        <v>998</v>
      </c>
      <c r="E210" s="1530" t="s">
        <v>740</v>
      </c>
      <c r="F210" s="1530"/>
      <c r="G210" s="1530"/>
      <c r="H210" s="1530"/>
      <c r="I210" s="1530"/>
      <c r="J210" s="1530" t="s">
        <v>248</v>
      </c>
      <c r="K210" s="1530"/>
      <c r="L210" s="1531"/>
    </row>
    <row r="211" spans="1:12" x14ac:dyDescent="0.25">
      <c r="A211" s="1551"/>
      <c r="B211" s="1350"/>
      <c r="C211" s="1417"/>
      <c r="D211" s="1554"/>
      <c r="E211" s="1417" t="s">
        <v>741</v>
      </c>
      <c r="F211" s="1417" t="s">
        <v>742</v>
      </c>
      <c r="G211" s="1418"/>
      <c r="H211" s="1417" t="s">
        <v>743</v>
      </c>
      <c r="I211" s="1417" t="s">
        <v>744</v>
      </c>
      <c r="J211" s="1412" t="s">
        <v>1010</v>
      </c>
      <c r="K211" s="1412" t="s">
        <v>1249</v>
      </c>
      <c r="L211" s="1548" t="s">
        <v>997</v>
      </c>
    </row>
    <row r="212" spans="1:12" ht="61.5" customHeight="1" x14ac:dyDescent="0.25">
      <c r="A212" s="1552"/>
      <c r="B212" s="1351"/>
      <c r="C212" s="1419"/>
      <c r="D212" s="1555"/>
      <c r="E212" s="1418"/>
      <c r="F212" s="695" t="s">
        <v>746</v>
      </c>
      <c r="G212" s="695" t="s">
        <v>747</v>
      </c>
      <c r="H212" s="1418"/>
      <c r="I212" s="1418"/>
      <c r="J212" s="1413"/>
      <c r="K212" s="1413"/>
      <c r="L212" s="1549"/>
    </row>
    <row r="213" spans="1:12" ht="33" customHeight="1" x14ac:dyDescent="0.25">
      <c r="A213" s="1699"/>
      <c r="B213" s="1701"/>
      <c r="C213" s="1698" t="s">
        <v>222</v>
      </c>
      <c r="D213" s="1702"/>
      <c r="E213" s="1694"/>
      <c r="F213" s="1691"/>
      <c r="G213" s="1691"/>
      <c r="H213" s="1694"/>
      <c r="I213" s="1222" t="s">
        <v>733</v>
      </c>
      <c r="J213" s="220">
        <v>74230.990000000005</v>
      </c>
      <c r="K213" s="215">
        <v>141030.74</v>
      </c>
      <c r="L213" s="216">
        <v>139592.53</v>
      </c>
    </row>
    <row r="214" spans="1:12" ht="26.25" customHeight="1" x14ac:dyDescent="0.25">
      <c r="A214" s="1700"/>
      <c r="B214" s="1350"/>
      <c r="C214" s="1554"/>
      <c r="D214" s="1554"/>
      <c r="E214" s="1692"/>
      <c r="F214" s="1692"/>
      <c r="G214" s="1692"/>
      <c r="H214" s="1692"/>
      <c r="I214" s="1223" t="s">
        <v>999</v>
      </c>
      <c r="J214" s="215">
        <v>0</v>
      </c>
      <c r="K214" s="215">
        <v>0</v>
      </c>
      <c r="L214" s="216">
        <v>0</v>
      </c>
    </row>
    <row r="215" spans="1:12" ht="26.25" customHeight="1" x14ac:dyDescent="0.25">
      <c r="A215" s="1700"/>
      <c r="B215" s="1350"/>
      <c r="C215" s="1554"/>
      <c r="D215" s="1554"/>
      <c r="E215" s="1692"/>
      <c r="F215" s="1692"/>
      <c r="G215" s="1692"/>
      <c r="H215" s="1692"/>
      <c r="I215" s="1223" t="s">
        <v>1000</v>
      </c>
      <c r="J215" s="1195"/>
      <c r="K215" s="215">
        <v>12137.27</v>
      </c>
      <c r="L215" s="216">
        <v>12137.24</v>
      </c>
    </row>
    <row r="216" spans="1:12" ht="22.5" customHeight="1" x14ac:dyDescent="0.25">
      <c r="A216" s="1389"/>
      <c r="B216" s="1351"/>
      <c r="C216" s="1555"/>
      <c r="D216" s="1555"/>
      <c r="E216" s="1693"/>
      <c r="F216" s="1693"/>
      <c r="G216" s="1693"/>
      <c r="H216" s="1693"/>
      <c r="I216" s="1224" t="s">
        <v>1175</v>
      </c>
      <c r="J216" s="1195"/>
      <c r="K216" s="215">
        <v>128893.5</v>
      </c>
      <c r="L216" s="216">
        <v>127455.29</v>
      </c>
    </row>
    <row r="217" spans="1:12" ht="36.75" customHeight="1" x14ac:dyDescent="0.25">
      <c r="A217" s="380">
        <v>1</v>
      </c>
      <c r="B217" s="968"/>
      <c r="C217" s="715" t="s">
        <v>1072</v>
      </c>
      <c r="D217" s="764"/>
      <c r="E217" s="765"/>
      <c r="F217" s="715"/>
      <c r="G217" s="715"/>
      <c r="H217" s="765"/>
      <c r="I217" s="765"/>
      <c r="J217" s="766">
        <v>11465.68</v>
      </c>
      <c r="K217" s="766">
        <v>13352.98</v>
      </c>
      <c r="L217" s="767">
        <v>13348.86</v>
      </c>
    </row>
    <row r="218" spans="1:12" ht="75" x14ac:dyDescent="0.25">
      <c r="A218" s="211" t="s">
        <v>253</v>
      </c>
      <c r="B218" s="969"/>
      <c r="C218" s="78" t="s">
        <v>276</v>
      </c>
      <c r="D218" s="578"/>
      <c r="E218" s="78">
        <v>973</v>
      </c>
      <c r="F218" s="152"/>
      <c r="G218" s="152"/>
      <c r="H218" s="152" t="s">
        <v>277</v>
      </c>
      <c r="I218" s="78">
        <v>244</v>
      </c>
      <c r="J218" s="769">
        <v>11232.24</v>
      </c>
      <c r="K218" s="769">
        <v>12944.54</v>
      </c>
      <c r="L218" s="770">
        <v>12940.42</v>
      </c>
    </row>
    <row r="219" spans="1:12" ht="27.6" customHeight="1" x14ac:dyDescent="0.25">
      <c r="A219" s="1609" t="s">
        <v>256</v>
      </c>
      <c r="B219" s="970"/>
      <c r="C219" s="1606" t="s">
        <v>1063</v>
      </c>
      <c r="D219" s="580"/>
      <c r="E219" s="78">
        <v>973</v>
      </c>
      <c r="F219" s="152" t="s">
        <v>279</v>
      </c>
      <c r="G219" s="152" t="s">
        <v>749</v>
      </c>
      <c r="H219" s="152" t="s">
        <v>280</v>
      </c>
      <c r="I219" s="78">
        <v>244</v>
      </c>
      <c r="J219" s="768">
        <v>226.44</v>
      </c>
      <c r="K219" s="768">
        <v>226.44</v>
      </c>
      <c r="L219" s="768">
        <v>226.44</v>
      </c>
    </row>
    <row r="220" spans="1:12" x14ac:dyDescent="0.25">
      <c r="A220" s="1697"/>
      <c r="B220" s="971"/>
      <c r="C220" s="1608"/>
      <c r="D220" s="581"/>
      <c r="E220" s="78">
        <v>973</v>
      </c>
      <c r="F220" s="152" t="s">
        <v>279</v>
      </c>
      <c r="G220" s="152" t="s">
        <v>749</v>
      </c>
      <c r="H220" s="152" t="s">
        <v>1073</v>
      </c>
      <c r="I220" s="78">
        <v>244</v>
      </c>
      <c r="J220" s="768">
        <v>7</v>
      </c>
      <c r="K220" s="768">
        <v>7</v>
      </c>
      <c r="L220" s="768">
        <v>7</v>
      </c>
    </row>
    <row r="221" spans="1:12" ht="75" x14ac:dyDescent="0.25">
      <c r="A221" s="699" t="s">
        <v>258</v>
      </c>
      <c r="B221" s="970"/>
      <c r="C221" s="701" t="s">
        <v>278</v>
      </c>
      <c r="D221" s="580"/>
      <c r="E221" s="78">
        <v>973</v>
      </c>
      <c r="F221" s="152" t="s">
        <v>279</v>
      </c>
      <c r="G221" s="152" t="s">
        <v>749</v>
      </c>
      <c r="H221" s="78">
        <v>290120270</v>
      </c>
      <c r="I221" s="78">
        <v>244</v>
      </c>
      <c r="J221" s="768">
        <v>0</v>
      </c>
      <c r="K221" s="768">
        <v>150</v>
      </c>
      <c r="L221" s="768">
        <v>150</v>
      </c>
    </row>
    <row r="222" spans="1:12" ht="45" x14ac:dyDescent="0.25">
      <c r="A222" s="699" t="s">
        <v>1074</v>
      </c>
      <c r="B222" s="970"/>
      <c r="C222" s="701" t="s">
        <v>1075</v>
      </c>
      <c r="D222" s="701"/>
      <c r="E222" s="696">
        <v>973</v>
      </c>
      <c r="F222" s="697" t="s">
        <v>279</v>
      </c>
      <c r="G222" s="697" t="s">
        <v>749</v>
      </c>
      <c r="H222" s="696">
        <v>290129070</v>
      </c>
      <c r="I222" s="696">
        <v>244</v>
      </c>
      <c r="J222" s="768">
        <v>0</v>
      </c>
      <c r="K222" s="768">
        <v>25</v>
      </c>
      <c r="L222" s="771">
        <v>25</v>
      </c>
    </row>
    <row r="223" spans="1:12" s="773" customFormat="1" ht="28.5" x14ac:dyDescent="0.2">
      <c r="A223" s="772" t="s">
        <v>409</v>
      </c>
      <c r="B223" s="972"/>
      <c r="C223" s="703" t="s">
        <v>1076</v>
      </c>
      <c r="D223" s="703"/>
      <c r="E223" s="703"/>
      <c r="F223" s="705"/>
      <c r="G223" s="705"/>
      <c r="H223" s="705"/>
      <c r="I223" s="703"/>
      <c r="J223" s="780">
        <v>27851.75</v>
      </c>
      <c r="K223" s="780">
        <v>86427.39</v>
      </c>
      <c r="L223" s="781">
        <v>85192.3</v>
      </c>
    </row>
    <row r="224" spans="1:12" s="773" customFormat="1" ht="38.25" x14ac:dyDescent="0.2">
      <c r="A224" s="774" t="s">
        <v>263</v>
      </c>
      <c r="B224" s="815"/>
      <c r="C224" s="775" t="s">
        <v>283</v>
      </c>
      <c r="D224" s="696"/>
      <c r="E224" s="696">
        <v>973</v>
      </c>
      <c r="F224" s="697" t="s">
        <v>279</v>
      </c>
      <c r="G224" s="697" t="s">
        <v>749</v>
      </c>
      <c r="H224" s="697" t="s">
        <v>284</v>
      </c>
      <c r="I224" s="696">
        <v>244</v>
      </c>
      <c r="J224" s="768">
        <v>20608.95</v>
      </c>
      <c r="K224" s="768">
        <v>23350.07</v>
      </c>
      <c r="L224" s="768">
        <v>23322.99</v>
      </c>
    </row>
    <row r="225" spans="1:12" ht="25.5" x14ac:dyDescent="0.25">
      <c r="A225" s="774" t="s">
        <v>266</v>
      </c>
      <c r="B225" s="815"/>
      <c r="C225" s="775" t="s">
        <v>285</v>
      </c>
      <c r="D225" s="696"/>
      <c r="E225" s="696">
        <v>973</v>
      </c>
      <c r="F225" s="697" t="s">
        <v>279</v>
      </c>
      <c r="G225" s="697" t="s">
        <v>749</v>
      </c>
      <c r="H225" s="697" t="s">
        <v>286</v>
      </c>
      <c r="I225" s="696">
        <v>244</v>
      </c>
      <c r="J225" s="768">
        <v>0</v>
      </c>
      <c r="K225" s="768">
        <v>6624.12</v>
      </c>
      <c r="L225" s="768">
        <v>6413.55</v>
      </c>
    </row>
    <row r="226" spans="1:12" ht="25.5" x14ac:dyDescent="0.25">
      <c r="A226" s="774" t="s">
        <v>268</v>
      </c>
      <c r="B226" s="815"/>
      <c r="C226" s="775" t="s">
        <v>664</v>
      </c>
      <c r="D226" s="578"/>
      <c r="E226" s="78">
        <v>973</v>
      </c>
      <c r="F226" s="152" t="s">
        <v>279</v>
      </c>
      <c r="G226" s="152" t="s">
        <v>749</v>
      </c>
      <c r="H226" s="152" t="s">
        <v>287</v>
      </c>
      <c r="I226" s="78">
        <v>244</v>
      </c>
      <c r="J226" s="768">
        <v>7242.8</v>
      </c>
      <c r="K226" s="768">
        <v>5004.6099999999997</v>
      </c>
      <c r="L226" s="768">
        <v>5004.6099999999997</v>
      </c>
    </row>
    <row r="227" spans="1:12" ht="25.5" x14ac:dyDescent="0.25">
      <c r="A227" s="774" t="s">
        <v>288</v>
      </c>
      <c r="B227" s="777"/>
      <c r="C227" s="776" t="s">
        <v>289</v>
      </c>
      <c r="D227" s="580"/>
      <c r="E227" s="78">
        <v>973</v>
      </c>
      <c r="F227" s="152" t="s">
        <v>279</v>
      </c>
      <c r="G227" s="152" t="s">
        <v>749</v>
      </c>
      <c r="H227" s="152" t="s">
        <v>290</v>
      </c>
      <c r="I227" s="78">
        <v>244</v>
      </c>
      <c r="J227" s="768">
        <v>0</v>
      </c>
      <c r="K227" s="768">
        <v>0</v>
      </c>
      <c r="L227" s="768">
        <v>0</v>
      </c>
    </row>
    <row r="228" spans="1:12" ht="73.5" customHeight="1" x14ac:dyDescent="0.25">
      <c r="A228" s="777" t="s">
        <v>291</v>
      </c>
      <c r="B228" s="777"/>
      <c r="C228" s="776" t="s">
        <v>281</v>
      </c>
      <c r="D228" s="580"/>
      <c r="E228" s="78">
        <v>973</v>
      </c>
      <c r="F228" s="152" t="s">
        <v>279</v>
      </c>
      <c r="G228" s="152" t="s">
        <v>749</v>
      </c>
      <c r="H228" s="78" t="s">
        <v>292</v>
      </c>
      <c r="I228" s="78">
        <v>244</v>
      </c>
      <c r="J228" s="768">
        <v>0</v>
      </c>
      <c r="K228" s="768">
        <v>0</v>
      </c>
      <c r="L228" s="768">
        <v>0</v>
      </c>
    </row>
    <row r="229" spans="1:12" ht="56.25" customHeight="1" x14ac:dyDescent="0.25">
      <c r="A229" s="774" t="s">
        <v>293</v>
      </c>
      <c r="B229" s="815"/>
      <c r="C229" s="778" t="s">
        <v>294</v>
      </c>
      <c r="D229" s="578"/>
      <c r="E229" s="78">
        <v>973</v>
      </c>
      <c r="F229" s="152" t="s">
        <v>279</v>
      </c>
      <c r="G229" s="152" t="s">
        <v>749</v>
      </c>
      <c r="H229" s="152" t="s">
        <v>295</v>
      </c>
      <c r="I229" s="78">
        <v>244</v>
      </c>
      <c r="J229" s="768">
        <v>0</v>
      </c>
      <c r="K229" s="768">
        <v>1465.98</v>
      </c>
      <c r="L229" s="768">
        <v>468.54</v>
      </c>
    </row>
    <row r="230" spans="1:12" ht="38.25" x14ac:dyDescent="0.25">
      <c r="A230" s="774" t="s">
        <v>296</v>
      </c>
      <c r="B230" s="815"/>
      <c r="C230" s="775" t="s">
        <v>1077</v>
      </c>
      <c r="D230" s="578"/>
      <c r="E230" s="78"/>
      <c r="F230" s="152"/>
      <c r="G230" s="152"/>
      <c r="H230" s="152"/>
      <c r="I230" s="78"/>
      <c r="J230" s="768">
        <f>J231+J232</f>
        <v>0</v>
      </c>
      <c r="K230" s="768">
        <f>K231+K232</f>
        <v>49952.61</v>
      </c>
      <c r="L230" s="768">
        <f>L231+L232</f>
        <v>49952.61</v>
      </c>
    </row>
    <row r="231" spans="1:12" ht="39" customHeight="1" x14ac:dyDescent="0.25">
      <c r="A231" s="774" t="s">
        <v>298</v>
      </c>
      <c r="B231" s="815"/>
      <c r="C231" s="775" t="s">
        <v>299</v>
      </c>
      <c r="D231" s="578"/>
      <c r="E231" s="78"/>
      <c r="F231" s="152"/>
      <c r="G231" s="152"/>
      <c r="H231" s="152"/>
      <c r="I231" s="78"/>
      <c r="J231" s="768">
        <v>0</v>
      </c>
      <c r="K231" s="768">
        <v>26631.05</v>
      </c>
      <c r="L231" s="768">
        <v>26631.05</v>
      </c>
    </row>
    <row r="232" spans="1:12" ht="25.5" x14ac:dyDescent="0.25">
      <c r="A232" s="774" t="s">
        <v>300</v>
      </c>
      <c r="B232" s="815"/>
      <c r="C232" s="775" t="s">
        <v>301</v>
      </c>
      <c r="D232" s="578"/>
      <c r="E232" s="78"/>
      <c r="F232" s="152"/>
      <c r="G232" s="152"/>
      <c r="H232" s="152"/>
      <c r="I232" s="78"/>
      <c r="J232" s="768">
        <v>0</v>
      </c>
      <c r="K232" s="768">
        <v>23321.56</v>
      </c>
      <c r="L232" s="768">
        <v>23321.56</v>
      </c>
    </row>
    <row r="233" spans="1:12" ht="25.5" x14ac:dyDescent="0.25">
      <c r="A233" s="774" t="s">
        <v>302</v>
      </c>
      <c r="B233" s="815"/>
      <c r="C233" s="775" t="s">
        <v>1066</v>
      </c>
      <c r="D233" s="578"/>
      <c r="E233" s="78">
        <v>973</v>
      </c>
      <c r="F233" s="152" t="s">
        <v>279</v>
      </c>
      <c r="G233" s="152" t="s">
        <v>749</v>
      </c>
      <c r="H233" s="152" t="s">
        <v>304</v>
      </c>
      <c r="I233" s="78">
        <v>244</v>
      </c>
      <c r="J233" s="768">
        <f>J234</f>
        <v>0</v>
      </c>
      <c r="K233" s="768">
        <f>K234</f>
        <v>0</v>
      </c>
      <c r="L233" s="768">
        <f>L234</f>
        <v>0</v>
      </c>
    </row>
    <row r="234" spans="1:12" ht="72" customHeight="1" x14ac:dyDescent="0.25">
      <c r="A234" s="774" t="s">
        <v>1067</v>
      </c>
      <c r="B234" s="815"/>
      <c r="C234" s="775" t="s">
        <v>1068</v>
      </c>
      <c r="D234" s="217"/>
      <c r="E234" s="217">
        <v>973</v>
      </c>
      <c r="F234" s="219" t="s">
        <v>749</v>
      </c>
      <c r="G234" s="219" t="s">
        <v>307</v>
      </c>
      <c r="H234" s="219" t="s">
        <v>308</v>
      </c>
      <c r="I234" s="217"/>
      <c r="J234" s="768">
        <v>0</v>
      </c>
      <c r="K234" s="768">
        <v>0</v>
      </c>
      <c r="L234" s="768">
        <v>0</v>
      </c>
    </row>
    <row r="235" spans="1:12" ht="38.25" x14ac:dyDescent="0.25">
      <c r="A235" s="774" t="s">
        <v>1069</v>
      </c>
      <c r="B235" s="815"/>
      <c r="C235" s="775" t="s">
        <v>821</v>
      </c>
      <c r="D235" s="578"/>
      <c r="E235" s="78">
        <v>973</v>
      </c>
      <c r="F235" s="152"/>
      <c r="G235" s="152"/>
      <c r="H235" s="152"/>
      <c r="I235" s="78"/>
      <c r="J235" s="768">
        <v>0</v>
      </c>
      <c r="K235" s="768">
        <v>30</v>
      </c>
      <c r="L235" s="768">
        <v>30</v>
      </c>
    </row>
    <row r="236" spans="1:12" ht="67.5" customHeight="1" x14ac:dyDescent="0.25">
      <c r="A236" s="782" t="s">
        <v>305</v>
      </c>
      <c r="B236" s="782"/>
      <c r="C236" s="783" t="s">
        <v>306</v>
      </c>
      <c r="D236" s="703"/>
      <c r="E236" s="703"/>
      <c r="F236" s="705"/>
      <c r="G236" s="705"/>
      <c r="H236" s="705"/>
      <c r="I236" s="703"/>
      <c r="J236" s="389">
        <v>24081.99</v>
      </c>
      <c r="K236" s="389">
        <v>28158.16</v>
      </c>
      <c r="L236" s="390">
        <v>27959.26</v>
      </c>
    </row>
    <row r="237" spans="1:12" ht="52.5" customHeight="1" x14ac:dyDescent="0.25">
      <c r="A237" s="779" t="s">
        <v>271</v>
      </c>
      <c r="B237" s="779"/>
      <c r="C237" s="778" t="s">
        <v>731</v>
      </c>
      <c r="D237" s="578"/>
      <c r="E237" s="78">
        <v>973</v>
      </c>
      <c r="F237" s="152" t="s">
        <v>749</v>
      </c>
      <c r="G237" s="152" t="s">
        <v>307</v>
      </c>
      <c r="H237" s="152" t="s">
        <v>308</v>
      </c>
      <c r="I237" s="78">
        <v>244</v>
      </c>
      <c r="J237" s="768">
        <v>24081.99</v>
      </c>
      <c r="K237" s="768">
        <v>27593.59</v>
      </c>
      <c r="L237" s="768">
        <v>27394.69</v>
      </c>
    </row>
    <row r="238" spans="1:12" ht="25.5" x14ac:dyDescent="0.25">
      <c r="A238" s="779" t="s">
        <v>918</v>
      </c>
      <c r="B238" s="779"/>
      <c r="C238" s="778" t="s">
        <v>664</v>
      </c>
      <c r="D238" s="578"/>
      <c r="E238" s="78">
        <v>973</v>
      </c>
      <c r="F238" s="152" t="s">
        <v>749</v>
      </c>
      <c r="G238" s="152" t="s">
        <v>307</v>
      </c>
      <c r="H238" s="152" t="s">
        <v>1078</v>
      </c>
      <c r="I238" s="78">
        <v>244</v>
      </c>
      <c r="J238" s="768">
        <v>0</v>
      </c>
      <c r="K238" s="768">
        <v>544.57000000000005</v>
      </c>
      <c r="L238" s="768">
        <v>544.57000000000005</v>
      </c>
    </row>
    <row r="239" spans="1:12" ht="38.25" x14ac:dyDescent="0.25">
      <c r="A239" s="779" t="s">
        <v>919</v>
      </c>
      <c r="B239" s="779"/>
      <c r="C239" s="775" t="s">
        <v>821</v>
      </c>
      <c r="D239" s="578"/>
      <c r="E239" s="78">
        <v>973</v>
      </c>
      <c r="F239" s="152" t="s">
        <v>749</v>
      </c>
      <c r="G239" s="152" t="s">
        <v>307</v>
      </c>
      <c r="H239" s="152" t="s">
        <v>1079</v>
      </c>
      <c r="I239" s="78">
        <v>244</v>
      </c>
      <c r="J239" s="768">
        <v>0</v>
      </c>
      <c r="K239" s="768">
        <v>20</v>
      </c>
      <c r="L239" s="768">
        <v>20</v>
      </c>
    </row>
    <row r="240" spans="1:12" x14ac:dyDescent="0.25">
      <c r="A240" s="774" t="s">
        <v>309</v>
      </c>
      <c r="B240" s="815"/>
      <c r="C240" s="786" t="s">
        <v>310</v>
      </c>
      <c r="D240" s="701"/>
      <c r="E240" s="696"/>
      <c r="F240" s="697"/>
      <c r="G240" s="697"/>
      <c r="H240" s="697"/>
      <c r="I240" s="696"/>
      <c r="J240" s="784">
        <f>J241+J242+J243</f>
        <v>0</v>
      </c>
      <c r="K240" s="784">
        <f>K241+K242+K243</f>
        <v>575</v>
      </c>
      <c r="L240" s="784">
        <f>L241+L242+L243</f>
        <v>575</v>
      </c>
    </row>
    <row r="241" spans="1:12" ht="25.5" x14ac:dyDescent="0.25">
      <c r="A241" s="774" t="s">
        <v>311</v>
      </c>
      <c r="B241" s="815"/>
      <c r="C241" s="775" t="s">
        <v>312</v>
      </c>
      <c r="D241" s="580"/>
      <c r="E241" s="78">
        <v>973</v>
      </c>
      <c r="F241" s="152" t="s">
        <v>748</v>
      </c>
      <c r="G241" s="152" t="s">
        <v>748</v>
      </c>
      <c r="H241" s="152" t="s">
        <v>313</v>
      </c>
      <c r="I241" s="78">
        <v>244</v>
      </c>
      <c r="J241" s="768">
        <v>0</v>
      </c>
      <c r="K241" s="768">
        <v>149.49</v>
      </c>
      <c r="L241" s="768">
        <v>149.49</v>
      </c>
    </row>
    <row r="242" spans="1:12" ht="38.25" x14ac:dyDescent="0.25">
      <c r="A242" s="774" t="s">
        <v>314</v>
      </c>
      <c r="B242" s="815"/>
      <c r="C242" s="775" t="s">
        <v>315</v>
      </c>
      <c r="D242" s="701"/>
      <c r="E242" s="696">
        <v>973</v>
      </c>
      <c r="F242" s="697" t="s">
        <v>748</v>
      </c>
      <c r="G242" s="697" t="s">
        <v>748</v>
      </c>
      <c r="H242" s="697" t="s">
        <v>316</v>
      </c>
      <c r="I242" s="696">
        <v>244</v>
      </c>
      <c r="J242" s="768">
        <v>0</v>
      </c>
      <c r="K242" s="768">
        <v>224</v>
      </c>
      <c r="L242" s="768">
        <v>224</v>
      </c>
    </row>
    <row r="243" spans="1:12" ht="25.5" x14ac:dyDescent="0.25">
      <c r="A243" s="774" t="s">
        <v>317</v>
      </c>
      <c r="B243" s="815"/>
      <c r="C243" s="775" t="s">
        <v>318</v>
      </c>
      <c r="D243" s="701"/>
      <c r="E243" s="696">
        <v>973</v>
      </c>
      <c r="F243" s="697" t="s">
        <v>748</v>
      </c>
      <c r="G243" s="697" t="s">
        <v>748</v>
      </c>
      <c r="H243" s="697" t="s">
        <v>319</v>
      </c>
      <c r="I243" s="696">
        <v>244</v>
      </c>
      <c r="J243" s="768">
        <v>0</v>
      </c>
      <c r="K243" s="768">
        <v>201.51</v>
      </c>
      <c r="L243" s="768">
        <v>201.51</v>
      </c>
    </row>
    <row r="244" spans="1:12" x14ac:dyDescent="0.25">
      <c r="A244" s="785" t="s">
        <v>320</v>
      </c>
      <c r="B244" s="785"/>
      <c r="C244" s="786" t="s">
        <v>321</v>
      </c>
      <c r="D244" s="578"/>
      <c r="E244" s="78">
        <v>973</v>
      </c>
      <c r="F244" s="152" t="s">
        <v>279</v>
      </c>
      <c r="G244" s="152" t="s">
        <v>749</v>
      </c>
      <c r="H244" s="152" t="s">
        <v>327</v>
      </c>
      <c r="I244" s="78">
        <v>244</v>
      </c>
      <c r="J244" s="784">
        <f>J245</f>
        <v>0</v>
      </c>
      <c r="K244" s="784">
        <f>K245</f>
        <v>100</v>
      </c>
      <c r="L244" s="784">
        <f>L245</f>
        <v>99.9</v>
      </c>
    </row>
    <row r="245" spans="1:12" ht="81.75" customHeight="1" x14ac:dyDescent="0.25">
      <c r="A245" s="777" t="s">
        <v>564</v>
      </c>
      <c r="B245" s="777"/>
      <c r="C245" s="776" t="s">
        <v>124</v>
      </c>
      <c r="D245" s="701"/>
      <c r="E245" s="696">
        <v>973</v>
      </c>
      <c r="F245" s="697" t="s">
        <v>769</v>
      </c>
      <c r="G245" s="697" t="s">
        <v>792</v>
      </c>
      <c r="H245" s="697" t="s">
        <v>322</v>
      </c>
      <c r="I245" s="696">
        <v>244</v>
      </c>
      <c r="J245" s="768">
        <v>0</v>
      </c>
      <c r="K245" s="768">
        <v>100</v>
      </c>
      <c r="L245" s="768">
        <v>99.9</v>
      </c>
    </row>
    <row r="246" spans="1:12" ht="38.25" customHeight="1" x14ac:dyDescent="0.25">
      <c r="A246" s="787" t="s">
        <v>323</v>
      </c>
      <c r="B246" s="787"/>
      <c r="C246" s="788" t="s">
        <v>324</v>
      </c>
      <c r="D246" s="692"/>
      <c r="E246" s="703">
        <v>973</v>
      </c>
      <c r="F246" s="705"/>
      <c r="G246" s="705"/>
      <c r="H246" s="705"/>
      <c r="I246" s="703"/>
      <c r="J246" s="784">
        <v>10831.57</v>
      </c>
      <c r="K246" s="784">
        <v>12417.21</v>
      </c>
      <c r="L246" s="784">
        <v>12417.21</v>
      </c>
    </row>
    <row r="247" spans="1:12" ht="46.5" customHeight="1" x14ac:dyDescent="0.25">
      <c r="A247" s="774" t="s">
        <v>325</v>
      </c>
      <c r="B247" s="815"/>
      <c r="C247" s="775" t="s">
        <v>326</v>
      </c>
      <c r="D247" s="581"/>
      <c r="E247" s="78">
        <v>973</v>
      </c>
      <c r="F247" s="152" t="s">
        <v>279</v>
      </c>
      <c r="G247" s="152" t="s">
        <v>749</v>
      </c>
      <c r="H247" s="152" t="s">
        <v>327</v>
      </c>
      <c r="I247" s="78">
        <v>244</v>
      </c>
      <c r="J247" s="768">
        <v>0</v>
      </c>
      <c r="K247" s="768">
        <v>410.36</v>
      </c>
      <c r="L247" s="768">
        <v>410.36</v>
      </c>
    </row>
    <row r="248" spans="1:12" x14ac:dyDescent="0.25">
      <c r="A248" s="1695" t="s">
        <v>328</v>
      </c>
      <c r="B248" s="815"/>
      <c r="C248" s="1696" t="s">
        <v>329</v>
      </c>
      <c r="D248" s="730"/>
      <c r="E248" s="701">
        <v>973</v>
      </c>
      <c r="F248" s="698" t="s">
        <v>279</v>
      </c>
      <c r="G248" s="698" t="s">
        <v>749</v>
      </c>
      <c r="H248" s="698" t="s">
        <v>330</v>
      </c>
      <c r="I248" s="701"/>
      <c r="J248" s="768">
        <v>0</v>
      </c>
      <c r="K248" s="768">
        <v>0</v>
      </c>
      <c r="L248" s="768">
        <v>0</v>
      </c>
    </row>
    <row r="249" spans="1:12" ht="34.5" customHeight="1" x14ac:dyDescent="0.25">
      <c r="A249" s="1695"/>
      <c r="B249" s="815"/>
      <c r="C249" s="1696"/>
      <c r="D249" s="730"/>
      <c r="E249" s="701">
        <v>973</v>
      </c>
      <c r="F249" s="698" t="s">
        <v>279</v>
      </c>
      <c r="G249" s="698" t="s">
        <v>749</v>
      </c>
      <c r="H249" s="698" t="s">
        <v>330</v>
      </c>
      <c r="I249" s="701"/>
      <c r="J249" s="768">
        <v>0</v>
      </c>
      <c r="K249" s="768">
        <v>0</v>
      </c>
      <c r="L249" s="768">
        <v>0</v>
      </c>
    </row>
    <row r="250" spans="1:12" x14ac:dyDescent="0.25">
      <c r="A250" s="1695" t="s">
        <v>1070</v>
      </c>
      <c r="B250" s="815"/>
      <c r="C250" s="1696" t="s">
        <v>1071</v>
      </c>
      <c r="D250" s="730"/>
      <c r="E250" s="701">
        <v>973</v>
      </c>
      <c r="F250" s="698" t="s">
        <v>279</v>
      </c>
      <c r="G250" s="698" t="s">
        <v>749</v>
      </c>
      <c r="H250" s="698" t="s">
        <v>1080</v>
      </c>
      <c r="I250" s="701"/>
      <c r="J250" s="768">
        <v>10506.62</v>
      </c>
      <c r="K250" s="768">
        <v>11910.8</v>
      </c>
      <c r="L250" s="768">
        <v>11910.8</v>
      </c>
    </row>
    <row r="251" spans="1:12" x14ac:dyDescent="0.25">
      <c r="A251" s="1695"/>
      <c r="B251" s="815"/>
      <c r="C251" s="1696"/>
      <c r="D251" s="730"/>
      <c r="E251" s="701">
        <v>973</v>
      </c>
      <c r="F251" s="698" t="s">
        <v>279</v>
      </c>
      <c r="G251" s="698" t="s">
        <v>749</v>
      </c>
      <c r="H251" s="698" t="s">
        <v>1080</v>
      </c>
      <c r="I251" s="701"/>
      <c r="J251" s="768">
        <v>324.95</v>
      </c>
      <c r="K251" s="768">
        <v>96.05</v>
      </c>
      <c r="L251" s="768">
        <v>96.05</v>
      </c>
    </row>
    <row r="252" spans="1:12" ht="51" customHeight="1" thickBot="1" x14ac:dyDescent="0.3">
      <c r="A252" s="774" t="s">
        <v>519</v>
      </c>
      <c r="B252" s="815"/>
      <c r="C252" s="775" t="s">
        <v>303</v>
      </c>
      <c r="D252" s="730"/>
      <c r="E252" s="701"/>
      <c r="F252" s="698"/>
      <c r="G252" s="698"/>
      <c r="H252" s="698"/>
      <c r="I252" s="701"/>
      <c r="J252" s="768">
        <v>0</v>
      </c>
      <c r="K252" s="768">
        <v>0</v>
      </c>
      <c r="L252" s="768">
        <v>0</v>
      </c>
    </row>
    <row r="253" spans="1:12" ht="41.25" customHeight="1" thickBot="1" x14ac:dyDescent="0.3">
      <c r="A253" s="1504" t="s">
        <v>1012</v>
      </c>
      <c r="B253" s="1505"/>
      <c r="C253" s="1505"/>
      <c r="D253" s="1505"/>
      <c r="E253" s="1505"/>
      <c r="F253" s="1505"/>
      <c r="G253" s="1505"/>
      <c r="H253" s="1505"/>
      <c r="I253" s="1505"/>
      <c r="J253" s="1505"/>
      <c r="K253" s="1505"/>
      <c r="L253" s="1506"/>
    </row>
    <row r="254" spans="1:12" x14ac:dyDescent="0.25">
      <c r="A254" s="1550" t="s">
        <v>623</v>
      </c>
      <c r="B254" s="1602"/>
      <c r="C254" s="1530" t="s">
        <v>739</v>
      </c>
      <c r="D254" s="1553" t="s">
        <v>998</v>
      </c>
      <c r="E254" s="1530" t="s">
        <v>740</v>
      </c>
      <c r="F254" s="1530"/>
      <c r="G254" s="1530"/>
      <c r="H254" s="1530"/>
      <c r="I254" s="1530"/>
      <c r="J254" s="1530" t="s">
        <v>248</v>
      </c>
      <c r="K254" s="1530"/>
      <c r="L254" s="1531"/>
    </row>
    <row r="255" spans="1:12" x14ac:dyDescent="0.25">
      <c r="A255" s="1551"/>
      <c r="B255" s="1350"/>
      <c r="C255" s="1417"/>
      <c r="D255" s="1554"/>
      <c r="E255" s="1417" t="s">
        <v>741</v>
      </c>
      <c r="F255" s="1417" t="s">
        <v>742</v>
      </c>
      <c r="G255" s="1418"/>
      <c r="H255" s="1417" t="s">
        <v>743</v>
      </c>
      <c r="I255" s="1417" t="s">
        <v>744</v>
      </c>
      <c r="J255" s="1412" t="s">
        <v>1010</v>
      </c>
      <c r="K255" s="1412" t="s">
        <v>1011</v>
      </c>
      <c r="L255" s="1548" t="s">
        <v>997</v>
      </c>
    </row>
    <row r="256" spans="1:12" x14ac:dyDescent="0.25">
      <c r="A256" s="1552"/>
      <c r="B256" s="1351"/>
      <c r="C256" s="1419"/>
      <c r="D256" s="1555"/>
      <c r="E256" s="1418"/>
      <c r="F256" s="695" t="s">
        <v>746</v>
      </c>
      <c r="G256" s="695" t="s">
        <v>747</v>
      </c>
      <c r="H256" s="1418"/>
      <c r="I256" s="1418"/>
      <c r="J256" s="1413"/>
      <c r="K256" s="1413"/>
      <c r="L256" s="1549"/>
    </row>
    <row r="257" spans="1:12" x14ac:dyDescent="0.25">
      <c r="A257" s="694">
        <v>1</v>
      </c>
      <c r="B257" s="958"/>
      <c r="C257" s="716">
        <v>2</v>
      </c>
      <c r="D257" s="716"/>
      <c r="E257" s="696">
        <v>4</v>
      </c>
      <c r="F257" s="696">
        <v>5</v>
      </c>
      <c r="G257" s="696">
        <v>5</v>
      </c>
      <c r="H257" s="696">
        <v>6</v>
      </c>
      <c r="I257" s="696">
        <v>7</v>
      </c>
      <c r="J257" s="696">
        <v>8</v>
      </c>
      <c r="K257" s="696">
        <v>9</v>
      </c>
      <c r="L257" s="717">
        <v>10</v>
      </c>
    </row>
    <row r="258" spans="1:12" ht="60" x14ac:dyDescent="0.25">
      <c r="A258" s="222"/>
      <c r="B258" s="973"/>
      <c r="C258" s="223" t="s">
        <v>1013</v>
      </c>
      <c r="D258" s="223"/>
      <c r="E258" s="224"/>
      <c r="F258" s="223"/>
      <c r="G258" s="223"/>
      <c r="H258" s="223"/>
      <c r="I258" s="223"/>
      <c r="J258" s="722">
        <v>71265.509999999995</v>
      </c>
      <c r="K258" s="1099">
        <v>124190.07</v>
      </c>
      <c r="L258" s="723">
        <v>52052</v>
      </c>
    </row>
    <row r="259" spans="1:12" ht="50.25" customHeight="1" x14ac:dyDescent="0.25">
      <c r="A259" s="1125">
        <v>1</v>
      </c>
      <c r="B259" s="1126"/>
      <c r="C259" s="1108" t="s">
        <v>332</v>
      </c>
      <c r="D259" s="1128"/>
      <c r="E259" s="223"/>
      <c r="F259" s="224"/>
      <c r="G259" s="224"/>
      <c r="H259" s="224"/>
      <c r="I259" s="223"/>
      <c r="J259" s="1129">
        <f>J260+J267+J268</f>
        <v>0</v>
      </c>
      <c r="K259" s="1129">
        <v>206</v>
      </c>
      <c r="L259" s="1129">
        <v>0</v>
      </c>
    </row>
    <row r="260" spans="1:12" ht="90" customHeight="1" x14ac:dyDescent="0.25">
      <c r="A260" s="1123" t="s">
        <v>625</v>
      </c>
      <c r="B260" s="1130"/>
      <c r="C260" s="1131" t="s">
        <v>333</v>
      </c>
      <c r="D260" s="1059"/>
      <c r="E260" s="228">
        <v>971</v>
      </c>
      <c r="F260" s="229" t="s">
        <v>334</v>
      </c>
      <c r="G260" s="229" t="s">
        <v>778</v>
      </c>
      <c r="H260" s="229" t="s">
        <v>335</v>
      </c>
      <c r="I260" s="230"/>
      <c r="J260" s="1003">
        <f>J261+J262+J263+J264+J265+J266</f>
        <v>0</v>
      </c>
      <c r="K260" s="1003">
        <f>K261+K262+K263+K264+K265+K266</f>
        <v>206</v>
      </c>
      <c r="L260" s="1003">
        <f>L261+L262+L263+L264+L265+L266</f>
        <v>0</v>
      </c>
    </row>
    <row r="261" spans="1:12" ht="54" customHeight="1" x14ac:dyDescent="0.25">
      <c r="A261" s="1123" t="s">
        <v>336</v>
      </c>
      <c r="B261" s="1130"/>
      <c r="C261" s="1131" t="s">
        <v>337</v>
      </c>
      <c r="D261" s="1059"/>
      <c r="E261" s="228">
        <v>971</v>
      </c>
      <c r="F261" s="229" t="s">
        <v>334</v>
      </c>
      <c r="G261" s="229" t="s">
        <v>778</v>
      </c>
      <c r="H261" s="229" t="s">
        <v>335</v>
      </c>
      <c r="I261" s="230"/>
      <c r="J261" s="1003">
        <v>0</v>
      </c>
      <c r="K261" s="1003">
        <v>206</v>
      </c>
      <c r="L261" s="843">
        <v>0</v>
      </c>
    </row>
    <row r="262" spans="1:12" ht="33" customHeight="1" x14ac:dyDescent="0.25">
      <c r="A262" s="1123" t="s">
        <v>338</v>
      </c>
      <c r="B262" s="1130"/>
      <c r="C262" s="1131" t="s">
        <v>339</v>
      </c>
      <c r="D262" s="1059"/>
      <c r="E262" s="228"/>
      <c r="F262" s="229"/>
      <c r="G262" s="229"/>
      <c r="H262" s="229"/>
      <c r="I262" s="230"/>
      <c r="J262" s="1003">
        <v>0</v>
      </c>
      <c r="K262" s="1003">
        <v>0</v>
      </c>
      <c r="L262" s="843">
        <v>0</v>
      </c>
    </row>
    <row r="263" spans="1:12" ht="45" x14ac:dyDescent="0.25">
      <c r="A263" s="1123" t="s">
        <v>340</v>
      </c>
      <c r="B263" s="1130"/>
      <c r="C263" s="1131" t="s">
        <v>341</v>
      </c>
      <c r="D263" s="1059"/>
      <c r="E263" s="228"/>
      <c r="F263" s="229"/>
      <c r="G263" s="229"/>
      <c r="H263" s="229"/>
      <c r="I263" s="230"/>
      <c r="J263" s="1003">
        <v>0</v>
      </c>
      <c r="K263" s="1003">
        <v>0</v>
      </c>
      <c r="L263" s="843">
        <v>0</v>
      </c>
    </row>
    <row r="264" spans="1:12" ht="79.5" customHeight="1" x14ac:dyDescent="0.25">
      <c r="A264" s="1123" t="s">
        <v>342</v>
      </c>
      <c r="B264" s="1130"/>
      <c r="C264" s="1131" t="s">
        <v>343</v>
      </c>
      <c r="D264" s="1059"/>
      <c r="E264" s="228"/>
      <c r="F264" s="229"/>
      <c r="G264" s="229"/>
      <c r="H264" s="229"/>
      <c r="I264" s="230"/>
      <c r="J264" s="1003">
        <v>0</v>
      </c>
      <c r="K264" s="1003">
        <v>0</v>
      </c>
      <c r="L264" s="843">
        <v>0</v>
      </c>
    </row>
    <row r="265" spans="1:12" ht="163.5" customHeight="1" x14ac:dyDescent="0.25">
      <c r="A265" s="1123" t="s">
        <v>344</v>
      </c>
      <c r="B265" s="1130"/>
      <c r="C265" s="1131" t="s">
        <v>345</v>
      </c>
      <c r="D265" s="1059"/>
      <c r="E265" s="228"/>
      <c r="F265" s="229"/>
      <c r="G265" s="229"/>
      <c r="H265" s="229"/>
      <c r="I265" s="230"/>
      <c r="J265" s="1003">
        <v>0</v>
      </c>
      <c r="K265" s="1003">
        <v>0</v>
      </c>
      <c r="L265" s="843">
        <v>0</v>
      </c>
    </row>
    <row r="266" spans="1:12" ht="36" customHeight="1" x14ac:dyDescent="0.25">
      <c r="A266" s="1123" t="s">
        <v>346</v>
      </c>
      <c r="B266" s="1130"/>
      <c r="C266" s="1131" t="s">
        <v>347</v>
      </c>
      <c r="D266" s="1059"/>
      <c r="E266" s="228"/>
      <c r="F266" s="229"/>
      <c r="G266" s="229"/>
      <c r="H266" s="229"/>
      <c r="I266" s="230"/>
      <c r="J266" s="1003">
        <v>0</v>
      </c>
      <c r="K266" s="1003">
        <v>0</v>
      </c>
      <c r="L266" s="843">
        <v>0</v>
      </c>
    </row>
    <row r="267" spans="1:12" ht="42.75" customHeight="1" x14ac:dyDescent="0.25">
      <c r="A267" s="1123" t="s">
        <v>627</v>
      </c>
      <c r="B267" s="1130"/>
      <c r="C267" s="1059" t="s">
        <v>348</v>
      </c>
      <c r="D267" s="1059"/>
      <c r="E267" s="228">
        <v>971</v>
      </c>
      <c r="F267" s="229" t="s">
        <v>334</v>
      </c>
      <c r="G267" s="229" t="s">
        <v>778</v>
      </c>
      <c r="H267" s="229" t="s">
        <v>349</v>
      </c>
      <c r="I267" s="230"/>
      <c r="J267" s="1003">
        <v>0</v>
      </c>
      <c r="K267" s="1003">
        <v>0</v>
      </c>
      <c r="L267" s="843">
        <v>0</v>
      </c>
    </row>
    <row r="268" spans="1:12" ht="55.5" customHeight="1" x14ac:dyDescent="0.25">
      <c r="A268" s="1066" t="s">
        <v>628</v>
      </c>
      <c r="B268" s="1132"/>
      <c r="C268" s="1118" t="s">
        <v>350</v>
      </c>
      <c r="D268" s="1118"/>
      <c r="E268" s="228">
        <v>971</v>
      </c>
      <c r="F268" s="229" t="s">
        <v>334</v>
      </c>
      <c r="G268" s="229" t="s">
        <v>778</v>
      </c>
      <c r="H268" s="229" t="s">
        <v>351</v>
      </c>
      <c r="I268" s="230"/>
      <c r="J268" s="1003">
        <v>0</v>
      </c>
      <c r="K268" s="1003">
        <v>0</v>
      </c>
      <c r="L268" s="843">
        <v>0</v>
      </c>
    </row>
    <row r="269" spans="1:12" ht="64.5" customHeight="1" x14ac:dyDescent="0.25">
      <c r="A269" s="225" t="s">
        <v>92</v>
      </c>
      <c r="B269" s="974"/>
      <c r="C269" s="1105" t="s">
        <v>352</v>
      </c>
      <c r="D269" s="603"/>
      <c r="E269" s="233"/>
      <c r="F269" s="234"/>
      <c r="G269" s="234"/>
      <c r="H269" s="234"/>
      <c r="I269" s="235"/>
      <c r="J269" s="1100">
        <v>1158.8</v>
      </c>
      <c r="K269" s="1100">
        <v>1618.63</v>
      </c>
      <c r="L269" s="1101">
        <v>1617.88</v>
      </c>
    </row>
    <row r="270" spans="1:12" ht="48.75" customHeight="1" x14ac:dyDescent="0.25">
      <c r="A270" s="1102" t="s">
        <v>674</v>
      </c>
      <c r="B270" s="1102"/>
      <c r="C270" s="1106" t="s">
        <v>353</v>
      </c>
      <c r="D270" s="1077"/>
      <c r="E270" s="233">
        <v>971</v>
      </c>
      <c r="F270" s="234" t="s">
        <v>334</v>
      </c>
      <c r="G270" s="234" t="s">
        <v>749</v>
      </c>
      <c r="H270" s="234" t="s">
        <v>354</v>
      </c>
      <c r="I270" s="1103">
        <v>244</v>
      </c>
      <c r="J270" s="1104">
        <f>J271+J272</f>
        <v>600</v>
      </c>
      <c r="K270" s="1104">
        <f>K271+K272</f>
        <v>1028.1399999999999</v>
      </c>
      <c r="L270" s="1104">
        <f>L271+L272</f>
        <v>1028.1399999999999</v>
      </c>
    </row>
    <row r="271" spans="1:12" ht="65.25" customHeight="1" x14ac:dyDescent="0.25">
      <c r="A271" s="1110" t="s">
        <v>355</v>
      </c>
      <c r="B271" s="1110"/>
      <c r="C271" s="539" t="s">
        <v>356</v>
      </c>
      <c r="D271" s="1059"/>
      <c r="E271" s="228">
        <v>971</v>
      </c>
      <c r="F271" s="229" t="s">
        <v>334</v>
      </c>
      <c r="G271" s="229" t="s">
        <v>749</v>
      </c>
      <c r="H271" s="229" t="s">
        <v>354</v>
      </c>
      <c r="I271" s="230">
        <v>244</v>
      </c>
      <c r="J271" s="1107">
        <v>400</v>
      </c>
      <c r="K271" s="1107">
        <v>753.14</v>
      </c>
      <c r="L271" s="1116">
        <v>753.14</v>
      </c>
    </row>
    <row r="272" spans="1:12" ht="30.75" customHeight="1" x14ac:dyDescent="0.25">
      <c r="A272" s="1110" t="s">
        <v>357</v>
      </c>
      <c r="B272" s="1110"/>
      <c r="C272" s="539" t="s">
        <v>358</v>
      </c>
      <c r="D272" s="1059"/>
      <c r="E272" s="228">
        <v>971</v>
      </c>
      <c r="F272" s="229" t="s">
        <v>334</v>
      </c>
      <c r="G272" s="229" t="s">
        <v>749</v>
      </c>
      <c r="H272" s="229" t="s">
        <v>354</v>
      </c>
      <c r="I272" s="230">
        <v>244</v>
      </c>
      <c r="J272" s="1107">
        <v>200</v>
      </c>
      <c r="K272" s="1107">
        <v>275</v>
      </c>
      <c r="L272" s="1116">
        <v>275</v>
      </c>
    </row>
    <row r="273" spans="1:12" ht="40.5" customHeight="1" x14ac:dyDescent="0.25">
      <c r="A273" s="1111" t="s">
        <v>668</v>
      </c>
      <c r="B273" s="1111"/>
      <c r="C273" s="1112" t="s">
        <v>359</v>
      </c>
      <c r="D273" s="1108"/>
      <c r="E273" s="233">
        <v>971</v>
      </c>
      <c r="F273" s="234" t="s">
        <v>334</v>
      </c>
      <c r="G273" s="234" t="s">
        <v>749</v>
      </c>
      <c r="H273" s="234" t="s">
        <v>360</v>
      </c>
      <c r="I273" s="235">
        <v>244</v>
      </c>
      <c r="J273" s="1114">
        <f>J274</f>
        <v>50</v>
      </c>
      <c r="K273" s="1114">
        <f>K274</f>
        <v>49.26</v>
      </c>
      <c r="L273" s="1127">
        <f>L274</f>
        <v>49.26</v>
      </c>
    </row>
    <row r="274" spans="1:12" ht="75.75" customHeight="1" x14ac:dyDescent="0.25">
      <c r="A274" s="1110" t="s">
        <v>361</v>
      </c>
      <c r="B274" s="1110"/>
      <c r="C274" s="539" t="s">
        <v>362</v>
      </c>
      <c r="D274" s="1059"/>
      <c r="E274" s="228">
        <v>971</v>
      </c>
      <c r="F274" s="229" t="s">
        <v>334</v>
      </c>
      <c r="G274" s="229" t="s">
        <v>749</v>
      </c>
      <c r="H274" s="229" t="s">
        <v>360</v>
      </c>
      <c r="I274" s="230">
        <v>244</v>
      </c>
      <c r="J274" s="1107">
        <v>50</v>
      </c>
      <c r="K274" s="1107">
        <v>49.26</v>
      </c>
      <c r="L274" s="1116">
        <v>49.26</v>
      </c>
    </row>
    <row r="275" spans="1:12" ht="99" customHeight="1" x14ac:dyDescent="0.25">
      <c r="A275" s="1111" t="s">
        <v>673</v>
      </c>
      <c r="B275" s="1111"/>
      <c r="C275" s="1112" t="s">
        <v>363</v>
      </c>
      <c r="D275" s="1108"/>
      <c r="E275" s="233">
        <v>971</v>
      </c>
      <c r="F275" s="234" t="s">
        <v>334</v>
      </c>
      <c r="G275" s="234" t="s">
        <v>749</v>
      </c>
      <c r="H275" s="234" t="s">
        <v>364</v>
      </c>
      <c r="I275" s="1113">
        <v>244</v>
      </c>
      <c r="J275" s="1114">
        <f>J276</f>
        <v>208.8</v>
      </c>
      <c r="K275" s="1114">
        <f>K276</f>
        <v>97.81</v>
      </c>
      <c r="L275" s="1114">
        <f>L276</f>
        <v>97.81</v>
      </c>
    </row>
    <row r="276" spans="1:12" ht="108" customHeight="1" x14ac:dyDescent="0.25">
      <c r="A276" s="1110" t="s">
        <v>365</v>
      </c>
      <c r="B276" s="1110"/>
      <c r="C276" s="539" t="s">
        <v>366</v>
      </c>
      <c r="D276" s="1059"/>
      <c r="E276" s="228">
        <v>971</v>
      </c>
      <c r="F276" s="229" t="s">
        <v>334</v>
      </c>
      <c r="G276" s="229" t="s">
        <v>749</v>
      </c>
      <c r="H276" s="229" t="s">
        <v>364</v>
      </c>
      <c r="I276" s="1115">
        <v>244</v>
      </c>
      <c r="J276" s="1107">
        <v>208.8</v>
      </c>
      <c r="K276" s="1107">
        <v>97.81</v>
      </c>
      <c r="L276" s="1116">
        <v>97.81</v>
      </c>
    </row>
    <row r="277" spans="1:12" ht="60" customHeight="1" x14ac:dyDescent="0.25">
      <c r="A277" s="1567" t="s">
        <v>121</v>
      </c>
      <c r="B277" s="1117"/>
      <c r="C277" s="1118" t="s">
        <v>367</v>
      </c>
      <c r="D277" s="1118"/>
      <c r="E277" s="1568">
        <v>971</v>
      </c>
      <c r="F277" s="1571" t="s">
        <v>334</v>
      </c>
      <c r="G277" s="1571" t="s">
        <v>778</v>
      </c>
      <c r="H277" s="1571" t="s">
        <v>368</v>
      </c>
      <c r="I277" s="1584">
        <v>244</v>
      </c>
      <c r="J277" s="1578">
        <v>300</v>
      </c>
      <c r="K277" s="1578">
        <v>443.42</v>
      </c>
      <c r="L277" s="1581">
        <v>442.67</v>
      </c>
    </row>
    <row r="278" spans="1:12" x14ac:dyDescent="0.25">
      <c r="A278" s="1567"/>
      <c r="B278" s="1119"/>
      <c r="C278" s="1120" t="s">
        <v>369</v>
      </c>
      <c r="D278" s="1120"/>
      <c r="E278" s="1569"/>
      <c r="F278" s="1572"/>
      <c r="G278" s="1572"/>
      <c r="H278" s="1572"/>
      <c r="I278" s="1585"/>
      <c r="J278" s="1579"/>
      <c r="K278" s="1579"/>
      <c r="L278" s="1582"/>
    </row>
    <row r="279" spans="1:12" ht="30" x14ac:dyDescent="0.25">
      <c r="A279" s="1567"/>
      <c r="B279" s="1119"/>
      <c r="C279" s="1120" t="s">
        <v>370</v>
      </c>
      <c r="D279" s="1120"/>
      <c r="E279" s="1569"/>
      <c r="F279" s="1572"/>
      <c r="G279" s="1572"/>
      <c r="H279" s="1572"/>
      <c r="I279" s="1585"/>
      <c r="J279" s="1579"/>
      <c r="K279" s="1579"/>
      <c r="L279" s="1582"/>
    </row>
    <row r="280" spans="1:12" ht="30" x14ac:dyDescent="0.25">
      <c r="A280" s="1567"/>
      <c r="B280" s="1119"/>
      <c r="C280" s="1120" t="s">
        <v>371</v>
      </c>
      <c r="D280" s="1120"/>
      <c r="E280" s="1569"/>
      <c r="F280" s="1572"/>
      <c r="G280" s="1572"/>
      <c r="H280" s="1572"/>
      <c r="I280" s="1585"/>
      <c r="J280" s="1579"/>
      <c r="K280" s="1579"/>
      <c r="L280" s="1582"/>
    </row>
    <row r="281" spans="1:12" x14ac:dyDescent="0.25">
      <c r="A281" s="1567"/>
      <c r="B281" s="1121"/>
      <c r="C281" s="1122" t="s">
        <v>372</v>
      </c>
      <c r="D281" s="1122"/>
      <c r="E281" s="1570"/>
      <c r="F281" s="1573"/>
      <c r="G281" s="1573"/>
      <c r="H281" s="1573"/>
      <c r="I281" s="1586"/>
      <c r="J281" s="1580"/>
      <c r="K281" s="1580"/>
      <c r="L281" s="1583"/>
    </row>
    <row r="282" spans="1:12" ht="60" x14ac:dyDescent="0.25">
      <c r="A282" s="1123" t="s">
        <v>125</v>
      </c>
      <c r="B282" s="1124"/>
      <c r="C282" s="1122" t="s">
        <v>373</v>
      </c>
      <c r="D282" s="1122"/>
      <c r="E282" s="228">
        <v>971</v>
      </c>
      <c r="F282" s="229" t="s">
        <v>334</v>
      </c>
      <c r="G282" s="229" t="s">
        <v>778</v>
      </c>
      <c r="H282" s="229" t="s">
        <v>374</v>
      </c>
      <c r="I282" s="1115">
        <v>244</v>
      </c>
      <c r="J282" s="1107">
        <v>0</v>
      </c>
      <c r="K282" s="1107">
        <v>0</v>
      </c>
      <c r="L282" s="1107">
        <v>0</v>
      </c>
    </row>
    <row r="283" spans="1:12" ht="41.25" customHeight="1" x14ac:dyDescent="0.25">
      <c r="A283" s="1125" t="s">
        <v>131</v>
      </c>
      <c r="B283" s="1126"/>
      <c r="C283" s="1108" t="s">
        <v>375</v>
      </c>
      <c r="D283" s="1108"/>
      <c r="E283" s="233"/>
      <c r="F283" s="234"/>
      <c r="G283" s="234"/>
      <c r="H283" s="234"/>
      <c r="I283" s="235"/>
      <c r="J283" s="720">
        <v>100</v>
      </c>
      <c r="K283" s="720">
        <v>227.12</v>
      </c>
      <c r="L283" s="721">
        <v>227.12</v>
      </c>
    </row>
    <row r="284" spans="1:12" ht="45" x14ac:dyDescent="0.25">
      <c r="A284" s="1110" t="s">
        <v>679</v>
      </c>
      <c r="B284" s="1110"/>
      <c r="C284" s="539" t="s">
        <v>376</v>
      </c>
      <c r="D284" s="1059"/>
      <c r="E284" s="228"/>
      <c r="F284" s="229"/>
      <c r="G284" s="229"/>
      <c r="H284" s="229"/>
      <c r="I284" s="230"/>
      <c r="J284" s="1107">
        <f>J285+J286</f>
        <v>50</v>
      </c>
      <c r="K284" s="1107">
        <f>K285+K286</f>
        <v>0</v>
      </c>
      <c r="L284" s="1107">
        <f>L285+L286</f>
        <v>0</v>
      </c>
    </row>
    <row r="285" spans="1:12" ht="56.25" customHeight="1" x14ac:dyDescent="0.25">
      <c r="A285" s="1110" t="s">
        <v>377</v>
      </c>
      <c r="B285" s="1110"/>
      <c r="C285" s="539" t="s">
        <v>378</v>
      </c>
      <c r="D285" s="1059"/>
      <c r="E285" s="228"/>
      <c r="F285" s="229"/>
      <c r="G285" s="229"/>
      <c r="H285" s="229"/>
      <c r="I285" s="230"/>
      <c r="J285" s="1107">
        <v>0</v>
      </c>
      <c r="K285" s="1107">
        <v>0</v>
      </c>
      <c r="L285" s="1107">
        <v>0</v>
      </c>
    </row>
    <row r="286" spans="1:12" ht="31.5" customHeight="1" x14ac:dyDescent="0.25">
      <c r="A286" s="1110" t="s">
        <v>379</v>
      </c>
      <c r="B286" s="1110"/>
      <c r="C286" s="539" t="s">
        <v>380</v>
      </c>
      <c r="D286" s="1059"/>
      <c r="E286" s="228"/>
      <c r="F286" s="229"/>
      <c r="G286" s="229"/>
      <c r="H286" s="229"/>
      <c r="I286" s="230"/>
      <c r="J286" s="1107">
        <v>50</v>
      </c>
      <c r="K286" s="1107">
        <v>0</v>
      </c>
      <c r="L286" s="1107">
        <v>0</v>
      </c>
    </row>
    <row r="287" spans="1:12" ht="33" customHeight="1" x14ac:dyDescent="0.25">
      <c r="A287" s="1110" t="s">
        <v>681</v>
      </c>
      <c r="B287" s="1110"/>
      <c r="C287" s="539" t="s">
        <v>381</v>
      </c>
      <c r="D287" s="1059"/>
      <c r="E287" s="228"/>
      <c r="F287" s="229"/>
      <c r="G287" s="229"/>
      <c r="H287" s="229"/>
      <c r="I287" s="230"/>
      <c r="J287" s="1107">
        <f>J288+J289+J290</f>
        <v>50</v>
      </c>
      <c r="K287" s="1107">
        <f>K288+K289+K290+K291</f>
        <v>227.12</v>
      </c>
      <c r="L287" s="1107">
        <f>L288+L289+L290+L291</f>
        <v>227.12</v>
      </c>
    </row>
    <row r="288" spans="1:12" ht="66" customHeight="1" x14ac:dyDescent="0.25">
      <c r="A288" s="1110" t="s">
        <v>382</v>
      </c>
      <c r="B288" s="1110"/>
      <c r="C288" s="539" t="s">
        <v>383</v>
      </c>
      <c r="D288" s="1059"/>
      <c r="E288" s="228"/>
      <c r="F288" s="229"/>
      <c r="G288" s="229"/>
      <c r="H288" s="229"/>
      <c r="I288" s="230"/>
      <c r="J288" s="1107">
        <v>50</v>
      </c>
      <c r="K288" s="1107">
        <v>19.12</v>
      </c>
      <c r="L288" s="1107">
        <v>19.12</v>
      </c>
    </row>
    <row r="289" spans="1:12" ht="36" customHeight="1" x14ac:dyDescent="0.25">
      <c r="A289" s="1110" t="s">
        <v>384</v>
      </c>
      <c r="B289" s="1110"/>
      <c r="C289" s="539" t="s">
        <v>385</v>
      </c>
      <c r="D289" s="1059"/>
      <c r="E289" s="228"/>
      <c r="F289" s="229"/>
      <c r="G289" s="229"/>
      <c r="H289" s="229"/>
      <c r="I289" s="230"/>
      <c r="J289" s="1107">
        <v>0</v>
      </c>
      <c r="K289" s="1107">
        <v>0</v>
      </c>
      <c r="L289" s="1107">
        <v>0</v>
      </c>
    </row>
    <row r="290" spans="1:12" ht="15.6" customHeight="1" x14ac:dyDescent="0.25">
      <c r="A290" s="719" t="s">
        <v>386</v>
      </c>
      <c r="B290" s="719"/>
      <c r="C290" s="539" t="s">
        <v>387</v>
      </c>
      <c r="D290" s="1059"/>
      <c r="E290" s="228"/>
      <c r="F290" s="229"/>
      <c r="G290" s="229"/>
      <c r="H290" s="229"/>
      <c r="I290" s="230"/>
      <c r="J290" s="1107">
        <v>0</v>
      </c>
      <c r="K290" s="1107">
        <v>0</v>
      </c>
      <c r="L290" s="1107">
        <v>0</v>
      </c>
    </row>
    <row r="291" spans="1:12" ht="45" x14ac:dyDescent="0.25">
      <c r="A291" s="719" t="s">
        <v>594</v>
      </c>
      <c r="B291" s="719"/>
      <c r="C291" s="539" t="s">
        <v>1007</v>
      </c>
      <c r="D291" s="1059"/>
      <c r="E291" s="228"/>
      <c r="F291" s="229"/>
      <c r="G291" s="229"/>
      <c r="H291" s="229"/>
      <c r="I291" s="230"/>
      <c r="J291" s="1107">
        <v>0</v>
      </c>
      <c r="K291" s="1107">
        <v>208</v>
      </c>
      <c r="L291" s="1107">
        <v>208</v>
      </c>
    </row>
    <row r="292" spans="1:12" ht="31.5" customHeight="1" x14ac:dyDescent="0.25">
      <c r="A292" s="225" t="s">
        <v>158</v>
      </c>
      <c r="B292" s="974"/>
      <c r="C292" s="1108" t="s">
        <v>388</v>
      </c>
      <c r="D292" s="1108"/>
      <c r="E292" s="233"/>
      <c r="F292" s="234"/>
      <c r="G292" s="234"/>
      <c r="H292" s="234"/>
      <c r="I292" s="235"/>
      <c r="J292" s="720">
        <v>70006.710000000006</v>
      </c>
      <c r="K292" s="720">
        <v>122138.32</v>
      </c>
      <c r="L292" s="721">
        <v>50207</v>
      </c>
    </row>
    <row r="293" spans="1:12" ht="61.5" customHeight="1" x14ac:dyDescent="0.25">
      <c r="A293" s="719" t="s">
        <v>700</v>
      </c>
      <c r="B293" s="719"/>
      <c r="C293" s="539" t="s">
        <v>389</v>
      </c>
      <c r="D293" s="1059"/>
      <c r="E293" s="228">
        <v>971</v>
      </c>
      <c r="F293" s="229" t="s">
        <v>334</v>
      </c>
      <c r="G293" s="229" t="s">
        <v>778</v>
      </c>
      <c r="H293" s="1109" t="s">
        <v>390</v>
      </c>
      <c r="I293" s="230"/>
      <c r="J293" s="1107">
        <v>0</v>
      </c>
      <c r="K293" s="1107">
        <v>0</v>
      </c>
      <c r="L293" s="1107">
        <v>0</v>
      </c>
    </row>
    <row r="294" spans="1:12" ht="15.6" customHeight="1" x14ac:dyDescent="0.25">
      <c r="A294" s="1574" t="s">
        <v>702</v>
      </c>
      <c r="B294" s="811"/>
      <c r="C294" s="1576" t="s">
        <v>391</v>
      </c>
      <c r="D294" s="1072"/>
      <c r="E294" s="228">
        <v>971</v>
      </c>
      <c r="F294" s="229" t="s">
        <v>334</v>
      </c>
      <c r="G294" s="229" t="s">
        <v>778</v>
      </c>
      <c r="H294" s="1109" t="s">
        <v>392</v>
      </c>
      <c r="I294" s="230"/>
      <c r="J294" s="1107">
        <v>69026.710000000006</v>
      </c>
      <c r="K294" s="1107">
        <v>121025.56</v>
      </c>
      <c r="L294" s="1107">
        <v>49669.69</v>
      </c>
    </row>
    <row r="295" spans="1:12" ht="38.25" customHeight="1" x14ac:dyDescent="0.25">
      <c r="A295" s="1575"/>
      <c r="B295" s="812"/>
      <c r="C295" s="1577"/>
      <c r="D295" s="1078"/>
      <c r="E295" s="228">
        <v>971</v>
      </c>
      <c r="F295" s="229" t="s">
        <v>334</v>
      </c>
      <c r="G295" s="229" t="s">
        <v>778</v>
      </c>
      <c r="H295" s="1109" t="s">
        <v>393</v>
      </c>
      <c r="I295" s="230"/>
      <c r="J295" s="1107">
        <v>700</v>
      </c>
      <c r="K295" s="1107">
        <v>976.01</v>
      </c>
      <c r="L295" s="1107">
        <v>400.56</v>
      </c>
    </row>
    <row r="296" spans="1:12" x14ac:dyDescent="0.25">
      <c r="A296" s="1574" t="s">
        <v>704</v>
      </c>
      <c r="B296" s="811"/>
      <c r="C296" s="1576" t="s">
        <v>394</v>
      </c>
      <c r="D296" s="1072"/>
      <c r="E296" s="228">
        <v>971</v>
      </c>
      <c r="F296" s="229" t="s">
        <v>334</v>
      </c>
      <c r="G296" s="229" t="s">
        <v>778</v>
      </c>
      <c r="H296" s="1109" t="s">
        <v>395</v>
      </c>
      <c r="I296" s="230"/>
      <c r="J296" s="1107">
        <v>0</v>
      </c>
      <c r="K296" s="1107">
        <v>0</v>
      </c>
      <c r="L296" s="1107">
        <v>0</v>
      </c>
    </row>
    <row r="297" spans="1:12" ht="33" customHeight="1" x14ac:dyDescent="0.25">
      <c r="A297" s="1575"/>
      <c r="B297" s="812"/>
      <c r="C297" s="1577"/>
      <c r="D297" s="1078"/>
      <c r="E297" s="228">
        <v>971</v>
      </c>
      <c r="F297" s="229" t="s">
        <v>334</v>
      </c>
      <c r="G297" s="229" t="s">
        <v>778</v>
      </c>
      <c r="H297" s="1109" t="s">
        <v>396</v>
      </c>
      <c r="I297" s="230"/>
      <c r="J297" s="1107">
        <v>0</v>
      </c>
      <c r="K297" s="1107">
        <v>0</v>
      </c>
      <c r="L297" s="1107">
        <v>0</v>
      </c>
    </row>
    <row r="298" spans="1:12" x14ac:dyDescent="0.25">
      <c r="A298" s="1574" t="s">
        <v>706</v>
      </c>
      <c r="B298" s="811"/>
      <c r="C298" s="1576" t="s">
        <v>397</v>
      </c>
      <c r="D298" s="1072"/>
      <c r="E298" s="228">
        <v>971</v>
      </c>
      <c r="F298" s="229" t="s">
        <v>334</v>
      </c>
      <c r="G298" s="229" t="s">
        <v>778</v>
      </c>
      <c r="H298" s="1109" t="s">
        <v>398</v>
      </c>
      <c r="I298" s="230"/>
      <c r="J298" s="1107">
        <v>0</v>
      </c>
      <c r="K298" s="1107">
        <v>0</v>
      </c>
      <c r="L298" s="1107">
        <v>0</v>
      </c>
    </row>
    <row r="299" spans="1:12" ht="70.5" customHeight="1" x14ac:dyDescent="0.25">
      <c r="A299" s="1575"/>
      <c r="B299" s="812"/>
      <c r="C299" s="1577"/>
      <c r="D299" s="1078"/>
      <c r="E299" s="228">
        <v>971</v>
      </c>
      <c r="F299" s="229" t="s">
        <v>334</v>
      </c>
      <c r="G299" s="229" t="s">
        <v>778</v>
      </c>
      <c r="H299" s="1109" t="s">
        <v>399</v>
      </c>
      <c r="I299" s="230"/>
      <c r="J299" s="1107">
        <v>0</v>
      </c>
      <c r="K299" s="1107">
        <v>0</v>
      </c>
      <c r="L299" s="1107">
        <v>0</v>
      </c>
    </row>
    <row r="300" spans="1:12" ht="63" customHeight="1" x14ac:dyDescent="0.25">
      <c r="A300" s="719" t="s">
        <v>708</v>
      </c>
      <c r="B300" s="719"/>
      <c r="C300" s="539" t="s">
        <v>400</v>
      </c>
      <c r="D300" s="1059"/>
      <c r="E300" s="228">
        <v>971</v>
      </c>
      <c r="F300" s="229" t="s">
        <v>334</v>
      </c>
      <c r="G300" s="229" t="s">
        <v>778</v>
      </c>
      <c r="H300" s="1109" t="s">
        <v>1008</v>
      </c>
      <c r="I300" s="230"/>
      <c r="J300" s="1107">
        <v>240</v>
      </c>
      <c r="K300" s="1107">
        <v>16.75</v>
      </c>
      <c r="L300" s="1107">
        <v>16.75</v>
      </c>
    </row>
    <row r="301" spans="1:12" ht="37.5" customHeight="1" thickBot="1" x14ac:dyDescent="0.3">
      <c r="A301" s="719" t="s">
        <v>710</v>
      </c>
      <c r="B301" s="719"/>
      <c r="C301" s="1110" t="s">
        <v>401</v>
      </c>
      <c r="D301" s="217"/>
      <c r="E301" s="228">
        <v>971</v>
      </c>
      <c r="F301" s="229" t="s">
        <v>334</v>
      </c>
      <c r="G301" s="229" t="s">
        <v>778</v>
      </c>
      <c r="H301" s="1109" t="s">
        <v>1009</v>
      </c>
      <c r="I301" s="230"/>
      <c r="J301" s="1107">
        <v>40</v>
      </c>
      <c r="K301" s="1107">
        <v>120</v>
      </c>
      <c r="L301" s="1107">
        <v>120</v>
      </c>
    </row>
    <row r="302" spans="1:12" ht="26.25" customHeight="1" thickBot="1" x14ac:dyDescent="0.3">
      <c r="A302" s="1543" t="s">
        <v>402</v>
      </c>
      <c r="B302" s="1544"/>
      <c r="C302" s="1544"/>
      <c r="D302" s="1544"/>
      <c r="E302" s="1544"/>
      <c r="F302" s="1544"/>
      <c r="G302" s="1544"/>
      <c r="H302" s="1544"/>
      <c r="I302" s="1544"/>
      <c r="J302" s="1544"/>
      <c r="K302" s="1544"/>
      <c r="L302" s="1545"/>
    </row>
    <row r="303" spans="1:12" x14ac:dyDescent="0.25">
      <c r="A303" s="1550" t="s">
        <v>623</v>
      </c>
      <c r="B303" s="1602"/>
      <c r="C303" s="1530"/>
      <c r="D303" s="1553" t="s">
        <v>998</v>
      </c>
      <c r="E303" s="1530" t="s">
        <v>740</v>
      </c>
      <c r="F303" s="1530"/>
      <c r="G303" s="1530"/>
      <c r="H303" s="1530"/>
      <c r="I303" s="1530"/>
      <c r="J303" s="1530" t="s">
        <v>248</v>
      </c>
      <c r="K303" s="1530"/>
      <c r="L303" s="1531"/>
    </row>
    <row r="304" spans="1:12" x14ac:dyDescent="0.25">
      <c r="A304" s="1551"/>
      <c r="B304" s="1350"/>
      <c r="C304" s="1417"/>
      <c r="D304" s="1554"/>
      <c r="E304" s="1417" t="s">
        <v>741</v>
      </c>
      <c r="F304" s="1417" t="s">
        <v>742</v>
      </c>
      <c r="G304" s="1418"/>
      <c r="H304" s="1417" t="s">
        <v>743</v>
      </c>
      <c r="I304" s="1417" t="s">
        <v>744</v>
      </c>
      <c r="J304" s="1412" t="s">
        <v>1010</v>
      </c>
      <c r="K304" s="1412" t="s">
        <v>1011</v>
      </c>
      <c r="L304" s="1548" t="s">
        <v>997</v>
      </c>
    </row>
    <row r="305" spans="1:12" x14ac:dyDescent="0.25">
      <c r="A305" s="1552"/>
      <c r="B305" s="1351"/>
      <c r="C305" s="1419"/>
      <c r="D305" s="1555"/>
      <c r="E305" s="1418"/>
      <c r="F305" s="695" t="s">
        <v>746</v>
      </c>
      <c r="G305" s="695" t="s">
        <v>747</v>
      </c>
      <c r="H305" s="1418"/>
      <c r="I305" s="1418"/>
      <c r="J305" s="1413"/>
      <c r="K305" s="1413"/>
      <c r="L305" s="1549"/>
    </row>
    <row r="306" spans="1:12" x14ac:dyDescent="0.25">
      <c r="A306" s="1670" t="s">
        <v>222</v>
      </c>
      <c r="B306" s="1671"/>
      <c r="C306" s="1590"/>
      <c r="D306" s="1194"/>
      <c r="E306" s="1194"/>
      <c r="F306" s="1196"/>
      <c r="G306" s="1196"/>
      <c r="H306" s="1196"/>
      <c r="I306" s="1194"/>
      <c r="J306" s="220">
        <v>5577</v>
      </c>
      <c r="K306" s="220">
        <v>8922.76</v>
      </c>
      <c r="L306" s="221">
        <v>7879.48</v>
      </c>
    </row>
    <row r="307" spans="1:12" ht="45" x14ac:dyDescent="0.25">
      <c r="A307" s="214" t="s">
        <v>253</v>
      </c>
      <c r="B307" s="970"/>
      <c r="C307" s="87" t="s">
        <v>405</v>
      </c>
      <c r="D307" s="593"/>
      <c r="E307" s="122" t="s">
        <v>776</v>
      </c>
      <c r="F307" s="122" t="s">
        <v>334</v>
      </c>
      <c r="G307" s="122" t="s">
        <v>404</v>
      </c>
      <c r="H307" s="122" t="s">
        <v>406</v>
      </c>
      <c r="I307" s="122" t="s">
        <v>751</v>
      </c>
      <c r="J307" s="204">
        <v>3800</v>
      </c>
      <c r="K307" s="241">
        <v>5623</v>
      </c>
      <c r="L307" s="242">
        <v>4579.72</v>
      </c>
    </row>
    <row r="308" spans="1:12" ht="14.45" customHeight="1" x14ac:dyDescent="0.25">
      <c r="A308" s="214" t="s">
        <v>256</v>
      </c>
      <c r="B308" s="970"/>
      <c r="C308" s="87" t="s">
        <v>407</v>
      </c>
      <c r="D308" s="593"/>
      <c r="E308" s="122" t="s">
        <v>776</v>
      </c>
      <c r="F308" s="122" t="s">
        <v>334</v>
      </c>
      <c r="G308" s="122" t="s">
        <v>404</v>
      </c>
      <c r="H308" s="122" t="s">
        <v>408</v>
      </c>
      <c r="I308" s="122" t="s">
        <v>751</v>
      </c>
      <c r="J308" s="204">
        <v>12</v>
      </c>
      <c r="K308" s="241">
        <v>76.45</v>
      </c>
      <c r="L308" s="242">
        <v>76.45</v>
      </c>
    </row>
    <row r="309" spans="1:12" ht="30" x14ac:dyDescent="0.25">
      <c r="A309" s="214" t="s">
        <v>409</v>
      </c>
      <c r="B309" s="970"/>
      <c r="C309" s="77" t="s">
        <v>410</v>
      </c>
      <c r="D309" s="607"/>
      <c r="E309" s="229" t="s">
        <v>211</v>
      </c>
      <c r="F309" s="122" t="s">
        <v>334</v>
      </c>
      <c r="G309" s="122" t="s">
        <v>404</v>
      </c>
      <c r="H309" s="240" t="s">
        <v>411</v>
      </c>
      <c r="I309" s="240" t="s">
        <v>211</v>
      </c>
      <c r="J309" s="204">
        <v>1765</v>
      </c>
      <c r="K309" s="204">
        <v>3188.31</v>
      </c>
      <c r="L309" s="205">
        <v>3188.31</v>
      </c>
    </row>
    <row r="310" spans="1:12" ht="90" x14ac:dyDescent="0.25">
      <c r="A310" s="214" t="s">
        <v>263</v>
      </c>
      <c r="B310" s="970"/>
      <c r="C310" s="87" t="s">
        <v>414</v>
      </c>
      <c r="D310" s="593"/>
      <c r="E310" s="122" t="s">
        <v>776</v>
      </c>
      <c r="F310" s="122" t="s">
        <v>334</v>
      </c>
      <c r="G310" s="122" t="s">
        <v>404</v>
      </c>
      <c r="H310" s="122" t="s">
        <v>413</v>
      </c>
      <c r="I310" s="122" t="s">
        <v>415</v>
      </c>
      <c r="J310" s="204">
        <v>1730</v>
      </c>
      <c r="K310" s="204">
        <v>2598.31</v>
      </c>
      <c r="L310" s="243">
        <v>2598.31</v>
      </c>
    </row>
    <row r="311" spans="1:12" ht="45" x14ac:dyDescent="0.25">
      <c r="A311" s="699" t="s">
        <v>668</v>
      </c>
      <c r="B311" s="970"/>
      <c r="C311" s="704" t="s">
        <v>1015</v>
      </c>
      <c r="D311" s="704"/>
      <c r="E311" s="706" t="s">
        <v>776</v>
      </c>
      <c r="F311" s="706" t="s">
        <v>334</v>
      </c>
      <c r="G311" s="706" t="s">
        <v>404</v>
      </c>
      <c r="H311" s="706" t="s">
        <v>1016</v>
      </c>
      <c r="I311" s="706" t="s">
        <v>751</v>
      </c>
      <c r="J311" s="208">
        <v>0</v>
      </c>
      <c r="K311" s="208">
        <v>590</v>
      </c>
      <c r="L311" s="243">
        <v>590</v>
      </c>
    </row>
    <row r="312" spans="1:12" ht="60.75" thickBot="1" x14ac:dyDescent="0.3">
      <c r="A312" s="699" t="s">
        <v>1017</v>
      </c>
      <c r="B312" s="970"/>
      <c r="C312" s="707" t="s">
        <v>412</v>
      </c>
      <c r="D312" s="707"/>
      <c r="E312" s="122" t="s">
        <v>776</v>
      </c>
      <c r="F312" s="122" t="s">
        <v>334</v>
      </c>
      <c r="G312" s="122" t="s">
        <v>404</v>
      </c>
      <c r="H312" s="122" t="s">
        <v>413</v>
      </c>
      <c r="I312" s="122" t="s">
        <v>751</v>
      </c>
      <c r="J312" s="204">
        <v>35</v>
      </c>
      <c r="K312" s="204">
        <v>35</v>
      </c>
      <c r="L312" s="205">
        <v>35</v>
      </c>
    </row>
    <row r="313" spans="1:12" ht="24" customHeight="1" thickBot="1" x14ac:dyDescent="0.3">
      <c r="A313" s="1543" t="s">
        <v>416</v>
      </c>
      <c r="B313" s="1544"/>
      <c r="C313" s="1544"/>
      <c r="D313" s="1544"/>
      <c r="E313" s="1544"/>
      <c r="F313" s="1544"/>
      <c r="G313" s="1544"/>
      <c r="H313" s="1544"/>
      <c r="I313" s="1544"/>
      <c r="J313" s="1544"/>
      <c r="K313" s="1544"/>
      <c r="L313" s="1545"/>
    </row>
    <row r="314" spans="1:12" ht="14.45" customHeight="1" x14ac:dyDescent="0.25">
      <c r="A314" s="1550" t="s">
        <v>623</v>
      </c>
      <c r="B314" s="1602"/>
      <c r="C314" s="1530"/>
      <c r="D314" s="1553" t="s">
        <v>998</v>
      </c>
      <c r="E314" s="1530" t="s">
        <v>740</v>
      </c>
      <c r="F314" s="1530"/>
      <c r="G314" s="1530"/>
      <c r="H314" s="1530"/>
      <c r="I314" s="1530"/>
      <c r="J314" s="1530" t="s">
        <v>248</v>
      </c>
      <c r="K314" s="1530"/>
      <c r="L314" s="1531"/>
    </row>
    <row r="315" spans="1:12" ht="15" customHeight="1" x14ac:dyDescent="0.25">
      <c r="A315" s="1551"/>
      <c r="B315" s="1350"/>
      <c r="C315" s="1417"/>
      <c r="D315" s="1554"/>
      <c r="E315" s="1417" t="s">
        <v>741</v>
      </c>
      <c r="F315" s="1417" t="s">
        <v>742</v>
      </c>
      <c r="G315" s="1418"/>
      <c r="H315" s="1417" t="s">
        <v>743</v>
      </c>
      <c r="I315" s="1417" t="s">
        <v>744</v>
      </c>
      <c r="J315" s="1412" t="s">
        <v>1010</v>
      </c>
      <c r="K315" s="1412" t="s">
        <v>1011</v>
      </c>
      <c r="L315" s="1548" t="s">
        <v>997</v>
      </c>
    </row>
    <row r="316" spans="1:12" ht="15" customHeight="1" x14ac:dyDescent="0.25">
      <c r="A316" s="1552"/>
      <c r="B316" s="1351"/>
      <c r="C316" s="1419"/>
      <c r="D316" s="1555"/>
      <c r="E316" s="1418"/>
      <c r="F316" s="695" t="s">
        <v>746</v>
      </c>
      <c r="G316" s="695" t="s">
        <v>747</v>
      </c>
      <c r="H316" s="1418"/>
      <c r="I316" s="1418"/>
      <c r="J316" s="1413"/>
      <c r="K316" s="1413"/>
      <c r="L316" s="1549"/>
    </row>
    <row r="317" spans="1:12" ht="75" customHeight="1" x14ac:dyDescent="0.25">
      <c r="A317" s="211" t="s">
        <v>490</v>
      </c>
      <c r="B317" s="969"/>
      <c r="C317" s="77" t="s">
        <v>418</v>
      </c>
      <c r="D317" s="607"/>
      <c r="E317" s="244">
        <v>971</v>
      </c>
      <c r="F317" s="199" t="s">
        <v>307</v>
      </c>
      <c r="G317" s="199" t="s">
        <v>404</v>
      </c>
      <c r="H317" s="199" t="s">
        <v>419</v>
      </c>
      <c r="I317" s="199" t="s">
        <v>751</v>
      </c>
      <c r="J317" s="204">
        <v>50</v>
      </c>
      <c r="K317" s="204">
        <v>50</v>
      </c>
      <c r="L317" s="205">
        <v>50</v>
      </c>
    </row>
    <row r="318" spans="1:12" ht="15.75" thickBot="1" x14ac:dyDescent="0.3">
      <c r="A318" s="1670" t="s">
        <v>222</v>
      </c>
      <c r="B318" s="1671"/>
      <c r="C318" s="1590"/>
      <c r="D318" s="568"/>
      <c r="E318" s="167"/>
      <c r="F318" s="168"/>
      <c r="G318" s="168"/>
      <c r="H318" s="168"/>
      <c r="I318" s="167"/>
      <c r="J318" s="220">
        <v>50</v>
      </c>
      <c r="K318" s="220">
        <v>50</v>
      </c>
      <c r="L318" s="221">
        <v>50</v>
      </c>
    </row>
    <row r="319" spans="1:12" ht="16.5" thickBot="1" x14ac:dyDescent="0.3">
      <c r="A319" s="1543" t="s">
        <v>420</v>
      </c>
      <c r="B319" s="1544"/>
      <c r="C319" s="1544"/>
      <c r="D319" s="1544"/>
      <c r="E319" s="1544"/>
      <c r="F319" s="1544"/>
      <c r="G319" s="1544"/>
      <c r="H319" s="1544"/>
      <c r="I319" s="1544"/>
      <c r="J319" s="1544"/>
      <c r="K319" s="1544"/>
      <c r="L319" s="1545"/>
    </row>
    <row r="320" spans="1:12" x14ac:dyDescent="0.25">
      <c r="A320" s="1550" t="s">
        <v>623</v>
      </c>
      <c r="B320" s="1602"/>
      <c r="C320" s="1530"/>
      <c r="D320" s="1553" t="s">
        <v>998</v>
      </c>
      <c r="E320" s="1530" t="s">
        <v>740</v>
      </c>
      <c r="F320" s="1530"/>
      <c r="G320" s="1530"/>
      <c r="H320" s="1530"/>
      <c r="I320" s="1530"/>
      <c r="J320" s="1530" t="s">
        <v>248</v>
      </c>
      <c r="K320" s="1530"/>
      <c r="L320" s="1531"/>
    </row>
    <row r="321" spans="1:12" x14ac:dyDescent="0.25">
      <c r="A321" s="1551"/>
      <c r="B321" s="1350"/>
      <c r="C321" s="1417"/>
      <c r="D321" s="1554"/>
      <c r="E321" s="1417" t="s">
        <v>741</v>
      </c>
      <c r="F321" s="1417" t="s">
        <v>742</v>
      </c>
      <c r="G321" s="1418"/>
      <c r="H321" s="1417" t="s">
        <v>743</v>
      </c>
      <c r="I321" s="1417" t="s">
        <v>744</v>
      </c>
      <c r="J321" s="1412" t="s">
        <v>1010</v>
      </c>
      <c r="K321" s="1412" t="s">
        <v>1011</v>
      </c>
      <c r="L321" s="1548" t="s">
        <v>997</v>
      </c>
    </row>
    <row r="322" spans="1:12" ht="14.45" customHeight="1" x14ac:dyDescent="0.25">
      <c r="A322" s="1552"/>
      <c r="B322" s="1351"/>
      <c r="C322" s="1419"/>
      <c r="D322" s="1555"/>
      <c r="E322" s="1418"/>
      <c r="F322" s="789" t="s">
        <v>746</v>
      </c>
      <c r="G322" s="789" t="s">
        <v>747</v>
      </c>
      <c r="H322" s="1418"/>
      <c r="I322" s="1418"/>
      <c r="J322" s="1413"/>
      <c r="K322" s="1413"/>
      <c r="L322" s="1549"/>
    </row>
    <row r="323" spans="1:12" ht="59.25" customHeight="1" x14ac:dyDescent="0.25">
      <c r="A323" s="1609" t="s">
        <v>490</v>
      </c>
      <c r="B323" s="1359"/>
      <c r="C323" s="1606" t="s">
        <v>421</v>
      </c>
      <c r="D323" s="593"/>
      <c r="E323" s="245" t="s">
        <v>211</v>
      </c>
      <c r="F323" s="199" t="s">
        <v>422</v>
      </c>
      <c r="G323" s="199" t="s">
        <v>404</v>
      </c>
      <c r="H323" s="199" t="s">
        <v>1270</v>
      </c>
      <c r="I323" s="199" t="s">
        <v>751</v>
      </c>
      <c r="J323" s="204">
        <v>127.55</v>
      </c>
      <c r="K323" s="688">
        <v>127.55</v>
      </c>
      <c r="L323" s="242">
        <v>127.55</v>
      </c>
    </row>
    <row r="324" spans="1:12" ht="59.25" customHeight="1" x14ac:dyDescent="0.25">
      <c r="A324" s="1533"/>
      <c r="B324" s="1358"/>
      <c r="C324" s="1607"/>
      <c r="D324" s="1198"/>
      <c r="E324" s="245" t="s">
        <v>211</v>
      </c>
      <c r="F324" s="199" t="s">
        <v>422</v>
      </c>
      <c r="G324" s="199" t="s">
        <v>404</v>
      </c>
      <c r="H324" s="199" t="s">
        <v>1270</v>
      </c>
      <c r="I324" s="199" t="s">
        <v>751</v>
      </c>
      <c r="J324" s="204">
        <v>127.55</v>
      </c>
      <c r="K324" s="688">
        <v>127.55</v>
      </c>
      <c r="L324" s="242">
        <v>127.55</v>
      </c>
    </row>
    <row r="325" spans="1:12" ht="59.25" customHeight="1" x14ac:dyDescent="0.25">
      <c r="A325" s="1609" t="s">
        <v>409</v>
      </c>
      <c r="B325" s="1359"/>
      <c r="C325" s="1606" t="s">
        <v>532</v>
      </c>
      <c r="D325" s="1198"/>
      <c r="E325" s="245" t="s">
        <v>211</v>
      </c>
      <c r="F325" s="199" t="s">
        <v>422</v>
      </c>
      <c r="G325" s="199" t="s">
        <v>404</v>
      </c>
      <c r="H325" s="199" t="s">
        <v>533</v>
      </c>
      <c r="I325" s="199" t="s">
        <v>751</v>
      </c>
      <c r="J325" s="204">
        <v>3122.45</v>
      </c>
      <c r="K325" s="212">
        <v>3052.45</v>
      </c>
      <c r="L325" s="213">
        <v>3041.4</v>
      </c>
    </row>
    <row r="326" spans="1:12" ht="59.25" customHeight="1" x14ac:dyDescent="0.25">
      <c r="A326" s="1533"/>
      <c r="B326" s="1358"/>
      <c r="C326" s="1607"/>
      <c r="D326" s="1198"/>
      <c r="E326" s="245" t="s">
        <v>211</v>
      </c>
      <c r="F326" s="199" t="s">
        <v>422</v>
      </c>
      <c r="G326" s="199" t="s">
        <v>404</v>
      </c>
      <c r="H326" s="199" t="s">
        <v>533</v>
      </c>
      <c r="I326" s="199" t="s">
        <v>751</v>
      </c>
      <c r="J326" s="204">
        <v>3122.45</v>
      </c>
      <c r="K326" s="212">
        <v>3052.45</v>
      </c>
      <c r="L326" s="213">
        <v>3041.4</v>
      </c>
    </row>
    <row r="327" spans="1:12" ht="49.5" customHeight="1" x14ac:dyDescent="0.25">
      <c r="A327" s="1609" t="s">
        <v>1271</v>
      </c>
      <c r="B327" s="1359"/>
      <c r="C327" s="1606" t="s">
        <v>534</v>
      </c>
      <c r="D327" s="593"/>
      <c r="E327" s="245">
        <v>971</v>
      </c>
      <c r="F327" s="199">
        <v>12</v>
      </c>
      <c r="G327" s="199">
        <v>90</v>
      </c>
      <c r="H327" s="199">
        <v>226010</v>
      </c>
      <c r="I327" s="199">
        <v>244</v>
      </c>
      <c r="J327" s="204">
        <v>22.45</v>
      </c>
      <c r="K327" s="212">
        <f>SUM(K328:K328)</f>
        <v>3030</v>
      </c>
      <c r="L327" s="213">
        <v>22.45</v>
      </c>
    </row>
    <row r="328" spans="1:12" ht="15.75" x14ac:dyDescent="0.25">
      <c r="A328" s="1533"/>
      <c r="B328" s="1358"/>
      <c r="C328" s="1607"/>
      <c r="D328" s="593"/>
      <c r="E328" s="245">
        <v>971</v>
      </c>
      <c r="F328" s="199">
        <v>12</v>
      </c>
      <c r="G328" s="199">
        <v>90</v>
      </c>
      <c r="H328" s="199">
        <v>226010</v>
      </c>
      <c r="I328" s="199">
        <v>244</v>
      </c>
      <c r="J328" s="204">
        <v>22.45</v>
      </c>
      <c r="K328" s="212">
        <f>SUM(K329:K329)</f>
        <v>3030</v>
      </c>
      <c r="L328" s="213">
        <v>22.45</v>
      </c>
    </row>
    <row r="329" spans="1:12" ht="75.75" customHeight="1" x14ac:dyDescent="0.25">
      <c r="A329" s="1609" t="s">
        <v>266</v>
      </c>
      <c r="B329" s="1359"/>
      <c r="C329" s="1606" t="s">
        <v>535</v>
      </c>
      <c r="D329" s="1197"/>
      <c r="E329" s="1225" t="s">
        <v>776</v>
      </c>
      <c r="F329" s="1226" t="s">
        <v>1272</v>
      </c>
      <c r="G329" s="1226" t="s">
        <v>404</v>
      </c>
      <c r="H329" s="1226" t="s">
        <v>1273</v>
      </c>
      <c r="I329" s="1226" t="s">
        <v>751</v>
      </c>
      <c r="J329" s="1227">
        <v>3100</v>
      </c>
      <c r="K329" s="212">
        <v>3030</v>
      </c>
      <c r="L329" s="213">
        <v>3018.95</v>
      </c>
    </row>
    <row r="330" spans="1:12" ht="15.75" x14ac:dyDescent="0.25">
      <c r="A330" s="1533"/>
      <c r="B330" s="1358"/>
      <c r="C330" s="1608"/>
      <c r="D330" s="1197"/>
      <c r="E330" s="1225" t="s">
        <v>776</v>
      </c>
      <c r="F330" s="1226" t="s">
        <v>1272</v>
      </c>
      <c r="G330" s="1226" t="s">
        <v>404</v>
      </c>
      <c r="H330" s="1226" t="s">
        <v>1273</v>
      </c>
      <c r="I330" s="1226" t="s">
        <v>751</v>
      </c>
      <c r="J330" s="1227">
        <v>3100</v>
      </c>
      <c r="K330" s="212">
        <v>3030</v>
      </c>
      <c r="L330" s="213">
        <v>3018.95</v>
      </c>
    </row>
    <row r="331" spans="1:12" x14ac:dyDescent="0.25">
      <c r="A331" s="1670" t="s">
        <v>222</v>
      </c>
      <c r="B331" s="1671"/>
      <c r="C331" s="1590"/>
      <c r="D331" s="568"/>
      <c r="E331" s="167"/>
      <c r="F331" s="168"/>
      <c r="G331" s="168"/>
      <c r="H331" s="168"/>
      <c r="I331" s="167"/>
      <c r="J331" s="220">
        <v>3250</v>
      </c>
      <c r="K331" s="215">
        <v>3180</v>
      </c>
      <c r="L331" s="216">
        <v>3168.95</v>
      </c>
    </row>
    <row r="332" spans="1:12" ht="15.75" thickBot="1" x14ac:dyDescent="0.3">
      <c r="A332" s="1199"/>
      <c r="B332" s="1200"/>
      <c r="C332" s="1200"/>
      <c r="D332" s="1200"/>
      <c r="E332" s="1200"/>
      <c r="F332" s="1228"/>
      <c r="G332" s="1228"/>
      <c r="H332" s="1228"/>
      <c r="I332" s="1200"/>
      <c r="J332" s="1229"/>
      <c r="K332" s="215">
        <v>3180</v>
      </c>
      <c r="L332" s="216">
        <v>3168.95</v>
      </c>
    </row>
    <row r="333" spans="1:12" ht="37.5" customHeight="1" thickBot="1" x14ac:dyDescent="0.3">
      <c r="A333" s="1672" t="s">
        <v>536</v>
      </c>
      <c r="B333" s="1673"/>
      <c r="C333" s="1673"/>
      <c r="D333" s="1673"/>
      <c r="E333" s="1673"/>
      <c r="F333" s="1673"/>
      <c r="G333" s="1673"/>
      <c r="H333" s="1673"/>
      <c r="I333" s="1673"/>
      <c r="J333" s="1673"/>
      <c r="K333" s="1673"/>
      <c r="L333" s="1674"/>
    </row>
    <row r="334" spans="1:12" ht="21" customHeight="1" x14ac:dyDescent="0.25">
      <c r="A334" s="1550" t="s">
        <v>623</v>
      </c>
      <c r="B334" s="1665"/>
      <c r="C334" s="1530"/>
      <c r="D334" s="1553" t="s">
        <v>998</v>
      </c>
      <c r="E334" s="1530" t="s">
        <v>740</v>
      </c>
      <c r="F334" s="1530"/>
      <c r="G334" s="1530"/>
      <c r="H334" s="1530"/>
      <c r="I334" s="1530"/>
      <c r="J334" s="1530" t="s">
        <v>248</v>
      </c>
      <c r="K334" s="1530"/>
      <c r="L334" s="1531"/>
    </row>
    <row r="335" spans="1:12" ht="44.25" customHeight="1" x14ac:dyDescent="0.25">
      <c r="A335" s="1551"/>
      <c r="B335" s="1369"/>
      <c r="C335" s="1417"/>
      <c r="D335" s="1554"/>
      <c r="E335" s="1417" t="s">
        <v>741</v>
      </c>
      <c r="F335" s="1417" t="s">
        <v>742</v>
      </c>
      <c r="G335" s="1418"/>
      <c r="H335" s="1417" t="s">
        <v>743</v>
      </c>
      <c r="I335" s="1417" t="s">
        <v>744</v>
      </c>
      <c r="J335" s="1412" t="s">
        <v>1010</v>
      </c>
      <c r="K335" s="1412" t="s">
        <v>1011</v>
      </c>
      <c r="L335" s="1548" t="s">
        <v>997</v>
      </c>
    </row>
    <row r="336" spans="1:12" ht="28.5" customHeight="1" x14ac:dyDescent="0.25">
      <c r="A336" s="1552"/>
      <c r="B336" s="1351"/>
      <c r="C336" s="1419"/>
      <c r="D336" s="1555"/>
      <c r="E336" s="1418"/>
      <c r="F336" s="789" t="s">
        <v>746</v>
      </c>
      <c r="G336" s="789" t="s">
        <v>747</v>
      </c>
      <c r="H336" s="1418"/>
      <c r="I336" s="1418"/>
      <c r="J336" s="1413"/>
      <c r="K336" s="1413"/>
      <c r="L336" s="1549"/>
    </row>
    <row r="337" spans="1:12" ht="15.75" x14ac:dyDescent="0.25">
      <c r="A337" s="1595"/>
      <c r="B337" s="1643"/>
      <c r="C337" s="1590" t="s">
        <v>537</v>
      </c>
      <c r="D337" s="568"/>
      <c r="E337" s="246"/>
      <c r="F337" s="246"/>
      <c r="G337" s="246"/>
      <c r="H337" s="246"/>
      <c r="I337" s="246"/>
      <c r="J337" s="1027" t="s">
        <v>1177</v>
      </c>
      <c r="K337" s="251">
        <v>326119.08</v>
      </c>
      <c r="L337" s="252">
        <v>395233.17</v>
      </c>
    </row>
    <row r="338" spans="1:12" ht="15.75" x14ac:dyDescent="0.25">
      <c r="A338" s="1596"/>
      <c r="B338" s="1644"/>
      <c r="C338" s="1591"/>
      <c r="D338" s="572"/>
      <c r="E338" s="246"/>
      <c r="F338" s="246"/>
      <c r="G338" s="246"/>
      <c r="H338" s="246"/>
      <c r="I338" s="246"/>
      <c r="J338" s="1027" t="s">
        <v>1178</v>
      </c>
      <c r="K338" s="256">
        <v>428.49</v>
      </c>
      <c r="L338" s="257">
        <v>317.29000000000002</v>
      </c>
    </row>
    <row r="339" spans="1:12" ht="18.75" x14ac:dyDescent="0.3">
      <c r="A339" s="1596"/>
      <c r="B339" s="1644"/>
      <c r="C339" s="1591"/>
      <c r="D339" s="572"/>
      <c r="E339" s="247"/>
      <c r="F339" s="248"/>
      <c r="G339" s="249"/>
      <c r="H339" s="250"/>
      <c r="I339" s="250"/>
      <c r="J339" s="1028">
        <v>27436.511999999999</v>
      </c>
      <c r="K339" s="256">
        <v>20146.59</v>
      </c>
      <c r="L339" s="257">
        <v>19653.71</v>
      </c>
    </row>
    <row r="340" spans="1:12" ht="18" customHeight="1" x14ac:dyDescent="0.3">
      <c r="A340" s="1596"/>
      <c r="B340" s="1644"/>
      <c r="C340" s="1591"/>
      <c r="D340" s="572"/>
      <c r="E340" s="253"/>
      <c r="F340" s="254"/>
      <c r="G340" s="206"/>
      <c r="H340" s="255"/>
      <c r="I340" s="255"/>
      <c r="J340" s="1029">
        <v>10496</v>
      </c>
      <c r="K340" s="256">
        <v>10704</v>
      </c>
      <c r="L340" s="257">
        <v>10552.27</v>
      </c>
    </row>
    <row r="341" spans="1:12" ht="18.75" x14ac:dyDescent="0.3">
      <c r="A341" s="1596"/>
      <c r="B341" s="1237"/>
      <c r="C341" s="1591"/>
      <c r="D341" s="572"/>
      <c r="E341" s="253"/>
      <c r="F341" s="254"/>
      <c r="G341" s="206"/>
      <c r="H341" s="255"/>
      <c r="I341" s="255"/>
      <c r="J341" s="1029">
        <v>298930</v>
      </c>
      <c r="K341" s="256">
        <v>294840</v>
      </c>
      <c r="L341" s="257">
        <v>364709.9</v>
      </c>
    </row>
    <row r="342" spans="1:12" x14ac:dyDescent="0.25">
      <c r="A342" s="1610" t="s">
        <v>626</v>
      </c>
      <c r="B342" s="1606"/>
      <c r="C342" s="1590" t="s">
        <v>542</v>
      </c>
      <c r="D342" s="1590"/>
      <c r="E342" s="1680"/>
      <c r="F342" s="1683"/>
      <c r="G342" s="1562"/>
      <c r="H342" s="1588"/>
      <c r="I342" s="1588"/>
      <c r="J342" s="1603">
        <v>0</v>
      </c>
      <c r="K342" s="1603">
        <v>0</v>
      </c>
      <c r="L342" s="1679">
        <v>0</v>
      </c>
    </row>
    <row r="343" spans="1:12" x14ac:dyDescent="0.25">
      <c r="A343" s="1423"/>
      <c r="B343" s="1367"/>
      <c r="C343" s="1591"/>
      <c r="D343" s="1367"/>
      <c r="E343" s="1681"/>
      <c r="F343" s="1587"/>
      <c r="G343" s="1587"/>
      <c r="H343" s="1589"/>
      <c r="I343" s="1589"/>
      <c r="J343" s="1589"/>
      <c r="K343" s="1589"/>
      <c r="L343" s="1678"/>
    </row>
    <row r="344" spans="1:12" x14ac:dyDescent="0.25">
      <c r="A344" s="1423"/>
      <c r="B344" s="1367"/>
      <c r="C344" s="1591"/>
      <c r="D344" s="1367"/>
      <c r="E344" s="1681"/>
      <c r="F344" s="1587"/>
      <c r="G344" s="1587"/>
      <c r="H344" s="1589"/>
      <c r="I344" s="1589"/>
      <c r="J344" s="1589"/>
      <c r="K344" s="1589"/>
      <c r="L344" s="1678"/>
    </row>
    <row r="345" spans="1:12" ht="50.25" customHeight="1" x14ac:dyDescent="0.25">
      <c r="A345" s="1611"/>
      <c r="B345" s="1358"/>
      <c r="C345" s="1592"/>
      <c r="D345" s="1358"/>
      <c r="E345" s="1682"/>
      <c r="F345" s="1563"/>
      <c r="G345" s="1563"/>
      <c r="H345" s="1363"/>
      <c r="I345" s="1363"/>
      <c r="J345" s="1363"/>
      <c r="K345" s="1363"/>
      <c r="L345" s="1365"/>
    </row>
    <row r="346" spans="1:12" x14ac:dyDescent="0.25">
      <c r="A346" s="1593" t="s">
        <v>92</v>
      </c>
      <c r="B346" s="1357"/>
      <c r="C346" s="1385" t="s">
        <v>543</v>
      </c>
      <c r="D346" s="566"/>
      <c r="E346" s="1359" t="e">
        <f>E347:L349985</f>
        <v>#VALUE!</v>
      </c>
      <c r="F346" s="1359" t="s">
        <v>749</v>
      </c>
      <c r="G346" s="1359">
        <v>13</v>
      </c>
      <c r="H346" s="1360" t="s">
        <v>544</v>
      </c>
      <c r="I346" s="1360" t="s">
        <v>211</v>
      </c>
      <c r="J346" s="1362">
        <v>405</v>
      </c>
      <c r="K346" s="1362">
        <v>1520</v>
      </c>
      <c r="L346" s="1364">
        <v>1395.28</v>
      </c>
    </row>
    <row r="347" spans="1:12" ht="54" customHeight="1" x14ac:dyDescent="0.25">
      <c r="A347" s="1594"/>
      <c r="B347" s="1358"/>
      <c r="C347" s="1386"/>
      <c r="D347" s="567"/>
      <c r="E347" s="1358"/>
      <c r="F347" s="1358"/>
      <c r="G347" s="1358"/>
      <c r="H347" s="1361"/>
      <c r="I347" s="1361"/>
      <c r="J347" s="1363"/>
      <c r="K347" s="1363"/>
      <c r="L347" s="1365"/>
    </row>
    <row r="348" spans="1:12" ht="89.25" customHeight="1" x14ac:dyDescent="0.25">
      <c r="A348" s="261" t="s">
        <v>674</v>
      </c>
      <c r="B348" s="975"/>
      <c r="C348" s="262" t="s">
        <v>545</v>
      </c>
      <c r="D348" s="262"/>
      <c r="E348" s="152" t="s">
        <v>776</v>
      </c>
      <c r="F348" s="152" t="s">
        <v>749</v>
      </c>
      <c r="G348" s="152" t="s">
        <v>307</v>
      </c>
      <c r="H348" s="122" t="s">
        <v>546</v>
      </c>
      <c r="I348" s="122" t="s">
        <v>751</v>
      </c>
      <c r="J348" s="123">
        <v>335</v>
      </c>
      <c r="K348" s="123">
        <f>K349+K350</f>
        <v>1426</v>
      </c>
      <c r="L348" s="124">
        <v>1321.28</v>
      </c>
    </row>
    <row r="349" spans="1:12" ht="94.5" customHeight="1" x14ac:dyDescent="0.25">
      <c r="A349" s="263" t="s">
        <v>95</v>
      </c>
      <c r="B349" s="976"/>
      <c r="C349" s="264" t="s">
        <v>547</v>
      </c>
      <c r="D349" s="264"/>
      <c r="E349" s="152" t="s">
        <v>776</v>
      </c>
      <c r="F349" s="152" t="s">
        <v>749</v>
      </c>
      <c r="G349" s="152" t="s">
        <v>307</v>
      </c>
      <c r="H349" s="122" t="s">
        <v>548</v>
      </c>
      <c r="I349" s="122" t="s">
        <v>751</v>
      </c>
      <c r="J349" s="123">
        <v>165</v>
      </c>
      <c r="K349" s="123">
        <v>843</v>
      </c>
      <c r="L349" s="124">
        <v>738.28</v>
      </c>
    </row>
    <row r="350" spans="1:12" ht="105" x14ac:dyDescent="0.25">
      <c r="A350" s="263" t="s">
        <v>97</v>
      </c>
      <c r="B350" s="976"/>
      <c r="C350" s="265" t="s">
        <v>549</v>
      </c>
      <c r="D350" s="265"/>
      <c r="E350" s="152" t="s">
        <v>776</v>
      </c>
      <c r="F350" s="152" t="s">
        <v>749</v>
      </c>
      <c r="G350" s="152" t="s">
        <v>307</v>
      </c>
      <c r="H350" s="122" t="s">
        <v>548</v>
      </c>
      <c r="I350" s="122" t="s">
        <v>751</v>
      </c>
      <c r="J350" s="123">
        <v>170</v>
      </c>
      <c r="K350" s="123">
        <v>583</v>
      </c>
      <c r="L350" s="124">
        <v>583</v>
      </c>
    </row>
    <row r="351" spans="1:12" ht="44.25" customHeight="1" x14ac:dyDescent="0.25">
      <c r="A351" s="261" t="s">
        <v>668</v>
      </c>
      <c r="B351" s="975"/>
      <c r="C351" s="262" t="s">
        <v>550</v>
      </c>
      <c r="D351" s="262"/>
      <c r="E351" s="152" t="s">
        <v>776</v>
      </c>
      <c r="F351" s="152" t="s">
        <v>749</v>
      </c>
      <c r="G351" s="152" t="s">
        <v>307</v>
      </c>
      <c r="H351" s="122" t="s">
        <v>551</v>
      </c>
      <c r="I351" s="122" t="s">
        <v>211</v>
      </c>
      <c r="J351" s="123">
        <v>70</v>
      </c>
      <c r="K351" s="123">
        <v>94</v>
      </c>
      <c r="L351" s="124">
        <v>74</v>
      </c>
    </row>
    <row r="352" spans="1:12" ht="78.75" customHeight="1" x14ac:dyDescent="0.25">
      <c r="A352" s="263" t="s">
        <v>99</v>
      </c>
      <c r="B352" s="976"/>
      <c r="C352" s="265" t="s">
        <v>552</v>
      </c>
      <c r="D352" s="265"/>
      <c r="E352" s="152" t="s">
        <v>776</v>
      </c>
      <c r="F352" s="152" t="s">
        <v>749</v>
      </c>
      <c r="G352" s="152" t="s">
        <v>307</v>
      </c>
      <c r="H352" s="122" t="s">
        <v>551</v>
      </c>
      <c r="I352" s="122" t="s">
        <v>751</v>
      </c>
      <c r="J352" s="123">
        <v>70</v>
      </c>
      <c r="K352" s="123">
        <v>94</v>
      </c>
      <c r="L352" s="124">
        <v>74</v>
      </c>
    </row>
    <row r="353" spans="1:12" x14ac:dyDescent="0.25">
      <c r="A353" s="1383" t="s">
        <v>131</v>
      </c>
      <c r="B353" s="977"/>
      <c r="C353" s="1385" t="s">
        <v>553</v>
      </c>
      <c r="D353" s="1385"/>
      <c r="E353" s="1675"/>
      <c r="F353" s="1676"/>
      <c r="G353" s="1675"/>
      <c r="H353" s="1677"/>
      <c r="I353" s="1677"/>
      <c r="J353" s="1362">
        <f>J355+J356+J357+J358</f>
        <v>0</v>
      </c>
      <c r="K353" s="1362">
        <f>K355+K356+K357+K358</f>
        <v>0</v>
      </c>
      <c r="L353" s="1364">
        <f>L355+L356+L357+L358</f>
        <v>0</v>
      </c>
    </row>
    <row r="354" spans="1:12" ht="39" customHeight="1" x14ac:dyDescent="0.25">
      <c r="A354" s="1604"/>
      <c r="B354" s="978"/>
      <c r="C354" s="1605"/>
      <c r="D354" s="1410"/>
      <c r="E354" s="1587"/>
      <c r="F354" s="1644"/>
      <c r="G354" s="1587"/>
      <c r="H354" s="1589"/>
      <c r="I354" s="1589"/>
      <c r="J354" s="1589"/>
      <c r="K354" s="1589"/>
      <c r="L354" s="1678"/>
    </row>
    <row r="355" spans="1:12" x14ac:dyDescent="0.25">
      <c r="A355" s="1604"/>
      <c r="B355" s="978"/>
      <c r="C355" s="1605"/>
      <c r="D355" s="1410"/>
      <c r="E355" s="1587"/>
      <c r="F355" s="1644"/>
      <c r="G355" s="1587"/>
      <c r="H355" s="1589"/>
      <c r="I355" s="1589"/>
      <c r="J355" s="1589"/>
      <c r="K355" s="1589"/>
      <c r="L355" s="1678"/>
    </row>
    <row r="356" spans="1:12" ht="3.75" customHeight="1" x14ac:dyDescent="0.25">
      <c r="A356" s="1604"/>
      <c r="B356" s="978"/>
      <c r="C356" s="1605"/>
      <c r="D356" s="1410"/>
      <c r="E356" s="1587"/>
      <c r="F356" s="1644"/>
      <c r="G356" s="1587"/>
      <c r="H356" s="1589"/>
      <c r="I356" s="1589"/>
      <c r="J356" s="1589"/>
      <c r="K356" s="1589"/>
      <c r="L356" s="1678"/>
    </row>
    <row r="357" spans="1:12" hidden="1" x14ac:dyDescent="0.25">
      <c r="A357" s="1604"/>
      <c r="B357" s="978"/>
      <c r="C357" s="1605"/>
      <c r="D357" s="1410"/>
      <c r="E357" s="1587"/>
      <c r="F357" s="1644"/>
      <c r="G357" s="1587"/>
      <c r="H357" s="1589"/>
      <c r="I357" s="1589"/>
      <c r="J357" s="1589"/>
      <c r="K357" s="1589"/>
      <c r="L357" s="1678"/>
    </row>
    <row r="358" spans="1:12" hidden="1" x14ac:dyDescent="0.25">
      <c r="A358" s="1384"/>
      <c r="B358" s="979"/>
      <c r="C358" s="1386"/>
      <c r="D358" s="1411"/>
      <c r="E358" s="1563"/>
      <c r="F358" s="1237"/>
      <c r="G358" s="1563"/>
      <c r="H358" s="1363"/>
      <c r="I358" s="1363"/>
      <c r="J358" s="1363"/>
      <c r="K358" s="1363"/>
      <c r="L358" s="1365"/>
    </row>
    <row r="359" spans="1:12" ht="15.6" customHeight="1" x14ac:dyDescent="0.25">
      <c r="A359" s="1383" t="s">
        <v>158</v>
      </c>
      <c r="B359" s="977"/>
      <c r="C359" s="1385" t="s">
        <v>554</v>
      </c>
      <c r="D359" s="566"/>
      <c r="E359" s="268"/>
      <c r="F359" s="269"/>
      <c r="G359" s="266"/>
      <c r="H359" s="267"/>
      <c r="I359" s="267"/>
      <c r="J359" s="123"/>
      <c r="K359" s="123"/>
      <c r="L359" s="124"/>
    </row>
    <row r="360" spans="1:12" ht="36" customHeight="1" x14ac:dyDescent="0.25">
      <c r="A360" s="1384"/>
      <c r="B360" s="979"/>
      <c r="C360" s="1386"/>
      <c r="D360" s="567"/>
      <c r="E360" s="152" t="s">
        <v>555</v>
      </c>
      <c r="F360" s="152" t="s">
        <v>749</v>
      </c>
      <c r="G360" s="152" t="s">
        <v>792</v>
      </c>
      <c r="H360" s="122" t="s">
        <v>556</v>
      </c>
      <c r="I360" s="122" t="s">
        <v>211</v>
      </c>
      <c r="J360" s="123">
        <v>8091</v>
      </c>
      <c r="K360" s="123">
        <v>8091</v>
      </c>
      <c r="L360" s="124">
        <v>8064.56</v>
      </c>
    </row>
    <row r="361" spans="1:12" ht="42.75" x14ac:dyDescent="0.25">
      <c r="A361" s="195" t="s">
        <v>311</v>
      </c>
      <c r="B361" s="965"/>
      <c r="C361" s="196" t="s">
        <v>557</v>
      </c>
      <c r="D361" s="196"/>
      <c r="E361" s="152" t="s">
        <v>555</v>
      </c>
      <c r="F361" s="152" t="s">
        <v>749</v>
      </c>
      <c r="G361" s="152" t="s">
        <v>792</v>
      </c>
      <c r="H361" s="122" t="s">
        <v>558</v>
      </c>
      <c r="I361" s="122" t="s">
        <v>211</v>
      </c>
      <c r="J361" s="123">
        <v>8091</v>
      </c>
      <c r="K361" s="123">
        <v>8091</v>
      </c>
      <c r="L361" s="124">
        <v>8064.56</v>
      </c>
    </row>
    <row r="362" spans="1:12" ht="45" x14ac:dyDescent="0.25">
      <c r="A362" s="76" t="s">
        <v>729</v>
      </c>
      <c r="B362" s="906"/>
      <c r="C362" s="807" t="s">
        <v>559</v>
      </c>
      <c r="D362" s="807"/>
      <c r="E362" s="809" t="s">
        <v>555</v>
      </c>
      <c r="F362" s="809" t="s">
        <v>749</v>
      </c>
      <c r="G362" s="809" t="s">
        <v>792</v>
      </c>
      <c r="H362" s="122" t="s">
        <v>560</v>
      </c>
      <c r="I362" s="122" t="s">
        <v>561</v>
      </c>
      <c r="J362" s="123">
        <v>8091</v>
      </c>
      <c r="K362" s="123">
        <v>8091</v>
      </c>
      <c r="L362" s="123">
        <v>8064.56</v>
      </c>
    </row>
    <row r="363" spans="1:12" x14ac:dyDescent="0.25">
      <c r="A363" s="1383" t="s">
        <v>239</v>
      </c>
      <c r="B363" s="1366"/>
      <c r="C363" s="1616" t="s">
        <v>562</v>
      </c>
      <c r="D363" s="1526"/>
      <c r="E363" s="1526"/>
      <c r="F363" s="1526"/>
      <c r="G363" s="1619"/>
      <c r="H363" s="1619"/>
      <c r="I363" s="1612"/>
      <c r="J363" s="1612">
        <v>0</v>
      </c>
      <c r="K363" s="1612">
        <v>0</v>
      </c>
      <c r="L363" s="1614">
        <v>0</v>
      </c>
    </row>
    <row r="364" spans="1:12" x14ac:dyDescent="0.25">
      <c r="A364" s="1604"/>
      <c r="B364" s="1367"/>
      <c r="C364" s="1616"/>
      <c r="D364" s="1618"/>
      <c r="E364" s="1618"/>
      <c r="F364" s="1618"/>
      <c r="G364" s="1620"/>
      <c r="H364" s="1620"/>
      <c r="I364" s="1613"/>
      <c r="J364" s="1613"/>
      <c r="K364" s="1613"/>
      <c r="L364" s="1615"/>
    </row>
    <row r="365" spans="1:12" ht="20.25" customHeight="1" x14ac:dyDescent="0.25">
      <c r="A365" s="1604"/>
      <c r="B365" s="1367"/>
      <c r="C365" s="1616"/>
      <c r="D365" s="1618"/>
      <c r="E365" s="1618"/>
      <c r="F365" s="1618"/>
      <c r="G365" s="1620"/>
      <c r="H365" s="1620"/>
      <c r="I365" s="1613"/>
      <c r="J365" s="1613"/>
      <c r="K365" s="1613"/>
      <c r="L365" s="1615"/>
    </row>
    <row r="366" spans="1:12" ht="15" hidden="1" customHeight="1" x14ac:dyDescent="0.25">
      <c r="A366" s="1535"/>
      <c r="B366" s="952"/>
      <c r="C366" s="1617"/>
      <c r="D366" s="1618"/>
      <c r="E366" s="1618"/>
      <c r="F366" s="1618"/>
      <c r="G366" s="1620"/>
      <c r="H366" s="1620"/>
      <c r="I366" s="1613"/>
      <c r="J366" s="1613"/>
      <c r="K366" s="1613"/>
      <c r="L366" s="1615"/>
    </row>
    <row r="367" spans="1:12" ht="15" hidden="1" customHeight="1" x14ac:dyDescent="0.25">
      <c r="A367" s="1533"/>
      <c r="B367" s="951"/>
      <c r="C367" s="1617"/>
      <c r="D367" s="1618"/>
      <c r="E367" s="1618"/>
      <c r="F367" s="1618"/>
      <c r="G367" s="1620"/>
      <c r="H367" s="1620"/>
      <c r="I367" s="1613"/>
      <c r="J367" s="1613"/>
      <c r="K367" s="1613"/>
      <c r="L367" s="1615"/>
    </row>
    <row r="368" spans="1:12" ht="42.75" x14ac:dyDescent="0.25">
      <c r="A368" s="1020" t="s">
        <v>904</v>
      </c>
      <c r="B368" s="965"/>
      <c r="C368" s="271" t="s">
        <v>1093</v>
      </c>
      <c r="D368" s="271"/>
      <c r="E368" s="152"/>
      <c r="F368" s="152"/>
      <c r="G368" s="152"/>
      <c r="H368" s="122"/>
      <c r="I368" s="122"/>
      <c r="J368" s="256">
        <v>294840</v>
      </c>
      <c r="K368" s="256">
        <v>287428</v>
      </c>
      <c r="L368" s="257">
        <v>364709.9</v>
      </c>
    </row>
    <row r="369" spans="1:12" ht="42.75" x14ac:dyDescent="0.25">
      <c r="A369" s="625" t="s">
        <v>253</v>
      </c>
      <c r="B369" s="906"/>
      <c r="C369" s="271" t="s">
        <v>565</v>
      </c>
      <c r="D369" s="271"/>
      <c r="E369" s="808"/>
      <c r="F369" s="808"/>
      <c r="G369" s="808"/>
      <c r="H369" s="1023"/>
      <c r="I369" s="1023"/>
      <c r="J369" s="256">
        <v>255900</v>
      </c>
      <c r="K369" s="256">
        <v>255900</v>
      </c>
      <c r="L369" s="257">
        <v>307974.90000000002</v>
      </c>
    </row>
    <row r="370" spans="1:12" ht="45" x14ac:dyDescent="0.25">
      <c r="A370" s="625" t="s">
        <v>641</v>
      </c>
      <c r="B370" s="906"/>
      <c r="C370" s="272" t="s">
        <v>566</v>
      </c>
      <c r="D370" s="272"/>
      <c r="E370" s="152"/>
      <c r="F370" s="152"/>
      <c r="G370" s="152"/>
      <c r="H370" s="122"/>
      <c r="I370" s="122"/>
      <c r="J370" s="123">
        <v>23000</v>
      </c>
      <c r="K370" s="123">
        <v>230000</v>
      </c>
      <c r="L370" s="124">
        <v>170000</v>
      </c>
    </row>
    <row r="371" spans="1:12" ht="45" x14ac:dyDescent="0.25">
      <c r="A371" s="625" t="s">
        <v>642</v>
      </c>
      <c r="B371" s="906"/>
      <c r="C371" s="272" t="s">
        <v>567</v>
      </c>
      <c r="D371" s="272"/>
      <c r="E371" s="152"/>
      <c r="F371" s="152"/>
      <c r="G371" s="152"/>
      <c r="H371" s="122"/>
      <c r="I371" s="122"/>
      <c r="J371" s="123">
        <v>10000</v>
      </c>
      <c r="K371" s="123">
        <v>10000</v>
      </c>
      <c r="L371" s="124">
        <v>30078.400000000001</v>
      </c>
    </row>
    <row r="372" spans="1:12" x14ac:dyDescent="0.25">
      <c r="A372" s="625" t="s">
        <v>643</v>
      </c>
      <c r="B372" s="906"/>
      <c r="C372" s="272" t="s">
        <v>568</v>
      </c>
      <c r="D372" s="272"/>
      <c r="E372" s="152"/>
      <c r="F372" s="152"/>
      <c r="G372" s="152"/>
      <c r="H372" s="122"/>
      <c r="I372" s="122"/>
      <c r="J372" s="123">
        <v>2400</v>
      </c>
      <c r="K372" s="123">
        <v>2400</v>
      </c>
      <c r="L372" s="124">
        <v>9000</v>
      </c>
    </row>
    <row r="373" spans="1:12" ht="45" x14ac:dyDescent="0.25">
      <c r="A373" s="1022" t="s">
        <v>1094</v>
      </c>
      <c r="B373" s="980"/>
      <c r="C373" s="272" t="s">
        <v>569</v>
      </c>
      <c r="D373" s="272"/>
      <c r="E373" s="152"/>
      <c r="F373" s="152"/>
      <c r="G373" s="152"/>
      <c r="H373" s="122"/>
      <c r="I373" s="122"/>
      <c r="J373" s="123">
        <v>9000</v>
      </c>
      <c r="K373" s="123">
        <v>9000</v>
      </c>
      <c r="L373" s="124">
        <v>91142</v>
      </c>
    </row>
    <row r="374" spans="1:12" ht="45" x14ac:dyDescent="0.25">
      <c r="A374" s="1022" t="s">
        <v>1095</v>
      </c>
      <c r="B374" s="980"/>
      <c r="C374" s="272" t="s">
        <v>570</v>
      </c>
      <c r="D374" s="272"/>
      <c r="E374" s="152"/>
      <c r="F374" s="152"/>
      <c r="G374" s="152"/>
      <c r="H374" s="122"/>
      <c r="I374" s="122"/>
      <c r="J374" s="123">
        <v>4500</v>
      </c>
      <c r="K374" s="123">
        <v>4500</v>
      </c>
      <c r="L374" s="124">
        <v>7754.5</v>
      </c>
    </row>
    <row r="375" spans="1:12" ht="28.5" x14ac:dyDescent="0.25">
      <c r="A375" s="274" t="s">
        <v>256</v>
      </c>
      <c r="B375" s="981"/>
      <c r="C375" s="271" t="s">
        <v>572</v>
      </c>
      <c r="D375" s="271"/>
      <c r="E375" s="808"/>
      <c r="F375" s="808"/>
      <c r="G375" s="808"/>
      <c r="H375" s="1023"/>
      <c r="I375" s="1023"/>
      <c r="J375" s="256">
        <v>38940</v>
      </c>
      <c r="K375" s="256">
        <f>K376+K377+K378+K379+K380+K381</f>
        <v>31940</v>
      </c>
      <c r="L375" s="257">
        <f>L376+L377+L378+L379+L380+L381</f>
        <v>56735</v>
      </c>
    </row>
    <row r="376" spans="1:12" x14ac:dyDescent="0.25">
      <c r="A376" s="273" t="s">
        <v>630</v>
      </c>
      <c r="B376" s="980"/>
      <c r="C376" s="272" t="s">
        <v>573</v>
      </c>
      <c r="D376" s="272"/>
      <c r="E376" s="152"/>
      <c r="F376" s="152"/>
      <c r="G376" s="152"/>
      <c r="H376" s="122"/>
      <c r="I376" s="122"/>
      <c r="J376" s="123">
        <v>0</v>
      </c>
      <c r="K376" s="123">
        <v>0</v>
      </c>
      <c r="L376" s="124">
        <v>18500</v>
      </c>
    </row>
    <row r="377" spans="1:12" ht="30" x14ac:dyDescent="0.25">
      <c r="A377" s="273" t="s">
        <v>631</v>
      </c>
      <c r="B377" s="980"/>
      <c r="C377" s="272" t="s">
        <v>574</v>
      </c>
      <c r="D377" s="272"/>
      <c r="E377" s="152"/>
      <c r="F377" s="152"/>
      <c r="G377" s="152"/>
      <c r="H377" s="122"/>
      <c r="I377" s="122"/>
      <c r="J377" s="123">
        <v>0</v>
      </c>
      <c r="K377" s="123">
        <v>0</v>
      </c>
      <c r="L377" s="124">
        <v>0</v>
      </c>
    </row>
    <row r="378" spans="1:12" ht="45" customHeight="1" x14ac:dyDescent="0.25">
      <c r="A378" s="273" t="s">
        <v>632</v>
      </c>
      <c r="B378" s="980"/>
      <c r="C378" s="272" t="s">
        <v>575</v>
      </c>
      <c r="D378" s="272"/>
      <c r="E378" s="152"/>
      <c r="F378" s="152"/>
      <c r="G378" s="152"/>
      <c r="H378" s="122"/>
      <c r="I378" s="122"/>
      <c r="J378" s="123">
        <v>10700</v>
      </c>
      <c r="K378" s="123">
        <v>10700</v>
      </c>
      <c r="L378" s="124">
        <v>15000</v>
      </c>
    </row>
    <row r="379" spans="1:12" ht="30" x14ac:dyDescent="0.25">
      <c r="A379" s="273" t="s">
        <v>633</v>
      </c>
      <c r="B379" s="980"/>
      <c r="C379" s="272" t="s">
        <v>576</v>
      </c>
      <c r="D379" s="272"/>
      <c r="E379" s="152"/>
      <c r="F379" s="152"/>
      <c r="G379" s="152"/>
      <c r="H379" s="122"/>
      <c r="I379" s="122"/>
      <c r="J379" s="123">
        <v>20000</v>
      </c>
      <c r="K379" s="123">
        <v>20000</v>
      </c>
      <c r="L379" s="124">
        <v>21000</v>
      </c>
    </row>
    <row r="380" spans="1:12" x14ac:dyDescent="0.25">
      <c r="A380" s="273" t="s">
        <v>634</v>
      </c>
      <c r="B380" s="980"/>
      <c r="C380" s="272" t="s">
        <v>568</v>
      </c>
      <c r="D380" s="272"/>
      <c r="E380" s="152"/>
      <c r="F380" s="152"/>
      <c r="G380" s="152"/>
      <c r="H380" s="122"/>
      <c r="I380" s="122"/>
      <c r="J380" s="123">
        <v>240</v>
      </c>
      <c r="K380" s="123">
        <v>240</v>
      </c>
      <c r="L380" s="124">
        <v>235</v>
      </c>
    </row>
    <row r="381" spans="1:12" ht="45" x14ac:dyDescent="0.25">
      <c r="A381" s="273" t="s">
        <v>635</v>
      </c>
      <c r="B381" s="980"/>
      <c r="C381" s="272" t="s">
        <v>577</v>
      </c>
      <c r="D381" s="272"/>
      <c r="E381" s="809"/>
      <c r="F381" s="809"/>
      <c r="G381" s="809"/>
      <c r="H381" s="122"/>
      <c r="I381" s="122"/>
      <c r="J381" s="123">
        <v>8000</v>
      </c>
      <c r="K381" s="123">
        <v>1000</v>
      </c>
      <c r="L381" s="124">
        <v>2000</v>
      </c>
    </row>
    <row r="382" spans="1:12" ht="15" customHeight="1" x14ac:dyDescent="0.25">
      <c r="A382" s="1376" t="s">
        <v>409</v>
      </c>
      <c r="B382" s="1368"/>
      <c r="C382" s="1379" t="s">
        <v>1096</v>
      </c>
      <c r="D382" s="810"/>
      <c r="E382" s="808"/>
      <c r="F382" s="808"/>
      <c r="G382" s="808"/>
      <c r="H382" s="1023"/>
      <c r="I382" s="1023" t="s">
        <v>999</v>
      </c>
      <c r="J382" s="1032">
        <v>675.99400000000003</v>
      </c>
      <c r="K382" s="829">
        <v>428.49</v>
      </c>
      <c r="L382" s="830">
        <v>317.29000000000002</v>
      </c>
    </row>
    <row r="383" spans="1:12" ht="15.75" x14ac:dyDescent="0.25">
      <c r="A383" s="1377"/>
      <c r="B383" s="1369"/>
      <c r="C383" s="1380"/>
      <c r="D383" s="813"/>
      <c r="E383" s="808"/>
      <c r="F383" s="808"/>
      <c r="G383" s="808"/>
      <c r="H383" s="1023"/>
      <c r="I383" s="1023" t="s">
        <v>1000</v>
      </c>
      <c r="J383" s="1032">
        <v>27436.511999999999</v>
      </c>
      <c r="K383" s="827">
        <v>20146.59</v>
      </c>
      <c r="L383" s="827">
        <v>19653.71</v>
      </c>
    </row>
    <row r="384" spans="1:12" ht="15.75" x14ac:dyDescent="0.25">
      <c r="A384" s="1378"/>
      <c r="B384" s="1361"/>
      <c r="C384" s="1381"/>
      <c r="D384" s="814"/>
      <c r="E384" s="808"/>
      <c r="F384" s="808"/>
      <c r="G384" s="808"/>
      <c r="H384" s="1023"/>
      <c r="I384" s="1023" t="s">
        <v>1175</v>
      </c>
      <c r="J384" s="256">
        <v>460</v>
      </c>
      <c r="K384" s="828">
        <v>374</v>
      </c>
      <c r="L384" s="827">
        <v>373.43</v>
      </c>
    </row>
    <row r="385" spans="1:12" ht="45" x14ac:dyDescent="0.25">
      <c r="A385" s="1021" t="s">
        <v>263</v>
      </c>
      <c r="B385" s="906"/>
      <c r="C385" s="807" t="s">
        <v>579</v>
      </c>
      <c r="D385" s="593"/>
      <c r="E385" s="152" t="s">
        <v>776</v>
      </c>
      <c r="F385" s="152" t="s">
        <v>749</v>
      </c>
      <c r="G385" s="152" t="s">
        <v>307</v>
      </c>
      <c r="H385" s="122" t="s">
        <v>580</v>
      </c>
      <c r="I385" s="122" t="s">
        <v>751</v>
      </c>
      <c r="J385" s="123"/>
      <c r="K385" s="821"/>
      <c r="L385" s="820"/>
    </row>
    <row r="386" spans="1:12" ht="60" x14ac:dyDescent="0.25">
      <c r="A386" s="1021" t="s">
        <v>266</v>
      </c>
      <c r="B386" s="906"/>
      <c r="C386" s="807" t="s">
        <v>581</v>
      </c>
      <c r="D386" s="593"/>
      <c r="E386" s="152" t="s">
        <v>776</v>
      </c>
      <c r="F386" s="152" t="s">
        <v>749</v>
      </c>
      <c r="G386" s="152" t="s">
        <v>307</v>
      </c>
      <c r="H386" s="122" t="s">
        <v>583</v>
      </c>
      <c r="I386" s="122" t="s">
        <v>772</v>
      </c>
      <c r="J386" s="123">
        <v>120</v>
      </c>
      <c r="K386" s="822">
        <v>44</v>
      </c>
      <c r="L386" s="820">
        <v>43.43</v>
      </c>
    </row>
    <row r="387" spans="1:12" ht="75" x14ac:dyDescent="0.25">
      <c r="A387" s="1021" t="s">
        <v>268</v>
      </c>
      <c r="B387" s="906"/>
      <c r="C387" s="807" t="s">
        <v>582</v>
      </c>
      <c r="D387" s="593"/>
      <c r="E387" s="152" t="s">
        <v>776</v>
      </c>
      <c r="F387" s="152" t="s">
        <v>749</v>
      </c>
      <c r="G387" s="152" t="s">
        <v>307</v>
      </c>
      <c r="H387" s="122" t="s">
        <v>585</v>
      </c>
      <c r="I387" s="122" t="s">
        <v>772</v>
      </c>
      <c r="J387" s="123">
        <v>310</v>
      </c>
      <c r="K387" s="822">
        <v>270</v>
      </c>
      <c r="L387" s="822">
        <v>270</v>
      </c>
    </row>
    <row r="388" spans="1:12" ht="60" x14ac:dyDescent="0.25">
      <c r="A388" s="1021" t="s">
        <v>288</v>
      </c>
      <c r="B388" s="906"/>
      <c r="C388" s="807" t="s">
        <v>584</v>
      </c>
      <c r="D388" s="593"/>
      <c r="E388" s="152" t="s">
        <v>776</v>
      </c>
      <c r="F388" s="152" t="s">
        <v>749</v>
      </c>
      <c r="G388" s="152" t="s">
        <v>307</v>
      </c>
      <c r="H388" s="122" t="s">
        <v>586</v>
      </c>
      <c r="I388" s="122" t="s">
        <v>772</v>
      </c>
      <c r="J388" s="123">
        <v>30</v>
      </c>
      <c r="K388" s="819">
        <v>60</v>
      </c>
      <c r="L388" s="820">
        <v>60</v>
      </c>
    </row>
    <row r="389" spans="1:12" ht="120" x14ac:dyDescent="0.25">
      <c r="A389" s="1021" t="s">
        <v>1176</v>
      </c>
      <c r="B389" s="906"/>
      <c r="C389" s="807" t="s">
        <v>587</v>
      </c>
      <c r="D389" s="593"/>
      <c r="E389" s="152" t="s">
        <v>776</v>
      </c>
      <c r="F389" s="152" t="s">
        <v>749</v>
      </c>
      <c r="G389" s="152" t="s">
        <v>307</v>
      </c>
      <c r="H389" s="122" t="s">
        <v>588</v>
      </c>
      <c r="I389" s="122" t="s">
        <v>772</v>
      </c>
      <c r="J389" s="1030">
        <v>675.99400000000003</v>
      </c>
      <c r="K389" s="819">
        <v>428.49</v>
      </c>
      <c r="L389" s="820">
        <v>317.29000000000002</v>
      </c>
    </row>
    <row r="390" spans="1:12" ht="60" x14ac:dyDescent="0.25">
      <c r="A390" s="1021" t="s">
        <v>293</v>
      </c>
      <c r="B390" s="906"/>
      <c r="C390" s="807" t="s">
        <v>1092</v>
      </c>
      <c r="D390" s="593"/>
      <c r="E390" s="152" t="s">
        <v>776</v>
      </c>
      <c r="F390" s="152" t="s">
        <v>749</v>
      </c>
      <c r="G390" s="152" t="s">
        <v>307</v>
      </c>
      <c r="H390" s="122" t="s">
        <v>467</v>
      </c>
      <c r="I390" s="122" t="s">
        <v>772</v>
      </c>
      <c r="J390" s="685">
        <v>1865.848</v>
      </c>
      <c r="K390" s="823">
        <v>1882.5</v>
      </c>
      <c r="L390" s="824">
        <v>1882.5</v>
      </c>
    </row>
    <row r="391" spans="1:12" ht="60" x14ac:dyDescent="0.25">
      <c r="A391" s="1021" t="s">
        <v>296</v>
      </c>
      <c r="B391" s="906"/>
      <c r="C391" s="807" t="s">
        <v>466</v>
      </c>
      <c r="D391" s="275"/>
      <c r="E391" s="152" t="s">
        <v>776</v>
      </c>
      <c r="F391" s="152" t="s">
        <v>749</v>
      </c>
      <c r="G391" s="152" t="s">
        <v>307</v>
      </c>
      <c r="H391" s="122" t="s">
        <v>470</v>
      </c>
      <c r="I391" s="122" t="s">
        <v>468</v>
      </c>
      <c r="J391" s="685">
        <v>13487.714</v>
      </c>
      <c r="K391" s="823">
        <v>13594.28</v>
      </c>
      <c r="L391" s="824">
        <v>13222.04</v>
      </c>
    </row>
    <row r="392" spans="1:12" ht="42.75" x14ac:dyDescent="0.25">
      <c r="A392" s="1020" t="s">
        <v>305</v>
      </c>
      <c r="B392" s="965"/>
      <c r="C392" s="817" t="s">
        <v>1099</v>
      </c>
      <c r="D392" s="817"/>
      <c r="E392" s="808" t="s">
        <v>211</v>
      </c>
      <c r="F392" s="808" t="s">
        <v>472</v>
      </c>
      <c r="G392" s="808" t="s">
        <v>472</v>
      </c>
      <c r="H392" s="1023" t="s">
        <v>473</v>
      </c>
      <c r="I392" s="1023" t="s">
        <v>211</v>
      </c>
      <c r="J392" s="1031">
        <v>2422.9499999999998</v>
      </c>
      <c r="K392" s="1025">
        <v>4669.8100000000004</v>
      </c>
      <c r="L392" s="1026">
        <v>4549.17</v>
      </c>
    </row>
    <row r="393" spans="1:12" ht="45" x14ac:dyDescent="0.25">
      <c r="A393" s="76" t="s">
        <v>474</v>
      </c>
      <c r="B393" s="906"/>
      <c r="C393" s="275" t="s">
        <v>475</v>
      </c>
      <c r="D393" s="275"/>
      <c r="E393" s="152" t="s">
        <v>776</v>
      </c>
      <c r="F393" s="152" t="s">
        <v>749</v>
      </c>
      <c r="G393" s="152" t="s">
        <v>307</v>
      </c>
      <c r="H393" s="122" t="s">
        <v>476</v>
      </c>
      <c r="I393" s="122" t="s">
        <v>751</v>
      </c>
      <c r="J393" s="276">
        <v>1300</v>
      </c>
      <c r="K393" s="276">
        <v>599</v>
      </c>
      <c r="L393" s="277">
        <v>599</v>
      </c>
    </row>
    <row r="394" spans="1:12" ht="45" x14ac:dyDescent="0.25">
      <c r="A394" s="76" t="s">
        <v>477</v>
      </c>
      <c r="B394" s="906"/>
      <c r="C394" s="275" t="s">
        <v>478</v>
      </c>
      <c r="D394" s="1024"/>
      <c r="E394" s="152" t="s">
        <v>776</v>
      </c>
      <c r="F394" s="152" t="s">
        <v>749</v>
      </c>
      <c r="G394" s="152" t="s">
        <v>307</v>
      </c>
      <c r="H394" s="122" t="s">
        <v>479</v>
      </c>
      <c r="I394" s="122" t="s">
        <v>480</v>
      </c>
      <c r="J394" s="276">
        <v>190</v>
      </c>
      <c r="K394" s="276">
        <v>120</v>
      </c>
      <c r="L394" s="277">
        <v>120</v>
      </c>
    </row>
    <row r="395" spans="1:12" ht="75" x14ac:dyDescent="0.25">
      <c r="A395" s="76" t="s">
        <v>481</v>
      </c>
      <c r="B395" s="906"/>
      <c r="C395" s="275" t="s">
        <v>483</v>
      </c>
      <c r="D395" s="275"/>
      <c r="E395" s="152" t="s">
        <v>776</v>
      </c>
      <c r="F395" s="152" t="s">
        <v>749</v>
      </c>
      <c r="G395" s="152" t="s">
        <v>307</v>
      </c>
      <c r="H395" s="122" t="s">
        <v>479</v>
      </c>
      <c r="I395" s="122" t="s">
        <v>480</v>
      </c>
      <c r="J395" s="276">
        <v>70</v>
      </c>
      <c r="K395" s="276">
        <v>20</v>
      </c>
      <c r="L395" s="277">
        <v>20</v>
      </c>
    </row>
    <row r="396" spans="1:12" ht="90" x14ac:dyDescent="0.25">
      <c r="A396" s="76" t="s">
        <v>482</v>
      </c>
      <c r="B396" s="906"/>
      <c r="C396" s="275" t="s">
        <v>485</v>
      </c>
      <c r="D396" s="275"/>
      <c r="E396" s="152" t="s">
        <v>776</v>
      </c>
      <c r="F396" s="152" t="s">
        <v>749</v>
      </c>
      <c r="G396" s="152" t="s">
        <v>307</v>
      </c>
      <c r="H396" s="122" t="s">
        <v>479</v>
      </c>
      <c r="I396" s="122" t="s">
        <v>480</v>
      </c>
      <c r="J396" s="276">
        <v>20</v>
      </c>
      <c r="K396" s="276">
        <v>65</v>
      </c>
      <c r="L396" s="277">
        <v>65</v>
      </c>
    </row>
    <row r="397" spans="1:12" ht="135.75" thickBot="1" x14ac:dyDescent="0.3">
      <c r="A397" s="76" t="s">
        <v>484</v>
      </c>
      <c r="B397" s="906"/>
      <c r="C397" s="278" t="s">
        <v>486</v>
      </c>
      <c r="D397" s="275"/>
      <c r="E397" s="152" t="s">
        <v>776</v>
      </c>
      <c r="F397" s="152" t="s">
        <v>749</v>
      </c>
      <c r="G397" s="152" t="s">
        <v>307</v>
      </c>
      <c r="H397" s="122" t="s">
        <v>479</v>
      </c>
      <c r="I397" s="122" t="s">
        <v>480</v>
      </c>
      <c r="J397" s="276">
        <v>65</v>
      </c>
      <c r="K397" s="280">
        <v>35</v>
      </c>
      <c r="L397" s="281">
        <v>35</v>
      </c>
    </row>
    <row r="398" spans="1:12" ht="16.5" thickBot="1" x14ac:dyDescent="0.3">
      <c r="A398" s="1370" t="s">
        <v>487</v>
      </c>
      <c r="B398" s="1371"/>
      <c r="C398" s="1371"/>
      <c r="D398" s="1371"/>
      <c r="E398" s="1371"/>
      <c r="F398" s="1371"/>
      <c r="G398" s="1371"/>
      <c r="H398" s="1371"/>
      <c r="I398" s="1371"/>
      <c r="J398" s="1371"/>
      <c r="K398" s="1371"/>
      <c r="L398" s="1372"/>
    </row>
    <row r="399" spans="1:12" ht="13.9" customHeight="1" x14ac:dyDescent="0.25">
      <c r="A399" s="282">
        <v>1</v>
      </c>
      <c r="B399" s="982"/>
      <c r="C399" s="283">
        <v>2</v>
      </c>
      <c r="D399" s="283"/>
      <c r="E399" s="283">
        <v>4</v>
      </c>
      <c r="F399" s="284">
        <v>5</v>
      </c>
      <c r="G399" s="284"/>
      <c r="H399" s="283">
        <v>6</v>
      </c>
      <c r="I399" s="283">
        <v>7</v>
      </c>
      <c r="J399" s="283">
        <v>8</v>
      </c>
      <c r="K399" s="283">
        <v>9</v>
      </c>
      <c r="L399" s="285">
        <v>10</v>
      </c>
    </row>
    <row r="400" spans="1:12" ht="71.25" customHeight="1" x14ac:dyDescent="0.25">
      <c r="A400" s="292"/>
      <c r="B400" s="984"/>
      <c r="C400" s="293" t="s">
        <v>489</v>
      </c>
      <c r="D400" s="293"/>
      <c r="E400" s="1157"/>
      <c r="F400" s="1157"/>
      <c r="G400" s="1157"/>
      <c r="H400" s="1157"/>
      <c r="I400" s="1157"/>
      <c r="J400" s="215">
        <v>7711.81</v>
      </c>
      <c r="K400" s="215">
        <v>7711.81</v>
      </c>
      <c r="L400" s="216">
        <v>7477.54</v>
      </c>
    </row>
    <row r="401" spans="1:12" ht="51" customHeight="1" x14ac:dyDescent="0.25">
      <c r="A401" s="294" t="s">
        <v>490</v>
      </c>
      <c r="B401" s="985"/>
      <c r="C401" s="1064" t="s">
        <v>491</v>
      </c>
      <c r="D401" s="1064"/>
      <c r="E401" s="1064">
        <v>971</v>
      </c>
      <c r="F401" s="1065" t="s">
        <v>214</v>
      </c>
      <c r="G401" s="1065" t="s">
        <v>773</v>
      </c>
      <c r="H401" s="1064"/>
      <c r="I401" s="1064">
        <v>244</v>
      </c>
      <c r="J401" s="1155">
        <v>4089.86</v>
      </c>
      <c r="K401" s="1155">
        <v>4089.86</v>
      </c>
      <c r="L401" s="1154">
        <v>3869.32</v>
      </c>
    </row>
    <row r="402" spans="1:12" ht="60" x14ac:dyDescent="0.25">
      <c r="A402" s="292" t="s">
        <v>253</v>
      </c>
      <c r="B402" s="984"/>
      <c r="C402" s="796" t="s">
        <v>1085</v>
      </c>
      <c r="D402" s="297"/>
      <c r="E402" s="290">
        <v>971</v>
      </c>
      <c r="F402" s="291" t="s">
        <v>214</v>
      </c>
      <c r="G402" s="291" t="s">
        <v>773</v>
      </c>
      <c r="H402" s="1062" t="s">
        <v>492</v>
      </c>
      <c r="I402" s="290">
        <v>244</v>
      </c>
      <c r="J402" s="295">
        <v>488</v>
      </c>
      <c r="K402" s="295">
        <v>488</v>
      </c>
      <c r="L402" s="296">
        <v>47.51</v>
      </c>
    </row>
    <row r="403" spans="1:12" ht="45.75" thickBot="1" x14ac:dyDescent="0.3">
      <c r="A403" s="292" t="s">
        <v>256</v>
      </c>
      <c r="B403" s="984"/>
      <c r="C403" s="796" t="s">
        <v>1086</v>
      </c>
      <c r="D403" s="299"/>
      <c r="E403" s="290">
        <v>971</v>
      </c>
      <c r="F403" s="291" t="s">
        <v>214</v>
      </c>
      <c r="G403" s="291" t="s">
        <v>773</v>
      </c>
      <c r="H403" s="1062" t="s">
        <v>492</v>
      </c>
      <c r="I403" s="290">
        <v>244</v>
      </c>
      <c r="J403" s="1156">
        <v>0</v>
      </c>
      <c r="K403" s="1156">
        <v>0</v>
      </c>
      <c r="L403" s="300">
        <v>220</v>
      </c>
    </row>
    <row r="404" spans="1:12" x14ac:dyDescent="0.25">
      <c r="A404" s="1668" t="s">
        <v>258</v>
      </c>
      <c r="B404" s="1669"/>
      <c r="C404" s="1666" t="s">
        <v>1087</v>
      </c>
      <c r="D404" s="1684"/>
      <c r="E404" s="1685">
        <v>971</v>
      </c>
      <c r="F404" s="1669" t="s">
        <v>214</v>
      </c>
      <c r="G404" s="1669" t="s">
        <v>773</v>
      </c>
      <c r="H404" s="1669" t="s">
        <v>492</v>
      </c>
      <c r="I404" s="1685">
        <v>244</v>
      </c>
      <c r="J404" s="1686">
        <v>651.08100000000002</v>
      </c>
      <c r="K404" s="1686">
        <v>651.08100000000002</v>
      </c>
      <c r="L404" s="1688">
        <v>651.80999999999995</v>
      </c>
    </row>
    <row r="405" spans="1:12" ht="15.75" thickBot="1" x14ac:dyDescent="0.3">
      <c r="A405" s="1533"/>
      <c r="B405" s="1358"/>
      <c r="C405" s="1667"/>
      <c r="D405" s="1483"/>
      <c r="E405" s="1358"/>
      <c r="F405" s="1358"/>
      <c r="G405" s="1358"/>
      <c r="H405" s="1358"/>
      <c r="I405" s="1358"/>
      <c r="J405" s="1687"/>
      <c r="K405" s="1687"/>
      <c r="L405" s="1689"/>
    </row>
    <row r="406" spans="1:12" x14ac:dyDescent="0.25">
      <c r="A406" s="1668" t="s">
        <v>1255</v>
      </c>
      <c r="B406" s="1669"/>
      <c r="C406" s="1666" t="s">
        <v>1088</v>
      </c>
      <c r="D406" s="1684"/>
      <c r="E406" s="1685">
        <v>971</v>
      </c>
      <c r="F406" s="1669" t="s">
        <v>214</v>
      </c>
      <c r="G406" s="1669" t="s">
        <v>773</v>
      </c>
      <c r="H406" s="1685" t="s">
        <v>492</v>
      </c>
      <c r="I406" s="1685">
        <v>244</v>
      </c>
      <c r="J406" s="1686">
        <v>25950</v>
      </c>
      <c r="K406" s="1686">
        <v>25950</v>
      </c>
      <c r="L406" s="1688">
        <v>2950</v>
      </c>
    </row>
    <row r="407" spans="1:12" ht="15.75" thickBot="1" x14ac:dyDescent="0.3">
      <c r="A407" s="1533"/>
      <c r="B407" s="1358"/>
      <c r="C407" s="1667"/>
      <c r="D407" s="1690"/>
      <c r="E407" s="1358"/>
      <c r="F407" s="1358"/>
      <c r="G407" s="1358"/>
      <c r="H407" s="1358"/>
      <c r="I407" s="1358"/>
      <c r="J407" s="1687"/>
      <c r="K407" s="1687"/>
      <c r="L407" s="1689"/>
    </row>
    <row r="408" spans="1:12" ht="60.75" customHeight="1" x14ac:dyDescent="0.25">
      <c r="A408" s="292" t="s">
        <v>409</v>
      </c>
      <c r="B408" s="984"/>
      <c r="C408" s="791" t="s">
        <v>488</v>
      </c>
      <c r="D408" s="1076"/>
      <c r="E408" s="1064">
        <v>971</v>
      </c>
      <c r="F408" s="1065" t="s">
        <v>214</v>
      </c>
      <c r="G408" s="1065" t="s">
        <v>773</v>
      </c>
      <c r="H408" s="1065"/>
      <c r="I408" s="1064">
        <v>244</v>
      </c>
      <c r="J408" s="1153">
        <v>1011.95</v>
      </c>
      <c r="K408" s="1153">
        <v>1011.95</v>
      </c>
      <c r="L408" s="1154">
        <v>1011.95</v>
      </c>
    </row>
    <row r="409" spans="1:12" ht="30" x14ac:dyDescent="0.25">
      <c r="A409" s="292" t="s">
        <v>263</v>
      </c>
      <c r="B409" s="984"/>
      <c r="C409" s="297" t="s">
        <v>1090</v>
      </c>
      <c r="D409" s="297"/>
      <c r="E409" s="290">
        <v>971</v>
      </c>
      <c r="F409" s="291" t="s">
        <v>214</v>
      </c>
      <c r="G409" s="291" t="s">
        <v>773</v>
      </c>
      <c r="H409" s="291" t="s">
        <v>492</v>
      </c>
      <c r="I409" s="290">
        <v>244</v>
      </c>
      <c r="J409" s="295">
        <v>43.95</v>
      </c>
      <c r="K409" s="295">
        <v>43.95</v>
      </c>
      <c r="L409" s="296">
        <v>43.95</v>
      </c>
    </row>
    <row r="410" spans="1:12" x14ac:dyDescent="0.25">
      <c r="A410" s="1668" t="s">
        <v>266</v>
      </c>
      <c r="B410" s="1669"/>
      <c r="C410" s="1409" t="s">
        <v>1089</v>
      </c>
      <c r="D410" s="1409"/>
      <c r="E410" s="1685">
        <v>971</v>
      </c>
      <c r="F410" s="1669" t="s">
        <v>214</v>
      </c>
      <c r="G410" s="1669" t="s">
        <v>773</v>
      </c>
      <c r="H410" s="1669" t="s">
        <v>492</v>
      </c>
      <c r="I410" s="1685">
        <v>244</v>
      </c>
      <c r="J410" s="1686">
        <v>968</v>
      </c>
      <c r="K410" s="1686">
        <v>968</v>
      </c>
      <c r="L410" s="1688">
        <v>968</v>
      </c>
    </row>
    <row r="411" spans="1:12" x14ac:dyDescent="0.25">
      <c r="A411" s="1533"/>
      <c r="B411" s="1358"/>
      <c r="C411" s="1411"/>
      <c r="D411" s="1435"/>
      <c r="E411" s="1358"/>
      <c r="F411" s="1358"/>
      <c r="G411" s="1358"/>
      <c r="H411" s="1358"/>
      <c r="I411" s="1358"/>
      <c r="J411" s="1687"/>
      <c r="K411" s="1687"/>
      <c r="L411" s="1689"/>
    </row>
    <row r="412" spans="1:12" ht="87.75" customHeight="1" thickBot="1" x14ac:dyDescent="0.3">
      <c r="A412" s="1148" t="s">
        <v>305</v>
      </c>
      <c r="B412" s="1149"/>
      <c r="C412" s="331" t="s">
        <v>1083</v>
      </c>
      <c r="D412" s="331"/>
      <c r="E412" s="331"/>
      <c r="F412" s="332"/>
      <c r="G412" s="332"/>
      <c r="H412" s="332"/>
      <c r="I412" s="331"/>
      <c r="J412" s="1150">
        <v>2610</v>
      </c>
      <c r="K412" s="1151">
        <v>2610</v>
      </c>
      <c r="L412" s="1152">
        <v>2610</v>
      </c>
    </row>
    <row r="413" spans="1:12" ht="58.5" customHeight="1" thickBot="1" x14ac:dyDescent="0.3">
      <c r="A413" s="1373" t="s">
        <v>1261</v>
      </c>
      <c r="B413" s="1374"/>
      <c r="C413" s="1374"/>
      <c r="D413" s="1374"/>
      <c r="E413" s="1374"/>
      <c r="F413" s="1374"/>
      <c r="G413" s="1374"/>
      <c r="H413" s="1374"/>
      <c r="I413" s="1374"/>
      <c r="J413" s="1374"/>
      <c r="K413" s="1374"/>
      <c r="L413" s="1375"/>
    </row>
    <row r="414" spans="1:12" ht="41.25" customHeight="1" x14ac:dyDescent="0.25">
      <c r="A414" s="1550" t="s">
        <v>623</v>
      </c>
      <c r="B414" s="1602"/>
      <c r="C414" s="1530"/>
      <c r="D414" s="1553" t="s">
        <v>998</v>
      </c>
      <c r="E414" s="1530" t="s">
        <v>740</v>
      </c>
      <c r="F414" s="1530"/>
      <c r="G414" s="1530"/>
      <c r="H414" s="1530"/>
      <c r="I414" s="1530"/>
      <c r="J414" s="1530" t="s">
        <v>248</v>
      </c>
      <c r="K414" s="1530"/>
      <c r="L414" s="1531"/>
    </row>
    <row r="415" spans="1:12" x14ac:dyDescent="0.25">
      <c r="A415" s="1551"/>
      <c r="B415" s="1350"/>
      <c r="C415" s="1417"/>
      <c r="D415" s="1554"/>
      <c r="E415" s="1417" t="s">
        <v>741</v>
      </c>
      <c r="F415" s="1417" t="s">
        <v>742</v>
      </c>
      <c r="G415" s="1418"/>
      <c r="H415" s="1417" t="s">
        <v>743</v>
      </c>
      <c r="I415" s="1417" t="s">
        <v>744</v>
      </c>
      <c r="J415" s="1412" t="s">
        <v>1010</v>
      </c>
      <c r="K415" s="1412" t="s">
        <v>1011</v>
      </c>
      <c r="L415" s="1548" t="s">
        <v>997</v>
      </c>
    </row>
    <row r="416" spans="1:12" ht="55.15" customHeight="1" x14ac:dyDescent="0.25">
      <c r="A416" s="1552"/>
      <c r="B416" s="1351"/>
      <c r="C416" s="1419"/>
      <c r="D416" s="1555"/>
      <c r="E416" s="1418"/>
      <c r="F416" s="695" t="s">
        <v>746</v>
      </c>
      <c r="G416" s="695" t="s">
        <v>747</v>
      </c>
      <c r="H416" s="1418"/>
      <c r="I416" s="1418"/>
      <c r="J416" s="1413"/>
      <c r="K416" s="1413"/>
      <c r="L416" s="1549"/>
    </row>
    <row r="417" spans="1:12" ht="72" customHeight="1" x14ac:dyDescent="0.25">
      <c r="A417" s="292" t="s">
        <v>490</v>
      </c>
      <c r="B417" s="984"/>
      <c r="C417" s="737" t="s">
        <v>494</v>
      </c>
      <c r="D417" s="737"/>
      <c r="E417" s="738" t="s">
        <v>211</v>
      </c>
      <c r="F417" s="738" t="s">
        <v>214</v>
      </c>
      <c r="G417" s="738" t="s">
        <v>778</v>
      </c>
      <c r="H417" s="738" t="s">
        <v>495</v>
      </c>
      <c r="I417" s="738" t="s">
        <v>211</v>
      </c>
      <c r="J417" s="304">
        <v>255</v>
      </c>
      <c r="K417" s="304">
        <v>225</v>
      </c>
      <c r="L417" s="739">
        <v>225</v>
      </c>
    </row>
    <row r="418" spans="1:12" ht="60" x14ac:dyDescent="0.25">
      <c r="A418" s="708" t="s">
        <v>253</v>
      </c>
      <c r="B418" s="984"/>
      <c r="C418" s="306" t="s">
        <v>496</v>
      </c>
      <c r="D418" s="600"/>
      <c r="E418" s="290">
        <v>971</v>
      </c>
      <c r="F418" s="291" t="s">
        <v>214</v>
      </c>
      <c r="G418" s="291" t="s">
        <v>778</v>
      </c>
      <c r="H418" s="291" t="s">
        <v>497</v>
      </c>
      <c r="I418" s="290">
        <v>244</v>
      </c>
      <c r="J418" s="307">
        <v>30</v>
      </c>
      <c r="K418" s="307">
        <v>0</v>
      </c>
      <c r="L418" s="309">
        <v>0</v>
      </c>
    </row>
    <row r="419" spans="1:12" ht="45" x14ac:dyDescent="0.25">
      <c r="A419" s="708" t="s">
        <v>256</v>
      </c>
      <c r="B419" s="984"/>
      <c r="C419" s="306" t="s">
        <v>498</v>
      </c>
      <c r="D419" s="600"/>
      <c r="E419" s="290">
        <v>971</v>
      </c>
      <c r="F419" s="291" t="s">
        <v>214</v>
      </c>
      <c r="G419" s="291" t="s">
        <v>778</v>
      </c>
      <c r="H419" s="291" t="s">
        <v>499</v>
      </c>
      <c r="I419" s="290">
        <v>244</v>
      </c>
      <c r="J419" s="307">
        <v>225</v>
      </c>
      <c r="K419" s="307">
        <v>225</v>
      </c>
      <c r="L419" s="309">
        <v>225</v>
      </c>
    </row>
    <row r="420" spans="1:12" ht="85.5" x14ac:dyDescent="0.25">
      <c r="A420" s="294" t="s">
        <v>409</v>
      </c>
      <c r="B420" s="985"/>
      <c r="C420" s="737" t="s">
        <v>500</v>
      </c>
      <c r="D420" s="737"/>
      <c r="E420" s="693">
        <v>971</v>
      </c>
      <c r="F420" s="738" t="s">
        <v>214</v>
      </c>
      <c r="G420" s="738" t="s">
        <v>778</v>
      </c>
      <c r="H420" s="738" t="s">
        <v>501</v>
      </c>
      <c r="I420" s="738" t="s">
        <v>211</v>
      </c>
      <c r="J420" s="304">
        <v>10505.3</v>
      </c>
      <c r="K420" s="304">
        <v>7906.25</v>
      </c>
      <c r="L420" s="396">
        <v>6339.45</v>
      </c>
    </row>
    <row r="421" spans="1:12" ht="30" x14ac:dyDescent="0.25">
      <c r="A421" s="301"/>
      <c r="B421" s="858"/>
      <c r="C421" s="306" t="s">
        <v>502</v>
      </c>
      <c r="D421" s="600"/>
      <c r="E421" s="290">
        <v>971</v>
      </c>
      <c r="F421" s="291" t="s">
        <v>214</v>
      </c>
      <c r="G421" s="291" t="s">
        <v>773</v>
      </c>
      <c r="H421" s="291" t="s">
        <v>503</v>
      </c>
      <c r="I421" s="289">
        <v>244</v>
      </c>
      <c r="J421" s="310">
        <v>4980</v>
      </c>
      <c r="K421" s="310">
        <v>4980</v>
      </c>
      <c r="L421" s="311">
        <v>3413.2</v>
      </c>
    </row>
    <row r="422" spans="1:12" ht="30" x14ac:dyDescent="0.25">
      <c r="A422" s="292"/>
      <c r="B422" s="984"/>
      <c r="C422" s="290" t="s">
        <v>504</v>
      </c>
      <c r="D422" s="290"/>
      <c r="E422" s="290">
        <v>971</v>
      </c>
      <c r="F422" s="291" t="s">
        <v>214</v>
      </c>
      <c r="G422" s="291" t="s">
        <v>773</v>
      </c>
      <c r="H422" s="291" t="s">
        <v>505</v>
      </c>
      <c r="I422" s="290">
        <v>244</v>
      </c>
      <c r="J422" s="166">
        <v>300</v>
      </c>
      <c r="K422" s="166">
        <v>227.43</v>
      </c>
      <c r="L422" s="312">
        <v>227.43</v>
      </c>
    </row>
    <row r="423" spans="1:12" ht="31.5" x14ac:dyDescent="0.25">
      <c r="A423" s="314"/>
      <c r="B423" s="986"/>
      <c r="C423" s="315" t="s">
        <v>506</v>
      </c>
      <c r="D423" s="563"/>
      <c r="E423" s="317">
        <v>971</v>
      </c>
      <c r="F423" s="291" t="s">
        <v>214</v>
      </c>
      <c r="G423" s="291" t="s">
        <v>773</v>
      </c>
      <c r="H423" s="318" t="s">
        <v>507</v>
      </c>
      <c r="I423" s="317">
        <v>244</v>
      </c>
      <c r="J423" s="319">
        <v>4625.3</v>
      </c>
      <c r="K423" s="319">
        <v>2160.1999999999998</v>
      </c>
      <c r="L423" s="320">
        <v>2160.1999999999998</v>
      </c>
    </row>
    <row r="424" spans="1:12" ht="63" x14ac:dyDescent="0.25">
      <c r="A424" s="314"/>
      <c r="B424" s="986"/>
      <c r="C424" s="315" t="s">
        <v>508</v>
      </c>
      <c r="D424" s="563"/>
      <c r="E424" s="317">
        <v>971</v>
      </c>
      <c r="F424" s="291" t="s">
        <v>214</v>
      </c>
      <c r="G424" s="291" t="s">
        <v>773</v>
      </c>
      <c r="H424" s="318" t="s">
        <v>509</v>
      </c>
      <c r="I424" s="317">
        <v>244</v>
      </c>
      <c r="J424" s="319">
        <v>600</v>
      </c>
      <c r="K424" s="319">
        <v>538.62</v>
      </c>
      <c r="L424" s="320">
        <v>538.62</v>
      </c>
    </row>
    <row r="425" spans="1:12" ht="16.5" thickBot="1" x14ac:dyDescent="0.3">
      <c r="A425" s="321"/>
      <c r="B425" s="987"/>
      <c r="C425" s="322" t="s">
        <v>733</v>
      </c>
      <c r="D425" s="322"/>
      <c r="E425" s="322"/>
      <c r="F425" s="291" t="s">
        <v>214</v>
      </c>
      <c r="G425" s="291" t="s">
        <v>773</v>
      </c>
      <c r="H425" s="323"/>
      <c r="I425" s="324"/>
      <c r="J425" s="325">
        <v>10760.3</v>
      </c>
      <c r="K425" s="325">
        <v>8131.25</v>
      </c>
      <c r="L425" s="326">
        <v>6564.45</v>
      </c>
    </row>
    <row r="426" spans="1:12" ht="60" customHeight="1" thickBot="1" x14ac:dyDescent="0.3">
      <c r="A426" s="1373" t="s">
        <v>1260</v>
      </c>
      <c r="B426" s="1374"/>
      <c r="C426" s="1371"/>
      <c r="D426" s="1371"/>
      <c r="E426" s="1371"/>
      <c r="F426" s="1371"/>
      <c r="G426" s="1371"/>
      <c r="H426" s="1371"/>
      <c r="I426" s="1371"/>
      <c r="J426" s="1371"/>
      <c r="K426" s="1371"/>
      <c r="L426" s="1372"/>
    </row>
    <row r="427" spans="1:12" x14ac:dyDescent="0.25">
      <c r="A427" s="282">
        <v>1</v>
      </c>
      <c r="B427" s="982"/>
      <c r="C427" s="283">
        <v>2</v>
      </c>
      <c r="D427" s="283"/>
      <c r="E427" s="283">
        <v>4</v>
      </c>
      <c r="F427" s="284">
        <v>5</v>
      </c>
      <c r="G427" s="284"/>
      <c r="H427" s="283">
        <v>6</v>
      </c>
      <c r="I427" s="283">
        <v>7</v>
      </c>
      <c r="J427" s="283">
        <v>8</v>
      </c>
      <c r="K427" s="283">
        <v>9</v>
      </c>
      <c r="L427" s="285">
        <v>10</v>
      </c>
    </row>
    <row r="428" spans="1:12" ht="63" x14ac:dyDescent="0.25">
      <c r="A428" s="287">
        <v>1</v>
      </c>
      <c r="B428" s="988"/>
      <c r="C428" s="327" t="s">
        <v>510</v>
      </c>
      <c r="D428" s="327"/>
      <c r="E428" s="328">
        <v>971</v>
      </c>
      <c r="F428" s="329" t="s">
        <v>511</v>
      </c>
      <c r="G428" s="330" t="s">
        <v>404</v>
      </c>
      <c r="H428" s="328">
        <v>127010</v>
      </c>
      <c r="I428" s="328">
        <v>244</v>
      </c>
      <c r="J428" s="1133">
        <v>30.35</v>
      </c>
      <c r="K428" s="1133">
        <v>10.54</v>
      </c>
      <c r="L428" s="1134">
        <v>10.54</v>
      </c>
    </row>
    <row r="429" spans="1:12" ht="15.75" thickBot="1" x14ac:dyDescent="0.3">
      <c r="A429" s="1597" t="s">
        <v>222</v>
      </c>
      <c r="B429" s="1598"/>
      <c r="C429" s="1598"/>
      <c r="D429" s="564"/>
      <c r="E429" s="331"/>
      <c r="F429" s="332"/>
      <c r="G429" s="332"/>
      <c r="H429" s="332"/>
      <c r="I429" s="331"/>
      <c r="J429" s="220">
        <v>30.35</v>
      </c>
      <c r="K429" s="220">
        <v>10.54</v>
      </c>
      <c r="L429" s="221">
        <v>10.54</v>
      </c>
    </row>
    <row r="430" spans="1:12" ht="61.5" customHeight="1" thickBot="1" x14ac:dyDescent="0.3">
      <c r="A430" s="1373" t="s">
        <v>1259</v>
      </c>
      <c r="B430" s="1374"/>
      <c r="C430" s="1374"/>
      <c r="D430" s="1374"/>
      <c r="E430" s="1374"/>
      <c r="F430" s="1374"/>
      <c r="G430" s="1374"/>
      <c r="H430" s="1374"/>
      <c r="I430" s="1374"/>
      <c r="J430" s="1374"/>
      <c r="K430" s="1374"/>
      <c r="L430" s="1375"/>
    </row>
    <row r="431" spans="1:12" ht="14.45" customHeight="1" x14ac:dyDescent="0.25">
      <c r="A431" s="282">
        <v>1</v>
      </c>
      <c r="B431" s="982"/>
      <c r="C431" s="283">
        <v>2</v>
      </c>
      <c r="D431" s="283"/>
      <c r="E431" s="283">
        <v>4</v>
      </c>
      <c r="F431" s="284">
        <v>5</v>
      </c>
      <c r="G431" s="284"/>
      <c r="H431" s="283">
        <v>6</v>
      </c>
      <c r="I431" s="283">
        <v>7</v>
      </c>
      <c r="J431" s="283">
        <v>8</v>
      </c>
      <c r="K431" s="283">
        <v>9</v>
      </c>
      <c r="L431" s="285">
        <v>10</v>
      </c>
    </row>
    <row r="432" spans="1:12" ht="57" x14ac:dyDescent="0.25">
      <c r="A432" s="1089">
        <v>1</v>
      </c>
      <c r="B432" s="1089"/>
      <c r="C432" s="1081" t="s">
        <v>513</v>
      </c>
      <c r="D432" s="1089"/>
      <c r="E432" s="1081">
        <v>971</v>
      </c>
      <c r="F432" s="1086" t="s">
        <v>1137</v>
      </c>
      <c r="G432" s="1086"/>
      <c r="H432" s="1086"/>
      <c r="I432" s="1081">
        <v>244</v>
      </c>
      <c r="J432" s="1087">
        <v>880</v>
      </c>
      <c r="K432" s="1087">
        <v>540</v>
      </c>
      <c r="L432" s="1088">
        <v>98.363</v>
      </c>
    </row>
    <row r="433" spans="1:12" ht="78.75" x14ac:dyDescent="0.25">
      <c r="A433" s="1083" t="s">
        <v>253</v>
      </c>
      <c r="B433" s="1083"/>
      <c r="C433" s="881" t="s">
        <v>1138</v>
      </c>
      <c r="D433" s="1089"/>
      <c r="E433" s="1089"/>
      <c r="F433" s="1083"/>
      <c r="G433" s="1083"/>
      <c r="H433" s="1086"/>
      <c r="I433" s="1089"/>
      <c r="J433" s="872">
        <v>716.5</v>
      </c>
      <c r="K433" s="873">
        <v>446.5</v>
      </c>
      <c r="L433" s="874">
        <v>7.4829999999999997</v>
      </c>
    </row>
    <row r="434" spans="1:12" ht="141.75" x14ac:dyDescent="0.25">
      <c r="A434" s="1083" t="s">
        <v>256</v>
      </c>
      <c r="B434" s="1083"/>
      <c r="C434" s="887" t="s">
        <v>1139</v>
      </c>
      <c r="D434" s="1089"/>
      <c r="E434" s="1089"/>
      <c r="F434" s="1083"/>
      <c r="G434" s="1083"/>
      <c r="H434" s="1086"/>
      <c r="I434" s="1089"/>
      <c r="J434" s="872">
        <v>13.5</v>
      </c>
      <c r="K434" s="872">
        <v>13.5</v>
      </c>
      <c r="L434" s="874">
        <v>12</v>
      </c>
    </row>
    <row r="435" spans="1:12" ht="13.9" customHeight="1" x14ac:dyDescent="0.25">
      <c r="A435" s="1083" t="s">
        <v>258</v>
      </c>
      <c r="B435" s="1083"/>
      <c r="C435" s="881" t="s">
        <v>170</v>
      </c>
      <c r="D435" s="1089"/>
      <c r="E435" s="1089"/>
      <c r="F435" s="1083"/>
      <c r="G435" s="1083"/>
      <c r="H435" s="1089"/>
      <c r="I435" s="1089"/>
      <c r="J435" s="872">
        <v>80</v>
      </c>
      <c r="K435" s="872">
        <v>80</v>
      </c>
      <c r="L435" s="874">
        <v>78.88</v>
      </c>
    </row>
    <row r="436" spans="1:12" ht="94.5" x14ac:dyDescent="0.25">
      <c r="A436" s="1083" t="s">
        <v>260</v>
      </c>
      <c r="B436" s="1083"/>
      <c r="C436" s="1207" t="s">
        <v>1140</v>
      </c>
      <c r="D436" s="1089"/>
      <c r="E436" s="1089"/>
      <c r="F436" s="1083"/>
      <c r="G436" s="1083"/>
      <c r="H436" s="1089"/>
      <c r="I436" s="1089"/>
      <c r="J436" s="872">
        <v>50</v>
      </c>
      <c r="K436" s="872">
        <v>0</v>
      </c>
      <c r="L436" s="874">
        <v>0</v>
      </c>
    </row>
    <row r="437" spans="1:12" ht="63" x14ac:dyDescent="0.25">
      <c r="A437" s="1083" t="s">
        <v>6</v>
      </c>
      <c r="B437" s="1083"/>
      <c r="C437" s="881" t="s">
        <v>1141</v>
      </c>
      <c r="D437" s="1089"/>
      <c r="E437" s="1089"/>
      <c r="F437" s="1083"/>
      <c r="G437" s="1083"/>
      <c r="H437" s="1089"/>
      <c r="I437" s="1089"/>
      <c r="J437" s="872">
        <v>20</v>
      </c>
      <c r="K437" s="872">
        <v>0</v>
      </c>
      <c r="L437" s="874">
        <v>0</v>
      </c>
    </row>
    <row r="438" spans="1:12" ht="63" customHeight="1" x14ac:dyDescent="0.25">
      <c r="A438" s="1084">
        <v>2</v>
      </c>
      <c r="B438" s="880"/>
      <c r="C438" s="881" t="s">
        <v>1142</v>
      </c>
      <c r="D438" s="1084"/>
      <c r="E438" s="803"/>
      <c r="F438" s="738"/>
      <c r="G438" s="738"/>
      <c r="H438" s="738"/>
      <c r="I438" s="803"/>
      <c r="J438" s="872">
        <v>7</v>
      </c>
      <c r="K438" s="872">
        <v>0</v>
      </c>
      <c r="L438" s="874">
        <v>0</v>
      </c>
    </row>
    <row r="439" spans="1:12" ht="107.25" customHeight="1" x14ac:dyDescent="0.25">
      <c r="A439" s="1083" t="s">
        <v>263</v>
      </c>
      <c r="B439" s="1211"/>
      <c r="C439" s="881" t="s">
        <v>1143</v>
      </c>
      <c r="D439" s="1089"/>
      <c r="E439" s="1081"/>
      <c r="F439" s="1086"/>
      <c r="G439" s="1086"/>
      <c r="H439" s="1086"/>
      <c r="I439" s="1081"/>
      <c r="J439" s="872">
        <v>12</v>
      </c>
      <c r="K439" s="872">
        <v>12</v>
      </c>
      <c r="L439" s="874">
        <v>11.625</v>
      </c>
    </row>
    <row r="440" spans="1:12" ht="90.75" customHeight="1" x14ac:dyDescent="0.25">
      <c r="A440" s="1083" t="s">
        <v>266</v>
      </c>
      <c r="B440" s="1083"/>
      <c r="C440" s="881" t="s">
        <v>1144</v>
      </c>
      <c r="D440" s="1089"/>
      <c r="E440" s="1081"/>
      <c r="F440" s="1086"/>
      <c r="G440" s="1086"/>
      <c r="H440" s="1086"/>
      <c r="I440" s="1081"/>
      <c r="J440" s="872">
        <v>6</v>
      </c>
      <c r="K440" s="872">
        <v>9.2200000000000006</v>
      </c>
      <c r="L440" s="874">
        <v>9.2189999999999994</v>
      </c>
    </row>
    <row r="441" spans="1:12" ht="0.75" customHeight="1" x14ac:dyDescent="0.25">
      <c r="A441" s="804" t="s">
        <v>305</v>
      </c>
      <c r="B441" s="990"/>
      <c r="C441" s="882" t="s">
        <v>516</v>
      </c>
      <c r="D441" s="290"/>
      <c r="E441" s="871">
        <v>971</v>
      </c>
      <c r="F441" s="738" t="s">
        <v>1137</v>
      </c>
      <c r="G441" s="738"/>
      <c r="H441" s="1663" t="s">
        <v>1155</v>
      </c>
      <c r="I441" s="803">
        <v>244</v>
      </c>
      <c r="J441" s="875">
        <v>80</v>
      </c>
      <c r="K441" s="875">
        <v>0</v>
      </c>
      <c r="L441" s="876">
        <v>0</v>
      </c>
    </row>
    <row r="442" spans="1:12" ht="15" hidden="1" customHeight="1" x14ac:dyDescent="0.25">
      <c r="A442" s="804" t="s">
        <v>271</v>
      </c>
      <c r="B442" s="989"/>
      <c r="C442" s="883" t="s">
        <v>1154</v>
      </c>
      <c r="D442" s="290"/>
      <c r="E442" s="290"/>
      <c r="F442" s="804"/>
      <c r="G442" s="804"/>
      <c r="H442" s="1663"/>
      <c r="I442" s="290"/>
      <c r="J442" s="875">
        <v>80</v>
      </c>
      <c r="K442" s="875">
        <v>0</v>
      </c>
      <c r="L442" s="876">
        <v>80.343999999999994</v>
      </c>
    </row>
    <row r="443" spans="1:12" ht="42.75" x14ac:dyDescent="0.25">
      <c r="A443" s="1091" t="s">
        <v>305</v>
      </c>
      <c r="B443" s="990"/>
      <c r="C443" s="882" t="s">
        <v>517</v>
      </c>
      <c r="D443" s="1090"/>
      <c r="E443" s="1212">
        <v>971</v>
      </c>
      <c r="F443" s="332" t="s">
        <v>1137</v>
      </c>
      <c r="G443" s="1213"/>
      <c r="H443" s="1664"/>
      <c r="I443" s="331">
        <v>244</v>
      </c>
      <c r="J443" s="1214">
        <v>546.13</v>
      </c>
      <c r="K443" s="1215">
        <v>111.229</v>
      </c>
      <c r="L443" s="1216">
        <v>90.35</v>
      </c>
    </row>
    <row r="444" spans="1:12" ht="105" x14ac:dyDescent="0.25">
      <c r="A444" s="1083" t="s">
        <v>271</v>
      </c>
      <c r="B444" s="1083"/>
      <c r="C444" s="1217" t="s">
        <v>1145</v>
      </c>
      <c r="D444" s="1089"/>
      <c r="E444" s="1089"/>
      <c r="F444" s="1083"/>
      <c r="G444" s="1083"/>
      <c r="H444" s="1083"/>
      <c r="I444" s="1089"/>
      <c r="J444" s="872">
        <v>346.13</v>
      </c>
      <c r="K444" s="872">
        <v>111.23399999999999</v>
      </c>
      <c r="L444" s="874">
        <v>90.35</v>
      </c>
    </row>
    <row r="445" spans="1:12" ht="105" x14ac:dyDescent="0.25">
      <c r="A445" s="1083" t="s">
        <v>918</v>
      </c>
      <c r="B445" s="1083"/>
      <c r="C445" s="1217" t="s">
        <v>1146</v>
      </c>
      <c r="D445" s="1089"/>
      <c r="E445" s="1089"/>
      <c r="F445" s="1083"/>
      <c r="G445" s="1083"/>
      <c r="H445" s="1083"/>
      <c r="I445" s="1089"/>
      <c r="J445" s="872">
        <v>200</v>
      </c>
      <c r="K445" s="872">
        <v>0</v>
      </c>
      <c r="L445" s="874">
        <v>0</v>
      </c>
    </row>
    <row r="446" spans="1:12" ht="28.5" x14ac:dyDescent="0.25">
      <c r="A446" s="1083" t="s">
        <v>309</v>
      </c>
      <c r="B446" s="1083"/>
      <c r="C446" s="1085" t="s">
        <v>518</v>
      </c>
      <c r="D446" s="1089"/>
      <c r="E446" s="1081">
        <v>971</v>
      </c>
      <c r="F446" s="1086" t="s">
        <v>1137</v>
      </c>
      <c r="G446" s="1086"/>
      <c r="H446" s="1086" t="s">
        <v>1156</v>
      </c>
      <c r="I446" s="1081">
        <v>244</v>
      </c>
      <c r="J446" s="1087">
        <v>165</v>
      </c>
      <c r="K446" s="1087">
        <v>165</v>
      </c>
      <c r="L446" s="1088">
        <v>80.343999999999994</v>
      </c>
    </row>
    <row r="447" spans="1:12" ht="120" x14ac:dyDescent="0.25">
      <c r="A447" s="1083" t="s">
        <v>311</v>
      </c>
      <c r="B447" s="1083"/>
      <c r="C447" s="1217" t="s">
        <v>1147</v>
      </c>
      <c r="D447" s="1089"/>
      <c r="E447" s="1089"/>
      <c r="F447" s="1083"/>
      <c r="G447" s="1083"/>
      <c r="H447" s="1083"/>
      <c r="I447" s="1089"/>
      <c r="J447" s="872">
        <v>40</v>
      </c>
      <c r="K447" s="872">
        <v>0</v>
      </c>
      <c r="L447" s="874">
        <v>0</v>
      </c>
    </row>
    <row r="448" spans="1:12" ht="105" x14ac:dyDescent="0.25">
      <c r="A448" s="1083" t="s">
        <v>314</v>
      </c>
      <c r="B448" s="1083"/>
      <c r="C448" s="1217" t="s">
        <v>1148</v>
      </c>
      <c r="D448" s="1089"/>
      <c r="E448" s="1089"/>
      <c r="F448" s="1083"/>
      <c r="G448" s="1083"/>
      <c r="H448" s="1083"/>
      <c r="I448" s="1089"/>
      <c r="J448" s="872">
        <v>125</v>
      </c>
      <c r="K448" s="872">
        <v>165</v>
      </c>
      <c r="L448" s="874">
        <v>80.343999999999994</v>
      </c>
    </row>
    <row r="449" spans="1:12" ht="42.75" x14ac:dyDescent="0.25">
      <c r="A449" s="1083" t="s">
        <v>320</v>
      </c>
      <c r="B449" s="1083"/>
      <c r="C449" s="1085" t="s">
        <v>520</v>
      </c>
      <c r="D449" s="1089"/>
      <c r="E449" s="1081">
        <v>971</v>
      </c>
      <c r="F449" s="1086" t="s">
        <v>1137</v>
      </c>
      <c r="G449" s="1086"/>
      <c r="H449" s="1086" t="s">
        <v>1157</v>
      </c>
      <c r="I449" s="1081">
        <v>244</v>
      </c>
      <c r="J449" s="1087">
        <v>300</v>
      </c>
      <c r="K449" s="1087">
        <v>600</v>
      </c>
      <c r="L449" s="1088">
        <v>509.9</v>
      </c>
    </row>
    <row r="450" spans="1:12" ht="60" x14ac:dyDescent="0.25">
      <c r="A450" s="1083" t="s">
        <v>564</v>
      </c>
      <c r="B450" s="1083"/>
      <c r="C450" s="1221" t="s">
        <v>1149</v>
      </c>
      <c r="D450" s="1089"/>
      <c r="E450" s="1089"/>
      <c r="F450" s="1083"/>
      <c r="G450" s="1083"/>
      <c r="H450" s="1083"/>
      <c r="I450" s="1089"/>
      <c r="J450" s="872">
        <v>10</v>
      </c>
      <c r="K450" s="872">
        <v>0</v>
      </c>
      <c r="L450" s="874">
        <v>0</v>
      </c>
    </row>
    <row r="451" spans="1:12" ht="30" x14ac:dyDescent="0.25">
      <c r="A451" s="1083" t="s">
        <v>571</v>
      </c>
      <c r="B451" s="1083"/>
      <c r="C451" s="1217" t="s">
        <v>1150</v>
      </c>
      <c r="D451" s="1089"/>
      <c r="E451" s="1089"/>
      <c r="F451" s="1083"/>
      <c r="G451" s="1083"/>
      <c r="H451" s="1083"/>
      <c r="I451" s="1089"/>
      <c r="J451" s="872">
        <v>150</v>
      </c>
      <c r="K451" s="872">
        <v>0</v>
      </c>
      <c r="L451" s="874">
        <v>0</v>
      </c>
    </row>
    <row r="452" spans="1:12" ht="75" x14ac:dyDescent="0.25">
      <c r="A452" s="1083" t="s">
        <v>578</v>
      </c>
      <c r="B452" s="1083"/>
      <c r="C452" s="1217" t="s">
        <v>1151</v>
      </c>
      <c r="D452" s="1089"/>
      <c r="E452" s="1089">
        <v>971</v>
      </c>
      <c r="F452" s="1083" t="s">
        <v>514</v>
      </c>
      <c r="G452" s="1083" t="s">
        <v>404</v>
      </c>
      <c r="H452" s="1083" t="s">
        <v>521</v>
      </c>
      <c r="I452" s="1089">
        <v>244</v>
      </c>
      <c r="J452" s="872">
        <v>59</v>
      </c>
      <c r="K452" s="872">
        <v>0</v>
      </c>
      <c r="L452" s="874">
        <v>0</v>
      </c>
    </row>
    <row r="453" spans="1:12" ht="30" x14ac:dyDescent="0.25">
      <c r="A453" s="1083" t="s">
        <v>471</v>
      </c>
      <c r="B453" s="1083"/>
      <c r="C453" s="1217" t="s">
        <v>1152</v>
      </c>
      <c r="D453" s="1089"/>
      <c r="E453" s="1089"/>
      <c r="F453" s="1083"/>
      <c r="G453" s="1083"/>
      <c r="H453" s="1083"/>
      <c r="I453" s="1089"/>
      <c r="J453" s="872">
        <v>60.5</v>
      </c>
      <c r="K453" s="872">
        <v>600</v>
      </c>
      <c r="L453" s="874">
        <v>509.9</v>
      </c>
    </row>
    <row r="454" spans="1:12" ht="63" x14ac:dyDescent="0.25">
      <c r="A454" s="1083" t="s">
        <v>1269</v>
      </c>
      <c r="B454" s="1083"/>
      <c r="C454" s="881" t="s">
        <v>1153</v>
      </c>
      <c r="D454" s="1089"/>
      <c r="E454" s="1089"/>
      <c r="F454" s="1083"/>
      <c r="G454" s="1083"/>
      <c r="H454" s="1083"/>
      <c r="I454" s="1089"/>
      <c r="J454" s="872">
        <v>20.5</v>
      </c>
      <c r="K454" s="872">
        <v>0</v>
      </c>
      <c r="L454" s="874">
        <v>0</v>
      </c>
    </row>
    <row r="455" spans="1:12" x14ac:dyDescent="0.25">
      <c r="A455" s="1382" t="s">
        <v>222</v>
      </c>
      <c r="B455" s="1382"/>
      <c r="C455" s="1382"/>
      <c r="D455" s="803"/>
      <c r="E455" s="803"/>
      <c r="F455" s="738"/>
      <c r="G455" s="738"/>
      <c r="H455" s="738"/>
      <c r="I455" s="803"/>
      <c r="J455" s="884">
        <v>1996.13</v>
      </c>
      <c r="K455" s="885">
        <v>1437.079</v>
      </c>
      <c r="L455" s="885">
        <v>799.80100000000004</v>
      </c>
    </row>
    <row r="456" spans="1:12" ht="48.75" customHeight="1" thickBot="1" x14ac:dyDescent="0.3">
      <c r="A456" s="1599" t="s">
        <v>1258</v>
      </c>
      <c r="B456" s="1600"/>
      <c r="C456" s="1600"/>
      <c r="D456" s="1600"/>
      <c r="E456" s="1600"/>
      <c r="F456" s="1600"/>
      <c r="G456" s="1600"/>
      <c r="H456" s="1600"/>
      <c r="I456" s="1600"/>
      <c r="J456" s="1600"/>
      <c r="K456" s="1600"/>
      <c r="L456" s="1601"/>
    </row>
    <row r="457" spans="1:12" x14ac:dyDescent="0.25">
      <c r="A457" s="282">
        <v>1</v>
      </c>
      <c r="B457" s="982"/>
      <c r="C457" s="283">
        <v>2</v>
      </c>
      <c r="D457" s="283"/>
      <c r="E457" s="283">
        <v>4</v>
      </c>
      <c r="F457" s="284">
        <v>5</v>
      </c>
      <c r="G457" s="284"/>
      <c r="H457" s="283">
        <v>6</v>
      </c>
      <c r="I457" s="283">
        <v>7</v>
      </c>
      <c r="J457" s="283">
        <v>8</v>
      </c>
      <c r="K457" s="283">
        <v>9</v>
      </c>
      <c r="L457" s="285">
        <v>10</v>
      </c>
    </row>
    <row r="458" spans="1:12" ht="90" x14ac:dyDescent="0.25">
      <c r="A458" s="287">
        <v>1</v>
      </c>
      <c r="B458" s="983"/>
      <c r="C458" s="289" t="s">
        <v>523</v>
      </c>
      <c r="D458" s="565"/>
      <c r="E458" s="283"/>
      <c r="F458" s="303"/>
      <c r="G458" s="284"/>
      <c r="H458" s="283"/>
      <c r="I458" s="283"/>
      <c r="J458" s="209">
        <v>27123.7</v>
      </c>
      <c r="K458" s="841">
        <v>29244.39</v>
      </c>
      <c r="L458" s="840">
        <v>27223.79</v>
      </c>
    </row>
    <row r="459" spans="1:12" ht="57" x14ac:dyDescent="0.25">
      <c r="A459" s="738" t="s">
        <v>253</v>
      </c>
      <c r="B459" s="879"/>
      <c r="C459" s="833" t="s">
        <v>283</v>
      </c>
      <c r="D459" s="803" t="s">
        <v>1100</v>
      </c>
      <c r="E459" s="803">
        <v>971</v>
      </c>
      <c r="F459" s="738" t="s">
        <v>1101</v>
      </c>
      <c r="G459" s="738" t="s">
        <v>525</v>
      </c>
      <c r="H459" s="803">
        <v>244</v>
      </c>
      <c r="I459" s="290">
        <v>244</v>
      </c>
      <c r="J459" s="212">
        <v>4000</v>
      </c>
      <c r="K459" s="835">
        <v>4584.45</v>
      </c>
      <c r="L459" s="836">
        <f>L460+L464</f>
        <v>3806.94</v>
      </c>
    </row>
    <row r="460" spans="1:12" ht="45" x14ac:dyDescent="0.25">
      <c r="A460" s="804" t="s">
        <v>336</v>
      </c>
      <c r="B460" s="818"/>
      <c r="C460" s="462" t="s">
        <v>283</v>
      </c>
      <c r="D460" s="290" t="s">
        <v>1100</v>
      </c>
      <c r="E460" s="290">
        <v>971</v>
      </c>
      <c r="F460" s="804" t="s">
        <v>1101</v>
      </c>
      <c r="G460" s="804" t="s">
        <v>525</v>
      </c>
      <c r="H460" s="290">
        <v>244</v>
      </c>
      <c r="I460" s="290"/>
      <c r="J460" s="212"/>
      <c r="K460" s="837">
        <f>SUM(K461:K463)</f>
        <v>3882.02</v>
      </c>
      <c r="L460" s="838">
        <v>3104.51</v>
      </c>
    </row>
    <row r="461" spans="1:12" s="1049" customFormat="1" ht="30" customHeight="1" x14ac:dyDescent="0.25">
      <c r="A461" s="804" t="s">
        <v>1102</v>
      </c>
      <c r="B461" s="818"/>
      <c r="C461" s="462" t="s">
        <v>1103</v>
      </c>
      <c r="D461" s="290" t="s">
        <v>1100</v>
      </c>
      <c r="E461" s="290">
        <v>971</v>
      </c>
      <c r="F461" s="804" t="s">
        <v>1101</v>
      </c>
      <c r="G461" s="804" t="s">
        <v>525</v>
      </c>
      <c r="H461" s="290">
        <v>244</v>
      </c>
      <c r="I461" s="290"/>
      <c r="J461" s="212"/>
      <c r="K461" s="837">
        <v>928</v>
      </c>
      <c r="L461" s="838">
        <v>928</v>
      </c>
    </row>
    <row r="462" spans="1:12" ht="45" x14ac:dyDescent="0.25">
      <c r="A462" s="804" t="s">
        <v>1104</v>
      </c>
      <c r="B462" s="818"/>
      <c r="C462" s="462" t="s">
        <v>1105</v>
      </c>
      <c r="D462" s="290" t="s">
        <v>1100</v>
      </c>
      <c r="E462" s="290">
        <v>971</v>
      </c>
      <c r="F462" s="804" t="s">
        <v>1101</v>
      </c>
      <c r="G462" s="804" t="s">
        <v>525</v>
      </c>
      <c r="H462" s="290">
        <v>244</v>
      </c>
      <c r="I462" s="290"/>
      <c r="J462" s="212"/>
      <c r="K462" s="837">
        <v>1554</v>
      </c>
      <c r="L462" s="838">
        <v>1554</v>
      </c>
    </row>
    <row r="463" spans="1:12" ht="45" x14ac:dyDescent="0.25">
      <c r="A463" s="804" t="s">
        <v>1106</v>
      </c>
      <c r="B463" s="818"/>
      <c r="C463" s="462" t="s">
        <v>1107</v>
      </c>
      <c r="D463" s="290" t="s">
        <v>1100</v>
      </c>
      <c r="E463" s="290">
        <v>971</v>
      </c>
      <c r="F463" s="804" t="s">
        <v>1101</v>
      </c>
      <c r="G463" s="804" t="s">
        <v>525</v>
      </c>
      <c r="H463" s="290">
        <v>244</v>
      </c>
      <c r="I463" s="290"/>
      <c r="J463" s="212"/>
      <c r="K463" s="837">
        <v>1400.02</v>
      </c>
      <c r="L463" s="838">
        <v>622.51</v>
      </c>
    </row>
    <row r="464" spans="1:12" ht="14.45" customHeight="1" x14ac:dyDescent="0.25">
      <c r="A464" s="804" t="s">
        <v>338</v>
      </c>
      <c r="B464" s="818"/>
      <c r="C464" s="834" t="s">
        <v>1108</v>
      </c>
      <c r="D464" s="290" t="s">
        <v>1109</v>
      </c>
      <c r="E464" s="290">
        <v>971</v>
      </c>
      <c r="F464" s="804" t="s">
        <v>1101</v>
      </c>
      <c r="G464" s="804" t="s">
        <v>525</v>
      </c>
      <c r="H464" s="290">
        <v>244</v>
      </c>
      <c r="I464" s="290">
        <v>244</v>
      </c>
      <c r="J464" s="212">
        <v>18848.099999999999</v>
      </c>
      <c r="K464" s="837">
        <v>702.43</v>
      </c>
      <c r="L464" s="838">
        <v>702.43</v>
      </c>
    </row>
    <row r="465" spans="1:12" ht="14.45" customHeight="1" x14ac:dyDescent="0.25">
      <c r="A465" s="738" t="s">
        <v>256</v>
      </c>
      <c r="B465" s="879"/>
      <c r="C465" s="833" t="s">
        <v>524</v>
      </c>
      <c r="D465" s="803" t="s">
        <v>1100</v>
      </c>
      <c r="E465" s="803">
        <v>971</v>
      </c>
      <c r="F465" s="738" t="s">
        <v>1101</v>
      </c>
      <c r="G465" s="738" t="s">
        <v>526</v>
      </c>
      <c r="H465" s="738" t="s">
        <v>211</v>
      </c>
      <c r="I465" s="290">
        <v>244</v>
      </c>
      <c r="J465" s="212"/>
      <c r="K465" s="835">
        <v>17773.939999999999</v>
      </c>
      <c r="L465" s="839">
        <v>16953.689999999999</v>
      </c>
    </row>
    <row r="466" spans="1:12" ht="14.45" customHeight="1" x14ac:dyDescent="0.25">
      <c r="A466" s="804" t="s">
        <v>630</v>
      </c>
      <c r="B466" s="818"/>
      <c r="C466" s="462" t="s">
        <v>1110</v>
      </c>
      <c r="D466" s="290" t="s">
        <v>1100</v>
      </c>
      <c r="E466" s="290">
        <v>971</v>
      </c>
      <c r="F466" s="804" t="s">
        <v>1101</v>
      </c>
      <c r="G466" s="804" t="s">
        <v>526</v>
      </c>
      <c r="H466" s="290">
        <v>111</v>
      </c>
      <c r="I466" s="290"/>
      <c r="J466" s="212"/>
      <c r="K466" s="837">
        <v>7308.5</v>
      </c>
      <c r="L466" s="838">
        <v>7122.77</v>
      </c>
    </row>
    <row r="467" spans="1:12" ht="14.45" customHeight="1" x14ac:dyDescent="0.25">
      <c r="A467" s="804" t="s">
        <v>631</v>
      </c>
      <c r="B467" s="818"/>
      <c r="C467" s="462" t="s">
        <v>1111</v>
      </c>
      <c r="D467" s="290" t="s">
        <v>1100</v>
      </c>
      <c r="E467" s="290">
        <v>971</v>
      </c>
      <c r="F467" s="804" t="s">
        <v>1101</v>
      </c>
      <c r="G467" s="804" t="s">
        <v>526</v>
      </c>
      <c r="H467" s="290">
        <v>112</v>
      </c>
      <c r="I467" s="290"/>
      <c r="J467" s="212"/>
      <c r="K467" s="837">
        <v>56</v>
      </c>
      <c r="L467" s="838">
        <v>43.2</v>
      </c>
    </row>
    <row r="468" spans="1:12" ht="14.45" customHeight="1" x14ac:dyDescent="0.25">
      <c r="A468" s="804" t="s">
        <v>632</v>
      </c>
      <c r="B468" s="818"/>
      <c r="C468" s="462" t="s">
        <v>1112</v>
      </c>
      <c r="D468" s="290" t="s">
        <v>1100</v>
      </c>
      <c r="E468" s="290">
        <v>971</v>
      </c>
      <c r="F468" s="804" t="s">
        <v>1101</v>
      </c>
      <c r="G468" s="804" t="s">
        <v>526</v>
      </c>
      <c r="H468" s="290">
        <v>119</v>
      </c>
      <c r="I468" s="290"/>
      <c r="J468" s="212"/>
      <c r="K468" s="837">
        <v>2226.6999999999998</v>
      </c>
      <c r="L468" s="838">
        <v>2127.23</v>
      </c>
    </row>
    <row r="469" spans="1:12" ht="14.45" customHeight="1" x14ac:dyDescent="0.25">
      <c r="A469" s="804" t="s">
        <v>633</v>
      </c>
      <c r="B469" s="818"/>
      <c r="C469" s="462" t="s">
        <v>1113</v>
      </c>
      <c r="D469" s="290" t="s">
        <v>1100</v>
      </c>
      <c r="E469" s="290">
        <v>971</v>
      </c>
      <c r="F469" s="804" t="s">
        <v>1101</v>
      </c>
      <c r="G469" s="804" t="s">
        <v>526</v>
      </c>
      <c r="H469" s="290">
        <v>244</v>
      </c>
      <c r="I469" s="290"/>
      <c r="J469" s="212"/>
      <c r="K469" s="837">
        <v>8049.74</v>
      </c>
      <c r="L469" s="838">
        <v>7539.61</v>
      </c>
    </row>
    <row r="470" spans="1:12" ht="45" x14ac:dyDescent="0.25">
      <c r="A470" s="804" t="s">
        <v>634</v>
      </c>
      <c r="B470" s="818"/>
      <c r="C470" s="462" t="s">
        <v>1114</v>
      </c>
      <c r="D470" s="290" t="s">
        <v>1100</v>
      </c>
      <c r="E470" s="290">
        <v>971</v>
      </c>
      <c r="F470" s="804" t="s">
        <v>1101</v>
      </c>
      <c r="G470" s="804" t="s">
        <v>526</v>
      </c>
      <c r="H470" s="290">
        <v>851</v>
      </c>
      <c r="I470" s="290"/>
      <c r="J470" s="212"/>
      <c r="K470" s="837">
        <v>5.19</v>
      </c>
      <c r="L470" s="838">
        <v>0.46</v>
      </c>
    </row>
    <row r="471" spans="1:12" ht="45" x14ac:dyDescent="0.25">
      <c r="A471" s="804" t="s">
        <v>635</v>
      </c>
      <c r="B471" s="818"/>
      <c r="C471" s="462" t="s">
        <v>1115</v>
      </c>
      <c r="D471" s="290" t="s">
        <v>1100</v>
      </c>
      <c r="E471" s="290">
        <v>971</v>
      </c>
      <c r="F471" s="804" t="s">
        <v>1101</v>
      </c>
      <c r="G471" s="804" t="s">
        <v>526</v>
      </c>
      <c r="H471" s="290">
        <v>852</v>
      </c>
      <c r="I471" s="290"/>
      <c r="J471" s="212"/>
      <c r="K471" s="837">
        <v>7.81</v>
      </c>
      <c r="L471" s="838">
        <v>5.83</v>
      </c>
    </row>
    <row r="472" spans="1:12" ht="45" x14ac:dyDescent="0.25">
      <c r="A472" s="804" t="s">
        <v>1116</v>
      </c>
      <c r="B472" s="818"/>
      <c r="C472" s="462" t="s">
        <v>1117</v>
      </c>
      <c r="D472" s="290" t="s">
        <v>1100</v>
      </c>
      <c r="E472" s="290">
        <v>971</v>
      </c>
      <c r="F472" s="804" t="s">
        <v>1101</v>
      </c>
      <c r="G472" s="804" t="s">
        <v>526</v>
      </c>
      <c r="H472" s="290">
        <v>853</v>
      </c>
      <c r="I472" s="290"/>
      <c r="J472" s="212"/>
      <c r="K472" s="837">
        <v>120</v>
      </c>
      <c r="L472" s="838">
        <v>114.59</v>
      </c>
    </row>
    <row r="473" spans="1:12" ht="42.75" x14ac:dyDescent="0.25">
      <c r="A473" s="738" t="s">
        <v>258</v>
      </c>
      <c r="B473" s="879"/>
      <c r="C473" s="833" t="s">
        <v>664</v>
      </c>
      <c r="D473" s="803" t="s">
        <v>1100</v>
      </c>
      <c r="E473" s="803">
        <v>971</v>
      </c>
      <c r="F473" s="738" t="s">
        <v>1101</v>
      </c>
      <c r="G473" s="738" t="s">
        <v>528</v>
      </c>
      <c r="H473" s="738" t="s">
        <v>211</v>
      </c>
      <c r="I473" s="290"/>
      <c r="J473" s="212"/>
      <c r="K473" s="835">
        <f>SUM(K474:K475)</f>
        <v>3686</v>
      </c>
      <c r="L473" s="839">
        <f>SUM(L474:L475)</f>
        <v>3263.66</v>
      </c>
    </row>
    <row r="474" spans="1:12" ht="45" x14ac:dyDescent="0.25">
      <c r="A474" s="804" t="s">
        <v>639</v>
      </c>
      <c r="B474" s="818"/>
      <c r="C474" s="462" t="s">
        <v>1118</v>
      </c>
      <c r="D474" s="290" t="s">
        <v>1100</v>
      </c>
      <c r="E474" s="290">
        <v>971</v>
      </c>
      <c r="F474" s="804" t="s">
        <v>1101</v>
      </c>
      <c r="G474" s="804" t="s">
        <v>528</v>
      </c>
      <c r="H474" s="290">
        <v>247</v>
      </c>
      <c r="I474" s="290"/>
      <c r="J474" s="212"/>
      <c r="K474" s="837">
        <v>3651</v>
      </c>
      <c r="L474" s="838">
        <v>3228.67</v>
      </c>
    </row>
    <row r="475" spans="1:12" ht="45" x14ac:dyDescent="0.25">
      <c r="A475" s="804" t="s">
        <v>1119</v>
      </c>
      <c r="B475" s="818"/>
      <c r="C475" s="297" t="s">
        <v>1120</v>
      </c>
      <c r="D475" s="290" t="s">
        <v>1100</v>
      </c>
      <c r="E475" s="290">
        <v>971</v>
      </c>
      <c r="F475" s="804" t="s">
        <v>1101</v>
      </c>
      <c r="G475" s="804" t="s">
        <v>528</v>
      </c>
      <c r="H475" s="290">
        <v>244</v>
      </c>
      <c r="I475" s="290"/>
      <c r="J475" s="212"/>
      <c r="K475" s="837">
        <v>35</v>
      </c>
      <c r="L475" s="838">
        <v>34.99</v>
      </c>
    </row>
    <row r="476" spans="1:12" ht="57.75" thickBot="1" x14ac:dyDescent="0.3">
      <c r="A476" s="804" t="s">
        <v>629</v>
      </c>
      <c r="B476" s="818"/>
      <c r="C476" s="297" t="s">
        <v>1121</v>
      </c>
      <c r="D476" s="803" t="s">
        <v>1100</v>
      </c>
      <c r="E476" s="803">
        <v>971</v>
      </c>
      <c r="F476" s="738" t="s">
        <v>1101</v>
      </c>
      <c r="G476" s="738" t="s">
        <v>1122</v>
      </c>
      <c r="H476" s="803">
        <v>244</v>
      </c>
      <c r="I476" s="290"/>
      <c r="J476" s="212"/>
      <c r="K476" s="835">
        <v>3200</v>
      </c>
      <c r="L476" s="839">
        <v>3199.5</v>
      </c>
    </row>
    <row r="477" spans="1:12" ht="58.5" customHeight="1" thickBot="1" x14ac:dyDescent="0.3">
      <c r="A477" s="1373" t="s">
        <v>1256</v>
      </c>
      <c r="B477" s="1374"/>
      <c r="C477" s="1374"/>
      <c r="D477" s="1374"/>
      <c r="E477" s="1374"/>
      <c r="F477" s="1374"/>
      <c r="G477" s="1374"/>
      <c r="H477" s="1374"/>
      <c r="I477" s="1374"/>
      <c r="J477" s="1374"/>
      <c r="K477" s="1374"/>
      <c r="L477" s="1375"/>
    </row>
    <row r="478" spans="1:12" x14ac:dyDescent="0.25">
      <c r="A478" s="282">
        <v>1</v>
      </c>
      <c r="B478" s="982"/>
      <c r="C478" s="283">
        <v>2</v>
      </c>
      <c r="D478" s="283"/>
      <c r="E478" s="283">
        <v>4</v>
      </c>
      <c r="F478" s="284">
        <v>5</v>
      </c>
      <c r="G478" s="284"/>
      <c r="H478" s="283">
        <v>6</v>
      </c>
      <c r="I478" s="283">
        <v>7</v>
      </c>
      <c r="J478" s="283">
        <v>8</v>
      </c>
      <c r="K478" s="283">
        <v>9</v>
      </c>
      <c r="L478" s="285">
        <v>10</v>
      </c>
    </row>
    <row r="479" spans="1:12" ht="99.75" x14ac:dyDescent="0.25">
      <c r="A479" s="301"/>
      <c r="B479" s="858"/>
      <c r="C479" s="302" t="s">
        <v>530</v>
      </c>
      <c r="D479" s="302"/>
      <c r="E479" s="291" t="s">
        <v>211</v>
      </c>
      <c r="F479" s="303"/>
      <c r="G479" s="303"/>
      <c r="H479" s="290"/>
      <c r="I479" s="293"/>
      <c r="J479" s="335">
        <v>51094.76</v>
      </c>
      <c r="K479" s="335">
        <v>52766.77</v>
      </c>
      <c r="L479" s="336">
        <v>32720.2</v>
      </c>
    </row>
    <row r="480" spans="1:12" ht="42.75" x14ac:dyDescent="0.25">
      <c r="A480" s="856">
        <v>1</v>
      </c>
      <c r="B480" s="991"/>
      <c r="C480" s="302" t="s">
        <v>531</v>
      </c>
      <c r="D480" s="302"/>
      <c r="E480" s="738"/>
      <c r="F480" s="303"/>
      <c r="G480" s="303"/>
      <c r="H480" s="803"/>
      <c r="I480" s="293"/>
      <c r="J480" s="335">
        <v>6733.21</v>
      </c>
      <c r="K480" s="335">
        <v>6702.41</v>
      </c>
      <c r="L480" s="336">
        <v>4088.15</v>
      </c>
    </row>
    <row r="481" spans="1:12" ht="45" x14ac:dyDescent="0.25">
      <c r="A481" s="338" t="s">
        <v>253</v>
      </c>
      <c r="B481" s="992"/>
      <c r="C481" s="848" t="s">
        <v>0</v>
      </c>
      <c r="D481" s="600"/>
      <c r="E481" s="291" t="s">
        <v>211</v>
      </c>
      <c r="F481" s="291" t="s">
        <v>214</v>
      </c>
      <c r="G481" s="291" t="s">
        <v>749</v>
      </c>
      <c r="H481" s="291" t="s">
        <v>1</v>
      </c>
      <c r="I481" s="291" t="s">
        <v>211</v>
      </c>
      <c r="J481" s="851">
        <v>6733.21</v>
      </c>
      <c r="K481" s="851">
        <v>6702.41</v>
      </c>
      <c r="L481" s="852">
        <v>4088.15</v>
      </c>
    </row>
    <row r="482" spans="1:12" ht="45" customHeight="1" x14ac:dyDescent="0.25">
      <c r="A482" s="308" t="s">
        <v>256</v>
      </c>
      <c r="B482" s="993"/>
      <c r="C482" s="849" t="s">
        <v>2</v>
      </c>
      <c r="D482" s="288"/>
      <c r="E482" s="290">
        <v>971</v>
      </c>
      <c r="F482" s="291" t="s">
        <v>214</v>
      </c>
      <c r="G482" s="291" t="s">
        <v>749</v>
      </c>
      <c r="H482" s="291" t="s">
        <v>3</v>
      </c>
      <c r="I482" s="290">
        <v>244</v>
      </c>
      <c r="J482" s="853">
        <v>900</v>
      </c>
      <c r="K482" s="853">
        <v>900</v>
      </c>
      <c r="L482" s="853">
        <v>845.74</v>
      </c>
    </row>
    <row r="483" spans="1:12" ht="60.75" thickBot="1" x14ac:dyDescent="0.3">
      <c r="A483" s="308" t="s">
        <v>258</v>
      </c>
      <c r="B483" s="994"/>
      <c r="C483" s="850" t="s">
        <v>4</v>
      </c>
      <c r="D483" s="600"/>
      <c r="E483" s="290">
        <v>971</v>
      </c>
      <c r="F483" s="291" t="s">
        <v>214</v>
      </c>
      <c r="G483" s="291" t="s">
        <v>749</v>
      </c>
      <c r="H483" s="291" t="s">
        <v>5</v>
      </c>
      <c r="I483" s="290">
        <v>244</v>
      </c>
      <c r="J483" s="853">
        <v>3273.21</v>
      </c>
      <c r="K483" s="853">
        <v>1242.4100000000001</v>
      </c>
      <c r="L483" s="853">
        <v>1242.4100000000001</v>
      </c>
    </row>
    <row r="484" spans="1:12" ht="60.75" thickBot="1" x14ac:dyDescent="0.3">
      <c r="A484" s="340" t="s">
        <v>260</v>
      </c>
      <c r="B484" s="995"/>
      <c r="C484" s="850" t="s">
        <v>1032</v>
      </c>
      <c r="D484" s="600"/>
      <c r="E484" s="290">
        <v>971</v>
      </c>
      <c r="F484" s="291" t="s">
        <v>214</v>
      </c>
      <c r="G484" s="291" t="s">
        <v>749</v>
      </c>
      <c r="H484" s="291" t="s">
        <v>1127</v>
      </c>
      <c r="I484" s="290">
        <v>612</v>
      </c>
      <c r="J484" s="853">
        <v>0</v>
      </c>
      <c r="K484" s="853">
        <v>2000</v>
      </c>
      <c r="L484" s="853">
        <v>2000</v>
      </c>
    </row>
    <row r="485" spans="1:12" ht="32.25" customHeight="1" thickBot="1" x14ac:dyDescent="0.3">
      <c r="A485" s="340" t="s">
        <v>6</v>
      </c>
      <c r="B485" s="995"/>
      <c r="C485" s="850" t="s">
        <v>7</v>
      </c>
      <c r="D485" s="600"/>
      <c r="E485" s="290">
        <v>971</v>
      </c>
      <c r="F485" s="291" t="s">
        <v>214</v>
      </c>
      <c r="G485" s="291" t="s">
        <v>749</v>
      </c>
      <c r="H485" s="291" t="s">
        <v>8</v>
      </c>
      <c r="I485" s="291" t="s">
        <v>751</v>
      </c>
      <c r="J485" s="853">
        <v>2560</v>
      </c>
      <c r="K485" s="853">
        <v>2560</v>
      </c>
      <c r="L485" s="853">
        <v>0</v>
      </c>
    </row>
    <row r="486" spans="1:12" ht="29.25" thickBot="1" x14ac:dyDescent="0.3">
      <c r="A486" s="854" t="s">
        <v>92</v>
      </c>
      <c r="B486" s="996"/>
      <c r="C486" s="737" t="s">
        <v>9</v>
      </c>
      <c r="D486" s="737"/>
      <c r="E486" s="738" t="s">
        <v>211</v>
      </c>
      <c r="F486" s="738" t="s">
        <v>214</v>
      </c>
      <c r="G486" s="738" t="s">
        <v>749</v>
      </c>
      <c r="H486" s="738" t="s">
        <v>10</v>
      </c>
      <c r="I486" s="738" t="s">
        <v>211</v>
      </c>
      <c r="J486" s="335">
        <v>17050</v>
      </c>
      <c r="K486" s="335">
        <v>17816.900000000001</v>
      </c>
      <c r="L486" s="855">
        <v>2813.79</v>
      </c>
    </row>
    <row r="487" spans="1:12" ht="30" x14ac:dyDescent="0.25">
      <c r="A487" s="341" t="s">
        <v>263</v>
      </c>
      <c r="B487" s="997"/>
      <c r="C487" s="857" t="s">
        <v>12</v>
      </c>
      <c r="D487" s="858"/>
      <c r="E487" s="290">
        <v>971</v>
      </c>
      <c r="F487" s="804" t="s">
        <v>1128</v>
      </c>
      <c r="G487" s="804"/>
      <c r="H487" s="804" t="s">
        <v>11</v>
      </c>
      <c r="I487" s="290">
        <v>244</v>
      </c>
      <c r="J487" s="859">
        <v>2050</v>
      </c>
      <c r="K487" s="859">
        <v>1911.4</v>
      </c>
      <c r="L487" s="845">
        <v>1911.38</v>
      </c>
    </row>
    <row r="488" spans="1:12" ht="30" x14ac:dyDescent="0.25">
      <c r="A488" s="341" t="s">
        <v>266</v>
      </c>
      <c r="B488" s="998"/>
      <c r="C488" s="860" t="s">
        <v>13</v>
      </c>
      <c r="D488" s="861"/>
      <c r="E488" s="290">
        <v>971</v>
      </c>
      <c r="F488" s="804" t="s">
        <v>1128</v>
      </c>
      <c r="G488" s="804"/>
      <c r="H488" s="804" t="s">
        <v>14</v>
      </c>
      <c r="I488" s="290">
        <v>414</v>
      </c>
      <c r="J488" s="862">
        <v>15000</v>
      </c>
      <c r="K488" s="862">
        <v>15905.5</v>
      </c>
      <c r="L488" s="339">
        <v>902.41</v>
      </c>
    </row>
    <row r="489" spans="1:12" ht="110.25" x14ac:dyDescent="0.25">
      <c r="A489" s="863" t="s">
        <v>305</v>
      </c>
      <c r="B489" s="999"/>
      <c r="C489" s="864" t="s">
        <v>1130</v>
      </c>
      <c r="D489" s="864"/>
      <c r="E489" s="865" t="s">
        <v>211</v>
      </c>
      <c r="F489" s="865" t="s">
        <v>769</v>
      </c>
      <c r="G489" s="865" t="s">
        <v>770</v>
      </c>
      <c r="H489" s="865" t="s">
        <v>15</v>
      </c>
      <c r="I489" s="866">
        <v>244</v>
      </c>
      <c r="J489" s="867">
        <v>20807.349999999999</v>
      </c>
      <c r="K489" s="867">
        <v>20807.349999999999</v>
      </c>
      <c r="L489" s="868">
        <v>20807.349999999999</v>
      </c>
    </row>
    <row r="490" spans="1:12" ht="105" x14ac:dyDescent="0.25">
      <c r="A490" s="342" t="s">
        <v>271</v>
      </c>
      <c r="B490" s="1000"/>
      <c r="C490" s="869" t="s">
        <v>1129</v>
      </c>
      <c r="D490" s="858"/>
      <c r="E490" s="290">
        <v>971</v>
      </c>
      <c r="F490" s="804" t="s">
        <v>1128</v>
      </c>
      <c r="G490" s="804"/>
      <c r="H490" s="804" t="s">
        <v>17</v>
      </c>
      <c r="I490" s="290">
        <v>244</v>
      </c>
      <c r="J490" s="859">
        <v>20807.349999999999</v>
      </c>
      <c r="K490" s="859">
        <v>20807.349999999999</v>
      </c>
      <c r="L490" s="845">
        <v>20807.349999999999</v>
      </c>
    </row>
    <row r="491" spans="1:12" ht="47.25" x14ac:dyDescent="0.25">
      <c r="A491" s="863" t="s">
        <v>158</v>
      </c>
      <c r="B491" s="999"/>
      <c r="C491" s="864" t="s">
        <v>1131</v>
      </c>
      <c r="D491" s="864"/>
      <c r="E491" s="865" t="s">
        <v>211</v>
      </c>
      <c r="F491" s="332" t="s">
        <v>214</v>
      </c>
      <c r="G491" s="332" t="s">
        <v>778</v>
      </c>
      <c r="H491" s="865" t="s">
        <v>18</v>
      </c>
      <c r="I491" s="870">
        <v>0</v>
      </c>
      <c r="J491" s="867">
        <v>200</v>
      </c>
      <c r="K491" s="867">
        <v>194.8</v>
      </c>
      <c r="L491" s="868">
        <v>0</v>
      </c>
    </row>
    <row r="492" spans="1:12" ht="63" x14ac:dyDescent="0.25">
      <c r="A492" s="342" t="s">
        <v>311</v>
      </c>
      <c r="B492" s="1001"/>
      <c r="C492" s="315" t="s">
        <v>19</v>
      </c>
      <c r="D492" s="563"/>
      <c r="E492" s="317">
        <v>971</v>
      </c>
      <c r="F492" s="333" t="s">
        <v>214</v>
      </c>
      <c r="G492" s="333" t="s">
        <v>778</v>
      </c>
      <c r="H492" s="318" t="s">
        <v>18</v>
      </c>
      <c r="I492" s="317">
        <v>244</v>
      </c>
      <c r="J492" s="343">
        <v>200</v>
      </c>
      <c r="K492" s="343">
        <v>194.8</v>
      </c>
      <c r="L492" s="344">
        <v>0</v>
      </c>
    </row>
    <row r="493" spans="1:12" ht="31.5" x14ac:dyDescent="0.25">
      <c r="A493" s="863" t="s">
        <v>239</v>
      </c>
      <c r="B493" s="999"/>
      <c r="C493" s="864" t="s">
        <v>1132</v>
      </c>
      <c r="D493" s="864"/>
      <c r="E493" s="865" t="s">
        <v>776</v>
      </c>
      <c r="F493" s="865" t="s">
        <v>214</v>
      </c>
      <c r="G493" s="865" t="s">
        <v>778</v>
      </c>
      <c r="H493" s="865" t="s">
        <v>1133</v>
      </c>
      <c r="I493" s="866">
        <v>244</v>
      </c>
      <c r="J493" s="867">
        <v>6304.2</v>
      </c>
      <c r="K493" s="867">
        <v>6304.2</v>
      </c>
      <c r="L493" s="868">
        <v>4069.8</v>
      </c>
    </row>
    <row r="494" spans="1:12" x14ac:dyDescent="0.25">
      <c r="A494" s="1638" t="s">
        <v>564</v>
      </c>
      <c r="B494" s="1634"/>
      <c r="C494" s="1626" t="s">
        <v>1059</v>
      </c>
      <c r="D494" s="1628"/>
      <c r="E494" s="1270">
        <v>971</v>
      </c>
      <c r="F494" s="1631" t="s">
        <v>214</v>
      </c>
      <c r="G494" s="1631" t="s">
        <v>778</v>
      </c>
      <c r="H494" s="1632" t="s">
        <v>1133</v>
      </c>
      <c r="I494" s="1270">
        <v>244</v>
      </c>
      <c r="J494" s="1633">
        <v>6304.2</v>
      </c>
      <c r="K494" s="1270">
        <v>6304.2</v>
      </c>
      <c r="L494" s="1270">
        <v>4069.8</v>
      </c>
    </row>
    <row r="495" spans="1:12" x14ac:dyDescent="0.25">
      <c r="A495" s="1639"/>
      <c r="B495" s="1635"/>
      <c r="C495" s="1627"/>
      <c r="D495" s="1629"/>
      <c r="E495" s="1369"/>
      <c r="F495" s="1369"/>
      <c r="G495" s="1369"/>
      <c r="H495" s="1369"/>
      <c r="I495" s="1369"/>
      <c r="J495" s="1369"/>
      <c r="K495" s="1369"/>
      <c r="L495" s="1369"/>
    </row>
    <row r="496" spans="1:12" x14ac:dyDescent="0.25">
      <c r="A496" s="1639"/>
      <c r="B496" s="1635"/>
      <c r="C496" s="1627"/>
      <c r="D496" s="1629"/>
      <c r="E496" s="1369"/>
      <c r="F496" s="1369"/>
      <c r="G496" s="1369"/>
      <c r="H496" s="1369"/>
      <c r="I496" s="1369"/>
      <c r="J496" s="1369"/>
      <c r="K496" s="1369"/>
      <c r="L496" s="1369"/>
    </row>
    <row r="497" spans="1:12" x14ac:dyDescent="0.25">
      <c r="A497" s="1639"/>
      <c r="B497" s="1635"/>
      <c r="C497" s="1627"/>
      <c r="D497" s="1630"/>
      <c r="E497" s="1361"/>
      <c r="F497" s="1361"/>
      <c r="G497" s="1361"/>
      <c r="H497" s="1361"/>
      <c r="I497" s="1361"/>
      <c r="J497" s="1361"/>
      <c r="K497" s="1361"/>
      <c r="L497" s="1361"/>
    </row>
    <row r="498" spans="1:12" ht="15.75" x14ac:dyDescent="0.25">
      <c r="A498" s="1624" t="s">
        <v>1136</v>
      </c>
      <c r="B498" s="1636"/>
      <c r="C498" s="1656" t="s">
        <v>1134</v>
      </c>
      <c r="D498" s="1659"/>
      <c r="E498" s="1621">
        <v>971</v>
      </c>
      <c r="F498" s="865" t="s">
        <v>214</v>
      </c>
      <c r="G498" s="865" t="s">
        <v>778</v>
      </c>
      <c r="H498" s="1621">
        <v>690000000</v>
      </c>
      <c r="I498" s="1621">
        <v>611</v>
      </c>
      <c r="J498" s="1660">
        <v>0</v>
      </c>
      <c r="K498" s="1621">
        <v>941.11</v>
      </c>
      <c r="L498" s="1621">
        <v>941.11</v>
      </c>
    </row>
    <row r="499" spans="1:12" ht="15.75" x14ac:dyDescent="0.25">
      <c r="A499" s="1624"/>
      <c r="B499" s="1636"/>
      <c r="C499" s="1657"/>
      <c r="D499" s="1629"/>
      <c r="E499" s="1622"/>
      <c r="F499" s="865" t="s">
        <v>214</v>
      </c>
      <c r="G499" s="865" t="s">
        <v>778</v>
      </c>
      <c r="H499" s="1622"/>
      <c r="I499" s="1622"/>
      <c r="J499" s="1661"/>
      <c r="K499" s="1622"/>
      <c r="L499" s="1622"/>
    </row>
    <row r="500" spans="1:12" ht="15.75" x14ac:dyDescent="0.25">
      <c r="A500" s="1624"/>
      <c r="B500" s="1636"/>
      <c r="C500" s="1657"/>
      <c r="D500" s="1629"/>
      <c r="E500" s="1622"/>
      <c r="F500" s="865" t="s">
        <v>214</v>
      </c>
      <c r="G500" s="865" t="s">
        <v>778</v>
      </c>
      <c r="H500" s="1622"/>
      <c r="I500" s="1622"/>
      <c r="J500" s="1661"/>
      <c r="K500" s="1622"/>
      <c r="L500" s="1622"/>
    </row>
    <row r="501" spans="1:12" ht="15.75" x14ac:dyDescent="0.25">
      <c r="A501" s="1625"/>
      <c r="B501" s="1637"/>
      <c r="C501" s="1658"/>
      <c r="D501" s="1630"/>
      <c r="E501" s="1623"/>
      <c r="F501" s="865" t="s">
        <v>214</v>
      </c>
      <c r="G501" s="865" t="s">
        <v>778</v>
      </c>
      <c r="H501" s="1623"/>
      <c r="I501" s="1623"/>
      <c r="J501" s="1662"/>
      <c r="K501" s="1623"/>
      <c r="L501" s="1623"/>
    </row>
    <row r="502" spans="1:12" x14ac:dyDescent="0.25">
      <c r="A502" s="1348" t="s">
        <v>325</v>
      </c>
      <c r="B502" s="1348"/>
      <c r="C502" s="1648" t="s">
        <v>1135</v>
      </c>
      <c r="D502" s="1650"/>
      <c r="E502" s="1645">
        <v>971</v>
      </c>
      <c r="F502" s="1653" t="s">
        <v>214</v>
      </c>
      <c r="G502" s="1653" t="s">
        <v>778</v>
      </c>
      <c r="H502" s="1654">
        <v>690123090</v>
      </c>
      <c r="I502" s="1645">
        <v>611</v>
      </c>
      <c r="J502" s="1655">
        <v>0</v>
      </c>
      <c r="K502" s="1645">
        <v>941.11</v>
      </c>
      <c r="L502" s="1645">
        <v>941.11</v>
      </c>
    </row>
    <row r="503" spans="1:12" x14ac:dyDescent="0.25">
      <c r="A503" s="1349"/>
      <c r="B503" s="1352"/>
      <c r="C503" s="1649"/>
      <c r="D503" s="1651"/>
      <c r="E503" s="1646"/>
      <c r="F503" s="1646"/>
      <c r="G503" s="1646"/>
      <c r="H503" s="1646"/>
      <c r="I503" s="1646"/>
      <c r="J503" s="1646"/>
      <c r="K503" s="1646"/>
      <c r="L503" s="1646"/>
    </row>
    <row r="504" spans="1:12" x14ac:dyDescent="0.25">
      <c r="A504" s="1350"/>
      <c r="B504" s="1350"/>
      <c r="C504" s="1649"/>
      <c r="D504" s="1651"/>
      <c r="E504" s="1646"/>
      <c r="F504" s="1646"/>
      <c r="G504" s="1646"/>
      <c r="H504" s="1646"/>
      <c r="I504" s="1646"/>
      <c r="J504" s="1646"/>
      <c r="K504" s="1646"/>
      <c r="L504" s="1646"/>
    </row>
    <row r="505" spans="1:12" x14ac:dyDescent="0.25">
      <c r="A505" s="1350"/>
      <c r="B505" s="1350"/>
      <c r="C505" s="1649"/>
      <c r="D505" s="1651"/>
      <c r="E505" s="1646"/>
      <c r="F505" s="1646"/>
      <c r="G505" s="1646"/>
      <c r="H505" s="1646"/>
      <c r="I505" s="1646"/>
      <c r="J505" s="1646"/>
      <c r="K505" s="1646"/>
      <c r="L505" s="1646"/>
    </row>
    <row r="506" spans="1:12" ht="57" customHeight="1" x14ac:dyDescent="0.25">
      <c r="A506" s="1351"/>
      <c r="B506" s="1351"/>
      <c r="C506" s="1649"/>
      <c r="D506" s="1652"/>
      <c r="E506" s="1647"/>
      <c r="F506" s="1647"/>
      <c r="G506" s="1647"/>
      <c r="H506" s="1647"/>
      <c r="I506" s="1647"/>
      <c r="J506" s="1647"/>
      <c r="K506" s="1647"/>
      <c r="L506" s="1647"/>
    </row>
    <row r="507" spans="1:12" ht="15.75" x14ac:dyDescent="0.25">
      <c r="A507" s="1353" t="s">
        <v>1257</v>
      </c>
      <c r="B507" s="1354"/>
      <c r="C507" s="1354"/>
      <c r="D507" s="1354"/>
      <c r="E507" s="1354"/>
      <c r="F507" s="1354"/>
      <c r="G507" s="1354"/>
      <c r="H507" s="1354"/>
      <c r="I507" s="1354"/>
      <c r="J507" s="1354"/>
      <c r="K507" s="1354"/>
      <c r="L507" s="1354"/>
    </row>
    <row r="508" spans="1:12" ht="31.5" customHeight="1" x14ac:dyDescent="0.35">
      <c r="A508" s="1017"/>
      <c r="B508" s="888"/>
      <c r="C508" s="1018" t="s">
        <v>222</v>
      </c>
      <c r="D508" s="888"/>
      <c r="E508" s="888"/>
      <c r="F508" s="888"/>
      <c r="G508" s="888"/>
      <c r="H508" s="888"/>
      <c r="I508" s="888"/>
      <c r="J508" s="1019">
        <v>50</v>
      </c>
      <c r="K508" s="1019">
        <v>50</v>
      </c>
      <c r="L508" s="1019">
        <v>50</v>
      </c>
    </row>
    <row r="509" spans="1:12" ht="34.5" customHeight="1" x14ac:dyDescent="0.35">
      <c r="A509" s="1017"/>
      <c r="B509" s="888"/>
      <c r="C509" s="1018" t="s">
        <v>1174</v>
      </c>
      <c r="D509" s="888"/>
      <c r="E509" s="888"/>
      <c r="F509" s="888"/>
      <c r="G509" s="888"/>
      <c r="H509" s="888"/>
      <c r="I509" s="888"/>
      <c r="J509" s="1019">
        <v>50</v>
      </c>
      <c r="K509" s="1019">
        <v>50</v>
      </c>
      <c r="L509" s="1019">
        <v>50</v>
      </c>
    </row>
    <row r="510" spans="1:12" ht="71.25" hidden="1" x14ac:dyDescent="0.25">
      <c r="A510" s="1009">
        <v>1</v>
      </c>
      <c r="B510" s="1009"/>
      <c r="C510" s="1007" t="s">
        <v>1158</v>
      </c>
      <c r="D510" s="1011" t="s">
        <v>1165</v>
      </c>
      <c r="E510" s="1011">
        <v>971</v>
      </c>
      <c r="F510" s="1010" t="s">
        <v>802</v>
      </c>
      <c r="G510" s="1010" t="s">
        <v>748</v>
      </c>
      <c r="H510" s="878">
        <v>1790100000</v>
      </c>
      <c r="I510" s="1011"/>
      <c r="J510" s="1006">
        <v>38</v>
      </c>
      <c r="K510" s="1006">
        <v>39.270000000000003</v>
      </c>
      <c r="L510" s="1006">
        <v>39.270000000000003</v>
      </c>
    </row>
    <row r="511" spans="1:12" ht="30" hidden="1" x14ac:dyDescent="0.25">
      <c r="A511" s="1009">
        <v>1.1000000000000001</v>
      </c>
      <c r="B511" s="1009"/>
      <c r="C511" s="1008" t="s">
        <v>1159</v>
      </c>
      <c r="D511" s="313"/>
      <c r="E511" s="313">
        <v>971</v>
      </c>
      <c r="F511" s="1009" t="s">
        <v>802</v>
      </c>
      <c r="G511" s="1009" t="s">
        <v>748</v>
      </c>
      <c r="H511" s="897">
        <v>1790128010</v>
      </c>
      <c r="I511" s="313"/>
      <c r="J511" s="1003">
        <v>5</v>
      </c>
      <c r="K511" s="1003">
        <v>0</v>
      </c>
      <c r="L511" s="845">
        <v>0</v>
      </c>
    </row>
    <row r="512" spans="1:12" ht="105" x14ac:dyDescent="0.25">
      <c r="A512" s="1009" t="s">
        <v>256</v>
      </c>
      <c r="B512" s="1009"/>
      <c r="C512" s="1008" t="s">
        <v>1160</v>
      </c>
      <c r="D512" s="313"/>
      <c r="E512" s="313">
        <v>971</v>
      </c>
      <c r="F512" s="1009" t="s">
        <v>802</v>
      </c>
      <c r="G512" s="1009" t="s">
        <v>748</v>
      </c>
      <c r="H512" s="897"/>
      <c r="I512" s="313"/>
      <c r="J512" s="1003">
        <v>5</v>
      </c>
      <c r="K512" s="1003">
        <v>0</v>
      </c>
      <c r="L512" s="845">
        <v>0</v>
      </c>
    </row>
    <row r="513" spans="1:12" ht="24" x14ac:dyDescent="0.25">
      <c r="A513" s="1010" t="s">
        <v>409</v>
      </c>
      <c r="B513" s="1009"/>
      <c r="C513" s="1004" t="s">
        <v>1161</v>
      </c>
      <c r="D513" s="1011"/>
      <c r="E513" s="1011">
        <v>971</v>
      </c>
      <c r="F513" s="1010" t="s">
        <v>802</v>
      </c>
      <c r="G513" s="1010" t="s">
        <v>748</v>
      </c>
      <c r="H513" s="1005">
        <v>1790200000</v>
      </c>
      <c r="I513" s="1011"/>
      <c r="J513" s="1006">
        <v>2</v>
      </c>
      <c r="K513" s="1006">
        <v>10.73</v>
      </c>
      <c r="L513" s="1006">
        <v>10.73</v>
      </c>
    </row>
    <row r="514" spans="1:12" x14ac:dyDescent="0.25">
      <c r="A514" s="1009" t="s">
        <v>263</v>
      </c>
      <c r="B514" s="1009"/>
      <c r="C514" s="1002" t="s">
        <v>1164</v>
      </c>
      <c r="D514" s="313"/>
      <c r="E514" s="313">
        <v>971</v>
      </c>
      <c r="F514" s="1009" t="s">
        <v>802</v>
      </c>
      <c r="G514" s="1009" t="s">
        <v>748</v>
      </c>
      <c r="H514" s="897">
        <v>1790128010</v>
      </c>
      <c r="I514" s="313"/>
      <c r="J514" s="1003">
        <v>2</v>
      </c>
      <c r="K514" s="1003">
        <v>10.73</v>
      </c>
      <c r="L514" s="1003">
        <v>10.73</v>
      </c>
    </row>
    <row r="515" spans="1:12" x14ac:dyDescent="0.25">
      <c r="A515" s="1355" t="s">
        <v>1166</v>
      </c>
      <c r="B515" s="1356"/>
      <c r="C515" s="1356"/>
      <c r="D515" s="313"/>
      <c r="E515" s="313"/>
      <c r="F515" s="313"/>
      <c r="G515" s="313"/>
      <c r="H515" s="313"/>
      <c r="I515" s="313"/>
      <c r="J515" s="1012">
        <v>50</v>
      </c>
      <c r="K515" s="1012">
        <v>50</v>
      </c>
      <c r="L515" s="1012">
        <v>50</v>
      </c>
    </row>
  </sheetData>
  <mergeCells count="416">
    <mergeCell ref="F213:F216"/>
    <mergeCell ref="G213:G216"/>
    <mergeCell ref="H213:H216"/>
    <mergeCell ref="B303:B305"/>
    <mergeCell ref="A306:C306"/>
    <mergeCell ref="B314:B316"/>
    <mergeCell ref="B320:B322"/>
    <mergeCell ref="C323:C324"/>
    <mergeCell ref="A323:A324"/>
    <mergeCell ref="B323:B324"/>
    <mergeCell ref="A248:A249"/>
    <mergeCell ref="C248:C249"/>
    <mergeCell ref="A250:A251"/>
    <mergeCell ref="C250:C251"/>
    <mergeCell ref="A219:A220"/>
    <mergeCell ref="C219:C220"/>
    <mergeCell ref="C213:C216"/>
    <mergeCell ref="A213:A216"/>
    <mergeCell ref="B213:B216"/>
    <mergeCell ref="D213:D216"/>
    <mergeCell ref="E213:E216"/>
    <mergeCell ref="A318:C318"/>
    <mergeCell ref="A319:L319"/>
    <mergeCell ref="A320:A322"/>
    <mergeCell ref="J410:J411"/>
    <mergeCell ref="K410:K411"/>
    <mergeCell ref="L410:L411"/>
    <mergeCell ref="C410:C411"/>
    <mergeCell ref="A410:A411"/>
    <mergeCell ref="B410:B411"/>
    <mergeCell ref="D410:D411"/>
    <mergeCell ref="E410:E411"/>
    <mergeCell ref="F410:F411"/>
    <mergeCell ref="G410:G411"/>
    <mergeCell ref="H410:H411"/>
    <mergeCell ref="I410:I411"/>
    <mergeCell ref="H404:H405"/>
    <mergeCell ref="I404:I405"/>
    <mergeCell ref="J404:J405"/>
    <mergeCell ref="K404:K405"/>
    <mergeCell ref="L404:L405"/>
    <mergeCell ref="D406:D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C406:C407"/>
    <mergeCell ref="A404:A405"/>
    <mergeCell ref="B404:B405"/>
    <mergeCell ref="A406:A407"/>
    <mergeCell ref="A331:C331"/>
    <mergeCell ref="A333:L333"/>
    <mergeCell ref="E353:E358"/>
    <mergeCell ref="F353:F358"/>
    <mergeCell ref="G353:G358"/>
    <mergeCell ref="H353:H358"/>
    <mergeCell ref="I353:I358"/>
    <mergeCell ref="D353:D358"/>
    <mergeCell ref="J353:J358"/>
    <mergeCell ref="K353:K358"/>
    <mergeCell ref="L353:L358"/>
    <mergeCell ref="L342:L345"/>
    <mergeCell ref="D342:D345"/>
    <mergeCell ref="E342:E345"/>
    <mergeCell ref="F342:F345"/>
    <mergeCell ref="B406:B407"/>
    <mergeCell ref="D404:D405"/>
    <mergeCell ref="E404:E405"/>
    <mergeCell ref="F404:F405"/>
    <mergeCell ref="G404:G405"/>
    <mergeCell ref="A1:L1"/>
    <mergeCell ref="B337:B341"/>
    <mergeCell ref="B342:B345"/>
    <mergeCell ref="L502:L506"/>
    <mergeCell ref="C502:C506"/>
    <mergeCell ref="D502:D506"/>
    <mergeCell ref="E502:E506"/>
    <mergeCell ref="F502:F506"/>
    <mergeCell ref="G502:G506"/>
    <mergeCell ref="H502:H506"/>
    <mergeCell ref="I502:I506"/>
    <mergeCell ref="J502:J506"/>
    <mergeCell ref="K502:K506"/>
    <mergeCell ref="L494:L497"/>
    <mergeCell ref="C498:C501"/>
    <mergeCell ref="D498:D501"/>
    <mergeCell ref="E498:E501"/>
    <mergeCell ref="H498:H501"/>
    <mergeCell ref="I498:I501"/>
    <mergeCell ref="J498:J501"/>
    <mergeCell ref="H441:H443"/>
    <mergeCell ref="B254:B256"/>
    <mergeCell ref="B334:B336"/>
    <mergeCell ref="C404:C405"/>
    <mergeCell ref="K498:K501"/>
    <mergeCell ref="L498:L501"/>
    <mergeCell ref="K494:K497"/>
    <mergeCell ref="A498:A501"/>
    <mergeCell ref="C494:C497"/>
    <mergeCell ref="D494:D497"/>
    <mergeCell ref="E494:E497"/>
    <mergeCell ref="F494:F497"/>
    <mergeCell ref="G494:G497"/>
    <mergeCell ref="H494:H497"/>
    <mergeCell ref="I494:I497"/>
    <mergeCell ref="J494:J497"/>
    <mergeCell ref="B494:B497"/>
    <mergeCell ref="B498:B501"/>
    <mergeCell ref="A494:A497"/>
    <mergeCell ref="A342:A345"/>
    <mergeCell ref="K363:K367"/>
    <mergeCell ref="L363:L367"/>
    <mergeCell ref="A363:A367"/>
    <mergeCell ref="C363:C367"/>
    <mergeCell ref="D363:D367"/>
    <mergeCell ref="E363:E367"/>
    <mergeCell ref="F363:F367"/>
    <mergeCell ref="G363:G367"/>
    <mergeCell ref="H363:H367"/>
    <mergeCell ref="I363:I367"/>
    <mergeCell ref="J363:J367"/>
    <mergeCell ref="C325:C326"/>
    <mergeCell ref="C327:C328"/>
    <mergeCell ref="C329:C330"/>
    <mergeCell ref="A325:A326"/>
    <mergeCell ref="B325:B326"/>
    <mergeCell ref="A327:A328"/>
    <mergeCell ref="B327:B328"/>
    <mergeCell ref="A329:A330"/>
    <mergeCell ref="B329:B330"/>
    <mergeCell ref="E320:I320"/>
    <mergeCell ref="J320:L320"/>
    <mergeCell ref="E321:E322"/>
    <mergeCell ref="F321:G321"/>
    <mergeCell ref="H321:H322"/>
    <mergeCell ref="I321:I322"/>
    <mergeCell ref="J321:J322"/>
    <mergeCell ref="K321:K322"/>
    <mergeCell ref="L321:L322"/>
    <mergeCell ref="A210:A212"/>
    <mergeCell ref="C210:C212"/>
    <mergeCell ref="D210:D212"/>
    <mergeCell ref="E210:I210"/>
    <mergeCell ref="J210:L210"/>
    <mergeCell ref="E211:E212"/>
    <mergeCell ref="F211:G211"/>
    <mergeCell ref="H211:H212"/>
    <mergeCell ref="I211:I212"/>
    <mergeCell ref="J211:J212"/>
    <mergeCell ref="K211:K212"/>
    <mergeCell ref="L211:L212"/>
    <mergeCell ref="B210:B212"/>
    <mergeCell ref="F315:G315"/>
    <mergeCell ref="H315:H316"/>
    <mergeCell ref="K315:K316"/>
    <mergeCell ref="A429:C429"/>
    <mergeCell ref="A456:L456"/>
    <mergeCell ref="A430:L430"/>
    <mergeCell ref="A414:A416"/>
    <mergeCell ref="C414:C416"/>
    <mergeCell ref="D414:D416"/>
    <mergeCell ref="E414:I414"/>
    <mergeCell ref="J414:L414"/>
    <mergeCell ref="E415:E416"/>
    <mergeCell ref="F415:G415"/>
    <mergeCell ref="H415:H416"/>
    <mergeCell ref="I415:I416"/>
    <mergeCell ref="J415:J416"/>
    <mergeCell ref="K415:K416"/>
    <mergeCell ref="L415:L416"/>
    <mergeCell ref="B414:B416"/>
    <mergeCell ref="J342:J345"/>
    <mergeCell ref="K342:K345"/>
    <mergeCell ref="A353:A358"/>
    <mergeCell ref="C353:C358"/>
    <mergeCell ref="D320:D322"/>
    <mergeCell ref="A346:A347"/>
    <mergeCell ref="C346:C347"/>
    <mergeCell ref="A337:A341"/>
    <mergeCell ref="C337:C341"/>
    <mergeCell ref="A334:A336"/>
    <mergeCell ref="C334:C336"/>
    <mergeCell ref="D334:D336"/>
    <mergeCell ref="C320:C322"/>
    <mergeCell ref="A296:A297"/>
    <mergeCell ref="C296:C297"/>
    <mergeCell ref="A298:A299"/>
    <mergeCell ref="C298:C299"/>
    <mergeCell ref="A302:L302"/>
    <mergeCell ref="L315:L316"/>
    <mergeCell ref="A303:A305"/>
    <mergeCell ref="C303:C305"/>
    <mergeCell ref="D303:D305"/>
    <mergeCell ref="E303:I303"/>
    <mergeCell ref="A314:A316"/>
    <mergeCell ref="C314:C316"/>
    <mergeCell ref="D314:D316"/>
    <mergeCell ref="E314:I314"/>
    <mergeCell ref="J314:L314"/>
    <mergeCell ref="E315:E316"/>
    <mergeCell ref="G342:G345"/>
    <mergeCell ref="H342:H345"/>
    <mergeCell ref="J303:L303"/>
    <mergeCell ref="E304:E305"/>
    <mergeCell ref="F304:G304"/>
    <mergeCell ref="H304:H305"/>
    <mergeCell ref="I304:I305"/>
    <mergeCell ref="J304:J305"/>
    <mergeCell ref="K304:K305"/>
    <mergeCell ref="L304:L305"/>
    <mergeCell ref="I315:I316"/>
    <mergeCell ref="J315:J316"/>
    <mergeCell ref="E334:I334"/>
    <mergeCell ref="J334:L334"/>
    <mergeCell ref="E335:E336"/>
    <mergeCell ref="F335:G335"/>
    <mergeCell ref="H335:H336"/>
    <mergeCell ref="I335:I336"/>
    <mergeCell ref="J335:J336"/>
    <mergeCell ref="K335:K336"/>
    <mergeCell ref="L335:L336"/>
    <mergeCell ref="A313:L313"/>
    <mergeCell ref="I342:I345"/>
    <mergeCell ref="C342:C345"/>
    <mergeCell ref="A253:L253"/>
    <mergeCell ref="A277:A281"/>
    <mergeCell ref="E277:E281"/>
    <mergeCell ref="G277:G281"/>
    <mergeCell ref="F277:F281"/>
    <mergeCell ref="A294:A295"/>
    <mergeCell ref="C294:C295"/>
    <mergeCell ref="A254:A256"/>
    <mergeCell ref="C254:C256"/>
    <mergeCell ref="D254:D256"/>
    <mergeCell ref="E254:I254"/>
    <mergeCell ref="J254:L254"/>
    <mergeCell ref="E255:E256"/>
    <mergeCell ref="F255:G255"/>
    <mergeCell ref="H255:H256"/>
    <mergeCell ref="I255:I256"/>
    <mergeCell ref="J255:J256"/>
    <mergeCell ref="K255:K256"/>
    <mergeCell ref="L255:L256"/>
    <mergeCell ref="J277:J281"/>
    <mergeCell ref="K277:K281"/>
    <mergeCell ref="L277:L281"/>
    <mergeCell ref="H277:H281"/>
    <mergeCell ref="I277:I281"/>
    <mergeCell ref="E207:I207"/>
    <mergeCell ref="A209:L209"/>
    <mergeCell ref="E192:I192"/>
    <mergeCell ref="K183:K184"/>
    <mergeCell ref="L183:L184"/>
    <mergeCell ref="A182:A184"/>
    <mergeCell ref="H183:H184"/>
    <mergeCell ref="I183:I184"/>
    <mergeCell ref="E183:E184"/>
    <mergeCell ref="E202:I202"/>
    <mergeCell ref="C182:C184"/>
    <mergeCell ref="E182:I182"/>
    <mergeCell ref="F183:G183"/>
    <mergeCell ref="D182:D184"/>
    <mergeCell ref="C192:C194"/>
    <mergeCell ref="A192:A194"/>
    <mergeCell ref="A206:A207"/>
    <mergeCell ref="C206:C207"/>
    <mergeCell ref="E206:I206"/>
    <mergeCell ref="A175:A177"/>
    <mergeCell ref="A179:A180"/>
    <mergeCell ref="C153:C154"/>
    <mergeCell ref="J183:J184"/>
    <mergeCell ref="J182:L182"/>
    <mergeCell ref="H153:H154"/>
    <mergeCell ref="A158:A160"/>
    <mergeCell ref="A161:A163"/>
    <mergeCell ref="C167:C168"/>
    <mergeCell ref="A165:A168"/>
    <mergeCell ref="A181:L181"/>
    <mergeCell ref="A169:A170"/>
    <mergeCell ref="A172:A174"/>
    <mergeCell ref="E153:E154"/>
    <mergeCell ref="D153:D154"/>
    <mergeCell ref="E150:E151"/>
    <mergeCell ref="L150:L151"/>
    <mergeCell ref="I150:I151"/>
    <mergeCell ref="K150:K151"/>
    <mergeCell ref="A153:A157"/>
    <mergeCell ref="J153:J154"/>
    <mergeCell ref="K153:K154"/>
    <mergeCell ref="L153:L154"/>
    <mergeCell ref="I153:I154"/>
    <mergeCell ref="F153:F154"/>
    <mergeCell ref="G153:G154"/>
    <mergeCell ref="E123:I123"/>
    <mergeCell ref="E127:I127"/>
    <mergeCell ref="E101:I101"/>
    <mergeCell ref="A105:A110"/>
    <mergeCell ref="C105:C110"/>
    <mergeCell ref="E121:I121"/>
    <mergeCell ref="E115:I115"/>
    <mergeCell ref="F150:F151"/>
    <mergeCell ref="G150:G151"/>
    <mergeCell ref="H150:H151"/>
    <mergeCell ref="A148:L148"/>
    <mergeCell ref="A149:A152"/>
    <mergeCell ref="A118:A119"/>
    <mergeCell ref="C118:C119"/>
    <mergeCell ref="E105:E110"/>
    <mergeCell ref="A111:A112"/>
    <mergeCell ref="C111:C112"/>
    <mergeCell ref="E111:E112"/>
    <mergeCell ref="E113:E114"/>
    <mergeCell ref="A129:A135"/>
    <mergeCell ref="C129:C135"/>
    <mergeCell ref="A137:L137"/>
    <mergeCell ref="J150:J151"/>
    <mergeCell ref="A147:C147"/>
    <mergeCell ref="A76:A77"/>
    <mergeCell ref="F4:G4"/>
    <mergeCell ref="H4:H5"/>
    <mergeCell ref="I4:I5"/>
    <mergeCell ref="J4:J5"/>
    <mergeCell ref="A98:A100"/>
    <mergeCell ref="C98:C100"/>
    <mergeCell ref="E95:I95"/>
    <mergeCell ref="E93:I93"/>
    <mergeCell ref="E90:I90"/>
    <mergeCell ref="A88:A89"/>
    <mergeCell ref="A79:A81"/>
    <mergeCell ref="E53:I53"/>
    <mergeCell ref="C61:C62"/>
    <mergeCell ref="A86:A87"/>
    <mergeCell ref="C86:C87"/>
    <mergeCell ref="C88:C89"/>
    <mergeCell ref="A61:A62"/>
    <mergeCell ref="E58:E59"/>
    <mergeCell ref="F58:F59"/>
    <mergeCell ref="E83:I83"/>
    <mergeCell ref="C79:C81"/>
    <mergeCell ref="C76:C77"/>
    <mergeCell ref="A64:A71"/>
    <mergeCell ref="A27:A33"/>
    <mergeCell ref="E16:I16"/>
    <mergeCell ref="C27:C33"/>
    <mergeCell ref="E12:F12"/>
    <mergeCell ref="A46:A49"/>
    <mergeCell ref="G58:G59"/>
    <mergeCell ref="H58:H59"/>
    <mergeCell ref="I58:I59"/>
    <mergeCell ref="B12:B15"/>
    <mergeCell ref="D21:I21"/>
    <mergeCell ref="D40:I40"/>
    <mergeCell ref="B46:B49"/>
    <mergeCell ref="L4:L5"/>
    <mergeCell ref="C12:C15"/>
    <mergeCell ref="A2:L2"/>
    <mergeCell ref="J3:L3"/>
    <mergeCell ref="E4:E5"/>
    <mergeCell ref="C3:C5"/>
    <mergeCell ref="A6:L6"/>
    <mergeCell ref="A8:A11"/>
    <mergeCell ref="A12:A15"/>
    <mergeCell ref="E3:I3"/>
    <mergeCell ref="C8:C11"/>
    <mergeCell ref="E8:G8"/>
    <mergeCell ref="B3:B5"/>
    <mergeCell ref="D3:D5"/>
    <mergeCell ref="A3:A5"/>
    <mergeCell ref="K4:K5"/>
    <mergeCell ref="B8:B11"/>
    <mergeCell ref="L58:L59"/>
    <mergeCell ref="A73:A74"/>
    <mergeCell ref="C73:C74"/>
    <mergeCell ref="A34:A35"/>
    <mergeCell ref="C34:C35"/>
    <mergeCell ref="A43:A45"/>
    <mergeCell ref="C43:C45"/>
    <mergeCell ref="A56:A57"/>
    <mergeCell ref="C56:C57"/>
    <mergeCell ref="A58:A59"/>
    <mergeCell ref="C58:C59"/>
    <mergeCell ref="C36:C38"/>
    <mergeCell ref="C46:C49"/>
    <mergeCell ref="E42:I42"/>
    <mergeCell ref="A36:A38"/>
    <mergeCell ref="J58:J59"/>
    <mergeCell ref="K58:K59"/>
    <mergeCell ref="C64:C71"/>
    <mergeCell ref="A502:A506"/>
    <mergeCell ref="B502:B506"/>
    <mergeCell ref="A507:L507"/>
    <mergeCell ref="A515:C515"/>
    <mergeCell ref="B346:B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B363:B365"/>
    <mergeCell ref="B382:B384"/>
    <mergeCell ref="A398:L398"/>
    <mergeCell ref="A413:L413"/>
    <mergeCell ref="A382:A384"/>
    <mergeCell ref="C382:C384"/>
    <mergeCell ref="A455:C455"/>
    <mergeCell ref="A359:A360"/>
    <mergeCell ref="C359:C360"/>
    <mergeCell ref="A426:L426"/>
    <mergeCell ref="A477:L47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48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W737"/>
  <sheetViews>
    <sheetView topLeftCell="A482" zoomScaleNormal="100" workbookViewId="0">
      <selection activeCell="D497" sqref="D497:E498"/>
    </sheetView>
  </sheetViews>
  <sheetFormatPr defaultColWidth="9.140625" defaultRowHeight="15" x14ac:dyDescent="0.25"/>
  <cols>
    <col min="1" max="1" width="6.140625" style="1" customWidth="1"/>
    <col min="2" max="2" width="46.28515625" style="1" customWidth="1"/>
    <col min="3" max="3" width="29.42578125" style="1" customWidth="1"/>
    <col min="4" max="4" width="18.28515625" style="1" customWidth="1"/>
    <col min="5" max="5" width="21.7109375" style="1" customWidth="1"/>
    <col min="6" max="6" width="10.5703125" style="11" hidden="1" customWidth="1"/>
    <col min="7" max="7" width="10.85546875" style="12" hidden="1" customWidth="1"/>
    <col min="8" max="16384" width="9.140625" style="1"/>
  </cols>
  <sheetData>
    <row r="1" spans="1:6" ht="20.25" customHeight="1" x14ac:dyDescent="0.25">
      <c r="A1" s="54"/>
      <c r="B1" s="54"/>
      <c r="C1" s="54"/>
      <c r="D1" s="54"/>
      <c r="E1" s="1750" t="s">
        <v>806</v>
      </c>
      <c r="F1" s="1751"/>
    </row>
    <row r="2" spans="1:6" ht="96.6" customHeight="1" thickBot="1" x14ac:dyDescent="0.3">
      <c r="A2" s="54"/>
      <c r="B2" s="1760" t="s">
        <v>898</v>
      </c>
      <c r="C2" s="1760"/>
      <c r="D2" s="1760"/>
      <c r="E2" s="1761"/>
      <c r="F2" s="345"/>
    </row>
    <row r="3" spans="1:6" ht="33.75" customHeight="1" x14ac:dyDescent="0.25">
      <c r="A3" s="1752" t="s">
        <v>623</v>
      </c>
      <c r="B3" s="1553" t="s">
        <v>624</v>
      </c>
      <c r="C3" s="1755" t="s">
        <v>640</v>
      </c>
      <c r="D3" s="1553" t="s">
        <v>661</v>
      </c>
      <c r="E3" s="1757" t="s">
        <v>660</v>
      </c>
      <c r="F3" s="348"/>
    </row>
    <row r="4" spans="1:6" ht="56.25" customHeight="1" thickBot="1" x14ac:dyDescent="0.3">
      <c r="A4" s="1753"/>
      <c r="B4" s="1754"/>
      <c r="C4" s="1756"/>
      <c r="D4" s="1759"/>
      <c r="E4" s="1758"/>
      <c r="F4" s="348"/>
    </row>
    <row r="5" spans="1:6" ht="18.75" customHeight="1" thickBot="1" x14ac:dyDescent="0.3">
      <c r="A5" s="1543" t="s">
        <v>20</v>
      </c>
      <c r="B5" s="1544"/>
      <c r="C5" s="1544"/>
      <c r="D5" s="1544"/>
      <c r="E5" s="1545"/>
      <c r="F5" s="348"/>
    </row>
    <row r="6" spans="1:6" ht="15" customHeight="1" x14ac:dyDescent="0.25">
      <c r="A6" s="349">
        <v>1</v>
      </c>
      <c r="B6" s="350">
        <v>2</v>
      </c>
      <c r="C6" s="350">
        <v>3</v>
      </c>
      <c r="D6" s="346">
        <v>4</v>
      </c>
      <c r="E6" s="347">
        <v>5</v>
      </c>
      <c r="F6" s="348"/>
    </row>
    <row r="7" spans="1:6" ht="13.9" customHeight="1" thickBot="1" x14ac:dyDescent="0.3">
      <c r="A7" s="1766"/>
      <c r="B7" s="1733" t="s">
        <v>714</v>
      </c>
      <c r="C7" s="177" t="s">
        <v>733</v>
      </c>
      <c r="D7" s="1067">
        <v>929321146.49000001</v>
      </c>
      <c r="E7" s="352">
        <v>868708671.90999997</v>
      </c>
      <c r="F7" s="345"/>
    </row>
    <row r="8" spans="1:6" ht="30" x14ac:dyDescent="0.25">
      <c r="A8" s="1767"/>
      <c r="B8" s="1401"/>
      <c r="C8" s="87" t="s">
        <v>657</v>
      </c>
      <c r="D8" s="357">
        <v>184599842.06999999</v>
      </c>
      <c r="E8" s="1138">
        <v>181730898.72</v>
      </c>
      <c r="F8" s="345"/>
    </row>
    <row r="9" spans="1:6" ht="38.25" customHeight="1" x14ac:dyDescent="0.25">
      <c r="A9" s="1767"/>
      <c r="B9" s="1401"/>
      <c r="C9" s="87" t="s">
        <v>658</v>
      </c>
      <c r="D9" s="356">
        <v>434382871.26999998</v>
      </c>
      <c r="E9" s="1139">
        <v>386034733.61000001</v>
      </c>
      <c r="F9" s="345"/>
    </row>
    <row r="10" spans="1:6" ht="15" customHeight="1" thickBot="1" x14ac:dyDescent="0.3">
      <c r="A10" s="1767"/>
      <c r="B10" s="1401"/>
      <c r="C10" s="87" t="s">
        <v>734</v>
      </c>
      <c r="D10" s="1140">
        <v>310338433.14999998</v>
      </c>
      <c r="E10" s="1141">
        <v>300943040.07999998</v>
      </c>
      <c r="F10" s="345"/>
    </row>
    <row r="11" spans="1:6" ht="13.9" customHeight="1" x14ac:dyDescent="0.25">
      <c r="A11" s="1768" t="s">
        <v>626</v>
      </c>
      <c r="B11" s="1733" t="s">
        <v>715</v>
      </c>
      <c r="C11" s="177" t="s">
        <v>733</v>
      </c>
      <c r="D11" s="201">
        <v>354564002.41000003</v>
      </c>
      <c r="E11" s="352">
        <v>319877225.75</v>
      </c>
      <c r="F11" s="345"/>
    </row>
    <row r="12" spans="1:6" ht="30" x14ac:dyDescent="0.25">
      <c r="A12" s="1741"/>
      <c r="B12" s="1401"/>
      <c r="C12" s="87" t="s">
        <v>657</v>
      </c>
      <c r="D12" s="118">
        <v>147437754.06999999</v>
      </c>
      <c r="E12" s="353">
        <v>147437754.06999999</v>
      </c>
      <c r="F12" s="345"/>
    </row>
    <row r="13" spans="1:6" ht="45" x14ac:dyDescent="0.25">
      <c r="A13" s="1741"/>
      <c r="B13" s="1401"/>
      <c r="C13" s="87" t="s">
        <v>658</v>
      </c>
      <c r="D13" s="118">
        <v>127170732.22</v>
      </c>
      <c r="E13" s="353">
        <v>99150864.209999993</v>
      </c>
      <c r="F13" s="345"/>
    </row>
    <row r="14" spans="1:6" ht="30" x14ac:dyDescent="0.25">
      <c r="A14" s="1741"/>
      <c r="B14" s="1401"/>
      <c r="C14" s="87" t="s">
        <v>734</v>
      </c>
      <c r="D14" s="118">
        <v>79955516.120000005</v>
      </c>
      <c r="E14" s="353">
        <v>73288607.469999999</v>
      </c>
      <c r="F14" s="345"/>
    </row>
    <row r="15" spans="1:6" ht="42.75" x14ac:dyDescent="0.25">
      <c r="A15" s="195" t="s">
        <v>625</v>
      </c>
      <c r="B15" s="196" t="s">
        <v>716</v>
      </c>
      <c r="C15" s="196"/>
      <c r="D15" s="201">
        <v>2415400</v>
      </c>
      <c r="E15" s="352">
        <v>877218.91</v>
      </c>
      <c r="F15" s="345"/>
    </row>
    <row r="16" spans="1:6" ht="30" x14ac:dyDescent="0.25">
      <c r="A16" s="76" t="s">
        <v>641</v>
      </c>
      <c r="B16" s="87" t="s">
        <v>717</v>
      </c>
      <c r="C16" s="87" t="s">
        <v>734</v>
      </c>
      <c r="D16" s="118">
        <v>250000</v>
      </c>
      <c r="E16" s="353">
        <v>232809.56</v>
      </c>
      <c r="F16" s="345"/>
    </row>
    <row r="17" spans="1:6" ht="30" x14ac:dyDescent="0.25">
      <c r="A17" s="76" t="s">
        <v>642</v>
      </c>
      <c r="B17" s="77" t="s">
        <v>718</v>
      </c>
      <c r="C17" s="77" t="s">
        <v>734</v>
      </c>
      <c r="D17" s="118">
        <v>1855400</v>
      </c>
      <c r="E17" s="353">
        <v>334409.34999999998</v>
      </c>
      <c r="F17" s="345"/>
    </row>
    <row r="18" spans="1:6" ht="45" x14ac:dyDescent="0.25">
      <c r="A18" s="76" t="s">
        <v>643</v>
      </c>
      <c r="B18" s="87" t="s">
        <v>719</v>
      </c>
      <c r="C18" s="87" t="s">
        <v>734</v>
      </c>
      <c r="D18" s="118">
        <v>310000</v>
      </c>
      <c r="E18" s="353">
        <v>310000</v>
      </c>
      <c r="F18" s="345"/>
    </row>
    <row r="19" spans="1:6" ht="42.75" x14ac:dyDescent="0.25">
      <c r="A19" s="195" t="s">
        <v>627</v>
      </c>
      <c r="B19" s="196" t="s">
        <v>720</v>
      </c>
      <c r="C19" s="196"/>
      <c r="D19" s="201">
        <v>168695656.59</v>
      </c>
      <c r="E19" s="352">
        <v>148594129.30000001</v>
      </c>
      <c r="F19" s="345"/>
    </row>
    <row r="20" spans="1:6" ht="30" x14ac:dyDescent="0.25">
      <c r="A20" s="76" t="s">
        <v>630</v>
      </c>
      <c r="B20" s="87" t="s">
        <v>655</v>
      </c>
      <c r="C20" s="87" t="s">
        <v>734</v>
      </c>
      <c r="D20" s="118">
        <v>287000</v>
      </c>
      <c r="E20" s="353">
        <v>279400</v>
      </c>
      <c r="F20" s="345"/>
    </row>
    <row r="21" spans="1:6" ht="30" x14ac:dyDescent="0.25">
      <c r="A21" s="76" t="s">
        <v>631</v>
      </c>
      <c r="B21" s="87" t="s">
        <v>721</v>
      </c>
      <c r="C21" s="87" t="s">
        <v>734</v>
      </c>
      <c r="D21" s="118">
        <v>1293900</v>
      </c>
      <c r="E21" s="353">
        <v>1251130.2</v>
      </c>
      <c r="F21" s="345"/>
    </row>
    <row r="22" spans="1:6" ht="45" x14ac:dyDescent="0.25">
      <c r="A22" s="76" t="s">
        <v>632</v>
      </c>
      <c r="B22" s="89" t="s">
        <v>722</v>
      </c>
      <c r="C22" s="89" t="s">
        <v>734</v>
      </c>
      <c r="D22" s="118">
        <v>25000</v>
      </c>
      <c r="E22" s="353">
        <v>25000</v>
      </c>
      <c r="F22" s="345"/>
    </row>
    <row r="23" spans="1:6" ht="30" x14ac:dyDescent="0.25">
      <c r="A23" s="76" t="s">
        <v>633</v>
      </c>
      <c r="B23" s="87" t="s">
        <v>656</v>
      </c>
      <c r="C23" s="87" t="s">
        <v>734</v>
      </c>
      <c r="D23" s="118">
        <v>495320</v>
      </c>
      <c r="E23" s="353">
        <v>494026.8</v>
      </c>
      <c r="F23" s="345"/>
    </row>
    <row r="24" spans="1:6" ht="30" x14ac:dyDescent="0.25">
      <c r="A24" s="76" t="s">
        <v>634</v>
      </c>
      <c r="B24" s="87" t="s">
        <v>821</v>
      </c>
      <c r="C24" s="87" t="s">
        <v>734</v>
      </c>
      <c r="D24" s="118">
        <v>215200</v>
      </c>
      <c r="E24" s="353">
        <v>215200</v>
      </c>
      <c r="F24" s="345"/>
    </row>
    <row r="25" spans="1:6" ht="45" x14ac:dyDescent="0.25">
      <c r="A25" s="76" t="s">
        <v>635</v>
      </c>
      <c r="B25" s="87" t="s">
        <v>723</v>
      </c>
      <c r="C25" s="87" t="s">
        <v>734</v>
      </c>
      <c r="D25" s="118">
        <v>63029892.109999999</v>
      </c>
      <c r="E25" s="353">
        <v>58469098.719999999</v>
      </c>
      <c r="F25" s="345"/>
    </row>
    <row r="26" spans="1:6" ht="30" x14ac:dyDescent="0.25">
      <c r="A26" s="76" t="s">
        <v>636</v>
      </c>
      <c r="B26" s="87" t="s">
        <v>664</v>
      </c>
      <c r="C26" s="87" t="s">
        <v>734</v>
      </c>
      <c r="D26" s="118">
        <v>11908082.48</v>
      </c>
      <c r="E26" s="353">
        <v>11505335.029999999</v>
      </c>
      <c r="F26" s="345"/>
    </row>
    <row r="27" spans="1:6" ht="75" x14ac:dyDescent="0.25">
      <c r="A27" s="76" t="s">
        <v>637</v>
      </c>
      <c r="B27" s="87" t="s">
        <v>654</v>
      </c>
      <c r="C27" s="87" t="s">
        <v>658</v>
      </c>
      <c r="D27" s="118">
        <v>87950446</v>
      </c>
      <c r="E27" s="353">
        <v>73046675.109999999</v>
      </c>
      <c r="F27" s="345"/>
    </row>
    <row r="28" spans="1:6" ht="105" x14ac:dyDescent="0.25">
      <c r="A28" s="76" t="s">
        <v>638</v>
      </c>
      <c r="B28" s="87" t="s">
        <v>86</v>
      </c>
      <c r="C28" s="87" t="s">
        <v>658</v>
      </c>
      <c r="D28" s="118">
        <v>3490816</v>
      </c>
      <c r="E28" s="353">
        <v>3308263.44</v>
      </c>
      <c r="F28" s="345"/>
    </row>
    <row r="29" spans="1:6" ht="28.5" x14ac:dyDescent="0.25">
      <c r="A29" s="195" t="s">
        <v>628</v>
      </c>
      <c r="B29" s="196" t="s">
        <v>87</v>
      </c>
      <c r="C29" s="196"/>
      <c r="D29" s="201">
        <v>300000</v>
      </c>
      <c r="E29" s="352">
        <v>300000</v>
      </c>
      <c r="F29" s="345"/>
    </row>
    <row r="30" spans="1:6" ht="105" x14ac:dyDescent="0.25">
      <c r="A30" s="202" t="s">
        <v>639</v>
      </c>
      <c r="B30" s="77" t="s">
        <v>88</v>
      </c>
      <c r="C30" s="77" t="s">
        <v>658</v>
      </c>
      <c r="D30" s="118">
        <v>300000</v>
      </c>
      <c r="E30" s="353">
        <v>300000</v>
      </c>
      <c r="F30" s="345"/>
    </row>
    <row r="31" spans="1:6" ht="41.25" customHeight="1" x14ac:dyDescent="0.25">
      <c r="A31" s="195" t="s">
        <v>629</v>
      </c>
      <c r="B31" s="196" t="s">
        <v>89</v>
      </c>
      <c r="C31" s="196"/>
      <c r="D31" s="201">
        <v>183152945.81999999</v>
      </c>
      <c r="E31" s="352">
        <v>170105877.53999999</v>
      </c>
      <c r="F31" s="345"/>
    </row>
    <row r="32" spans="1:6" ht="69" customHeight="1" x14ac:dyDescent="0.25">
      <c r="A32" s="1762" t="s">
        <v>90</v>
      </c>
      <c r="B32" s="1764" t="s">
        <v>91</v>
      </c>
      <c r="C32" s="77" t="s">
        <v>734</v>
      </c>
      <c r="D32" s="520">
        <f>'[1]Форма 7'!J43</f>
        <v>285721.53000000003</v>
      </c>
      <c r="E32" s="520">
        <f>'[1]Форма 7'!K43</f>
        <v>172197.81</v>
      </c>
      <c r="F32" s="345"/>
    </row>
    <row r="33" spans="1:6" ht="37.5" customHeight="1" x14ac:dyDescent="0.25">
      <c r="A33" s="1762"/>
      <c r="B33" s="1764"/>
      <c r="C33" s="459" t="s">
        <v>657</v>
      </c>
      <c r="D33" s="520">
        <f>'[1]Форма 7'!J44</f>
        <v>147437754.06999999</v>
      </c>
      <c r="E33" s="520">
        <f>'[1]Форма 7'!K44</f>
        <v>147437754.06999999</v>
      </c>
      <c r="F33" s="345"/>
    </row>
    <row r="34" spans="1:6" ht="15" customHeight="1" x14ac:dyDescent="0.25">
      <c r="A34" s="1763"/>
      <c r="B34" s="1765"/>
      <c r="C34" s="87" t="s">
        <v>658</v>
      </c>
      <c r="D34" s="520">
        <f>'[1]Форма 7'!J45</f>
        <v>35429470.219999999</v>
      </c>
      <c r="E34" s="520">
        <f>'[1]Форма 7'!K45</f>
        <v>22495925.66</v>
      </c>
      <c r="F34" s="345"/>
    </row>
    <row r="35" spans="1:6" ht="13.9" customHeight="1" x14ac:dyDescent="0.25">
      <c r="A35" s="1732" t="s">
        <v>92</v>
      </c>
      <c r="B35" s="1733" t="s">
        <v>93</v>
      </c>
      <c r="C35" s="177" t="s">
        <v>733</v>
      </c>
      <c r="D35" s="201">
        <v>502316060.02999997</v>
      </c>
      <c r="E35" s="352">
        <v>476593562.24000001</v>
      </c>
      <c r="F35" s="345"/>
    </row>
    <row r="36" spans="1:6" ht="30" x14ac:dyDescent="0.25">
      <c r="A36" s="1443"/>
      <c r="B36" s="1401"/>
      <c r="C36" s="87" t="s">
        <v>657</v>
      </c>
      <c r="D36" s="118">
        <v>37162088</v>
      </c>
      <c r="E36" s="353">
        <v>34293144.649999999</v>
      </c>
      <c r="F36" s="345"/>
    </row>
    <row r="37" spans="1:6" ht="45" x14ac:dyDescent="0.25">
      <c r="A37" s="1443"/>
      <c r="B37" s="1401"/>
      <c r="C37" s="87" t="s">
        <v>658</v>
      </c>
      <c r="D37" s="118">
        <v>30441141.949999999</v>
      </c>
      <c r="E37" s="353">
        <v>284179577.26999998</v>
      </c>
      <c r="F37" s="345"/>
    </row>
    <row r="38" spans="1:6" ht="30" x14ac:dyDescent="0.25">
      <c r="A38" s="1443"/>
      <c r="B38" s="1401"/>
      <c r="C38" s="87" t="s">
        <v>734</v>
      </c>
      <c r="D38" s="118">
        <v>160722830.08000001</v>
      </c>
      <c r="E38" s="353">
        <v>158120840.31999999</v>
      </c>
      <c r="F38" s="345"/>
    </row>
    <row r="39" spans="1:6" ht="33.75" customHeight="1" thickBot="1" x14ac:dyDescent="0.3">
      <c r="A39" s="195" t="s">
        <v>674</v>
      </c>
      <c r="B39" s="196" t="s">
        <v>94</v>
      </c>
      <c r="C39" s="196" t="s">
        <v>735</v>
      </c>
      <c r="D39" s="201">
        <v>5907372.4100000001</v>
      </c>
      <c r="E39" s="352">
        <v>5527338.4299999997</v>
      </c>
      <c r="F39" s="345"/>
    </row>
    <row r="40" spans="1:6" ht="36.75" customHeight="1" thickBot="1" x14ac:dyDescent="0.3">
      <c r="A40" s="521" t="s">
        <v>95</v>
      </c>
      <c r="B40" s="519" t="s">
        <v>719</v>
      </c>
      <c r="C40" s="519" t="s">
        <v>734</v>
      </c>
      <c r="D40" s="529">
        <f>'[1]Форма 7'!J51</f>
        <v>3088972.21</v>
      </c>
      <c r="E40" s="529">
        <f>'[1]Форма 7'!K51</f>
        <v>2708938.23</v>
      </c>
      <c r="F40" s="345"/>
    </row>
    <row r="41" spans="1:6" ht="60" x14ac:dyDescent="0.25">
      <c r="A41" s="521" t="s">
        <v>97</v>
      </c>
      <c r="B41" s="492" t="s">
        <v>96</v>
      </c>
      <c r="C41" s="492" t="s">
        <v>734</v>
      </c>
      <c r="D41" s="529">
        <f>'[1]Форма 7'!J52</f>
        <v>2818400.2</v>
      </c>
      <c r="E41" s="529">
        <f>'[1]Форма 7'!K52</f>
        <v>2818400.2</v>
      </c>
      <c r="F41" s="345"/>
    </row>
    <row r="42" spans="1:6" ht="57" x14ac:dyDescent="0.25">
      <c r="A42" s="202" t="s">
        <v>668</v>
      </c>
      <c r="B42" s="196" t="s">
        <v>98</v>
      </c>
      <c r="C42" s="354"/>
      <c r="D42" s="201">
        <v>470730646.25999999</v>
      </c>
      <c r="E42" s="352">
        <v>447926110.43000001</v>
      </c>
      <c r="F42" s="345"/>
    </row>
    <row r="43" spans="1:6" ht="30" x14ac:dyDescent="0.25">
      <c r="A43" s="521" t="s">
        <v>99</v>
      </c>
      <c r="B43" s="492" t="s">
        <v>655</v>
      </c>
      <c r="C43" s="492" t="s">
        <v>734</v>
      </c>
      <c r="D43" s="522">
        <f>'[1]Форма 7'!J54</f>
        <v>737888</v>
      </c>
      <c r="E43" s="522">
        <f>'[1]Форма 7'!K54</f>
        <v>709347</v>
      </c>
      <c r="F43" s="345"/>
    </row>
    <row r="44" spans="1:6" ht="30" x14ac:dyDescent="0.25">
      <c r="A44" s="521" t="s">
        <v>100</v>
      </c>
      <c r="B44" s="492" t="s">
        <v>888</v>
      </c>
      <c r="C44" s="492" t="s">
        <v>734</v>
      </c>
      <c r="D44" s="522">
        <f>'[1]Форма 7'!J55</f>
        <v>25000</v>
      </c>
      <c r="E44" s="522">
        <f>'[1]Форма 7'!K55</f>
        <v>25000</v>
      </c>
      <c r="F44" s="345"/>
    </row>
    <row r="45" spans="1:6" ht="30" x14ac:dyDescent="0.25">
      <c r="A45" s="521" t="s">
        <v>101</v>
      </c>
      <c r="B45" s="492" t="s">
        <v>102</v>
      </c>
      <c r="C45" s="492" t="s">
        <v>734</v>
      </c>
      <c r="D45" s="522">
        <f>'[1]Форма 7'!J56+'[1]Форма 7'!J57</f>
        <v>3105397.82</v>
      </c>
      <c r="E45" s="522">
        <f>'[1]Форма 7'!K56+'[1]Форма 7'!K57</f>
        <v>2929103.44</v>
      </c>
      <c r="F45" s="345"/>
    </row>
    <row r="46" spans="1:6" ht="30" x14ac:dyDescent="0.25">
      <c r="A46" s="521" t="s">
        <v>103</v>
      </c>
      <c r="B46" s="492" t="s">
        <v>656</v>
      </c>
      <c r="C46" s="492" t="s">
        <v>734</v>
      </c>
      <c r="D46" s="522">
        <f>'[1]Форма 7'!J58</f>
        <v>1094500</v>
      </c>
      <c r="E46" s="522">
        <f>'[1]Форма 7'!K58</f>
        <v>1090644</v>
      </c>
      <c r="F46" s="345"/>
    </row>
    <row r="47" spans="1:6" ht="30" x14ac:dyDescent="0.25">
      <c r="A47" s="521" t="s">
        <v>104</v>
      </c>
      <c r="B47" s="492" t="s">
        <v>821</v>
      </c>
      <c r="C47" s="492" t="s">
        <v>734</v>
      </c>
      <c r="D47" s="522">
        <f>'[1]Форма 7'!J59</f>
        <v>967543</v>
      </c>
      <c r="E47" s="522">
        <f>'[1]Форма 7'!K59</f>
        <v>967543</v>
      </c>
      <c r="F47" s="345"/>
    </row>
    <row r="48" spans="1:6" ht="30" x14ac:dyDescent="0.25">
      <c r="A48" s="521" t="s">
        <v>105</v>
      </c>
      <c r="B48" s="492" t="s">
        <v>662</v>
      </c>
      <c r="C48" s="492" t="s">
        <v>734</v>
      </c>
      <c r="D48" s="522">
        <f>SUM('[1]Форма 7'!J60:J61)</f>
        <v>468949.07999999996</v>
      </c>
      <c r="E48" s="522">
        <f>SUM('[1]Форма 7'!K60:K61)</f>
        <v>468949.07999999996</v>
      </c>
      <c r="F48" s="345"/>
    </row>
    <row r="49" spans="1:6" ht="30" x14ac:dyDescent="0.25">
      <c r="A49" s="521" t="s">
        <v>106</v>
      </c>
      <c r="B49" s="492" t="s">
        <v>663</v>
      </c>
      <c r="C49" s="492" t="s">
        <v>734</v>
      </c>
      <c r="D49" s="522">
        <f>'[1]Форма 7'!J62</f>
        <v>175389.62</v>
      </c>
      <c r="E49" s="522">
        <f>'[1]Форма 7'!K62</f>
        <v>175389.62</v>
      </c>
      <c r="F49" s="345"/>
    </row>
    <row r="50" spans="1:6" ht="45" x14ac:dyDescent="0.25">
      <c r="A50" s="521" t="s">
        <v>107</v>
      </c>
      <c r="B50" s="462" t="s">
        <v>723</v>
      </c>
      <c r="C50" s="462" t="s">
        <v>734</v>
      </c>
      <c r="D50" s="522">
        <f>SUM('[1]Форма 7'!J63:J70)</f>
        <v>104404324.44000001</v>
      </c>
      <c r="E50" s="522">
        <f>SUM('[1]Форма 7'!K63:K70)</f>
        <v>102561206.22999999</v>
      </c>
      <c r="F50" s="345"/>
    </row>
    <row r="51" spans="1:6" ht="60" x14ac:dyDescent="0.25">
      <c r="A51" s="521" t="s">
        <v>108</v>
      </c>
      <c r="B51" s="462" t="s">
        <v>109</v>
      </c>
      <c r="C51" s="462" t="s">
        <v>734</v>
      </c>
      <c r="D51" s="522">
        <f>'[1]Форма 7'!J71</f>
        <v>10566107</v>
      </c>
      <c r="E51" s="522">
        <f>'[1]Форма 7'!K71</f>
        <v>10566107</v>
      </c>
      <c r="F51" s="345"/>
    </row>
    <row r="52" spans="1:6" ht="30" x14ac:dyDescent="0.25">
      <c r="A52" s="521" t="s">
        <v>110</v>
      </c>
      <c r="B52" s="492" t="s">
        <v>664</v>
      </c>
      <c r="C52" s="492" t="s">
        <v>734</v>
      </c>
      <c r="D52" s="522">
        <f>SUM('[1]Форма 7'!J72:J73)</f>
        <v>29677946.32</v>
      </c>
      <c r="E52" s="522">
        <f>SUM('[1]Форма 7'!K72:K73)</f>
        <v>29507800.129999999</v>
      </c>
      <c r="F52" s="345"/>
    </row>
    <row r="53" spans="1:6" ht="45" x14ac:dyDescent="0.25">
      <c r="A53" s="521" t="s">
        <v>111</v>
      </c>
      <c r="B53" s="462" t="s">
        <v>665</v>
      </c>
      <c r="C53" s="462" t="s">
        <v>734</v>
      </c>
      <c r="D53" s="522">
        <f>'[1]Форма 7'!J74</f>
        <v>3479637.98</v>
      </c>
      <c r="E53" s="522">
        <f>'[1]Форма 7'!K74</f>
        <v>3479637.98</v>
      </c>
      <c r="F53" s="345"/>
    </row>
    <row r="54" spans="1:6" ht="75" x14ac:dyDescent="0.25">
      <c r="A54" s="521" t="s">
        <v>112</v>
      </c>
      <c r="B54" s="462" t="s">
        <v>811</v>
      </c>
      <c r="C54" s="523" t="s">
        <v>657</v>
      </c>
      <c r="D54" s="524">
        <f>SUM('[1]Форма 7'!J75:J76)</f>
        <v>22674252.850000001</v>
      </c>
      <c r="E54" s="524">
        <f>SUM('[1]Форма 7'!K75:K76)</f>
        <v>20661634.440000001</v>
      </c>
      <c r="F54" s="345"/>
    </row>
    <row r="55" spans="1:6" ht="105.75" thickBot="1" x14ac:dyDescent="0.3">
      <c r="A55" s="521" t="s">
        <v>114</v>
      </c>
      <c r="B55" s="515" t="s">
        <v>819</v>
      </c>
      <c r="C55" s="525" t="s">
        <v>657</v>
      </c>
      <c r="D55" s="526">
        <f>'[1]Форма 7'!J77</f>
        <v>4235747.1500000004</v>
      </c>
      <c r="E55" s="526">
        <f>'[1]Форма 7'!K77</f>
        <v>4235747.1500000004</v>
      </c>
      <c r="F55" s="345"/>
    </row>
    <row r="56" spans="1:6" ht="94.5" customHeight="1" x14ac:dyDescent="0.25">
      <c r="A56" s="521" t="s">
        <v>812</v>
      </c>
      <c r="B56" s="462" t="s">
        <v>113</v>
      </c>
      <c r="C56" s="462" t="s">
        <v>658</v>
      </c>
      <c r="D56" s="527">
        <f>SUM('[1]Форма 7'!J78:J80)</f>
        <v>244228663</v>
      </c>
      <c r="E56" s="527">
        <f>SUM('[1]Форма 7'!K78:K80)</f>
        <v>225658701.35999998</v>
      </c>
      <c r="F56" s="345"/>
    </row>
    <row r="57" spans="1:6" ht="120.75" thickBot="1" x14ac:dyDescent="0.3">
      <c r="A57" s="521" t="s">
        <v>813</v>
      </c>
      <c r="B57" s="515" t="s">
        <v>115</v>
      </c>
      <c r="C57" s="515" t="s">
        <v>658</v>
      </c>
      <c r="D57" s="528">
        <f>'[1]Форма 7'!J81</f>
        <v>44889300</v>
      </c>
      <c r="E57" s="528">
        <f>'[1]Форма 7'!K81</f>
        <v>44889300</v>
      </c>
      <c r="F57" s="345"/>
    </row>
    <row r="58" spans="1:6" ht="57" x14ac:dyDescent="0.25">
      <c r="A58" s="202" t="s">
        <v>673</v>
      </c>
      <c r="B58" s="193" t="s">
        <v>116</v>
      </c>
      <c r="C58" s="196" t="s">
        <v>658</v>
      </c>
      <c r="D58" s="201">
        <v>19886600</v>
      </c>
      <c r="E58" s="352">
        <v>17724283.390000001</v>
      </c>
      <c r="F58" s="345"/>
    </row>
    <row r="59" spans="1:6" ht="105" x14ac:dyDescent="0.25">
      <c r="A59" s="521" t="s">
        <v>117</v>
      </c>
      <c r="B59" s="462" t="s">
        <v>118</v>
      </c>
      <c r="C59" s="462" t="s">
        <v>658</v>
      </c>
      <c r="D59" s="522">
        <f>'[1]Форма 7'!J83</f>
        <v>6481860</v>
      </c>
      <c r="E59" s="522">
        <f>'[1]Форма 7'!K83</f>
        <v>5292639.91</v>
      </c>
      <c r="F59" s="345"/>
    </row>
    <row r="60" spans="1:6" ht="103.5" customHeight="1" x14ac:dyDescent="0.25">
      <c r="A60" s="521" t="s">
        <v>119</v>
      </c>
      <c r="B60" s="462" t="s">
        <v>120</v>
      </c>
      <c r="C60" s="462" t="s">
        <v>658</v>
      </c>
      <c r="D60" s="522">
        <f>'[1]Форма 7'!J84</f>
        <v>1754640</v>
      </c>
      <c r="E60" s="522">
        <f>'[1]Форма 7'!K84</f>
        <v>1754640</v>
      </c>
      <c r="F60" s="345"/>
    </row>
    <row r="61" spans="1:6" ht="27.6" customHeight="1" x14ac:dyDescent="0.25">
      <c r="A61" s="1747" t="s">
        <v>817</v>
      </c>
      <c r="B61" s="1734" t="s">
        <v>118</v>
      </c>
      <c r="C61" s="523" t="s">
        <v>657</v>
      </c>
      <c r="D61" s="524">
        <f>'[1]Форма 7'!J85</f>
        <v>7884368.7999999998</v>
      </c>
      <c r="E61" s="524">
        <f>'[1]Форма 7'!K85</f>
        <v>7028043.8600000003</v>
      </c>
      <c r="F61" s="345"/>
    </row>
    <row r="62" spans="1:6" ht="39.75" customHeight="1" x14ac:dyDescent="0.25">
      <c r="A62" s="1748"/>
      <c r="B62" s="1391"/>
      <c r="C62" s="523" t="s">
        <v>658</v>
      </c>
      <c r="D62" s="524">
        <f>'[1]Форма 7'!J86</f>
        <v>1075141.2</v>
      </c>
      <c r="E62" s="524">
        <f>'[1]Форма 7'!K86</f>
        <v>958369.62</v>
      </c>
      <c r="F62" s="345"/>
    </row>
    <row r="63" spans="1:6" ht="27.6" customHeight="1" x14ac:dyDescent="0.25">
      <c r="A63" s="1747" t="s">
        <v>818</v>
      </c>
      <c r="B63" s="1734" t="s">
        <v>120</v>
      </c>
      <c r="C63" s="523" t="s">
        <v>657</v>
      </c>
      <c r="D63" s="524">
        <f>'[1]Форма 7'!J87</f>
        <v>2367719.2000000002</v>
      </c>
      <c r="E63" s="524">
        <f>'[1]Форма 7'!K87</f>
        <v>2367719.2000000002</v>
      </c>
      <c r="F63" s="345"/>
    </row>
    <row r="64" spans="1:6" ht="81.75" customHeight="1" thickBot="1" x14ac:dyDescent="0.3">
      <c r="A64" s="1749"/>
      <c r="B64" s="1735"/>
      <c r="C64" s="523" t="s">
        <v>658</v>
      </c>
      <c r="D64" s="524">
        <f>'[1]Форма 7'!J88</f>
        <v>322870.8</v>
      </c>
      <c r="E64" s="524">
        <f>'[1]Форма 7'!K88</f>
        <v>322870.8</v>
      </c>
      <c r="F64" s="345"/>
    </row>
    <row r="65" spans="1:6" ht="29.25" thickBot="1" x14ac:dyDescent="0.3">
      <c r="A65" s="202" t="s">
        <v>121</v>
      </c>
      <c r="B65" s="1137" t="s">
        <v>890</v>
      </c>
      <c r="C65" s="196" t="s">
        <v>734</v>
      </c>
      <c r="D65" s="201">
        <v>2377441.36</v>
      </c>
      <c r="E65" s="352">
        <v>2377441.36</v>
      </c>
      <c r="F65" s="345"/>
    </row>
    <row r="66" spans="1:6" ht="60" x14ac:dyDescent="0.25">
      <c r="A66" s="521" t="s">
        <v>123</v>
      </c>
      <c r="B66" s="462" t="s">
        <v>899</v>
      </c>
      <c r="C66" s="462" t="s">
        <v>658</v>
      </c>
      <c r="D66" s="522">
        <f>'[1]Форма 7'!J90</f>
        <v>2353666.9500000002</v>
      </c>
      <c r="E66" s="522">
        <f>'[1]Форма 7'!K90</f>
        <v>2353666.9500000002</v>
      </c>
      <c r="F66" s="345"/>
    </row>
    <row r="67" spans="1:6" ht="45.75" thickBot="1" x14ac:dyDescent="0.3">
      <c r="A67" s="521" t="s">
        <v>825</v>
      </c>
      <c r="B67" s="462" t="s">
        <v>900</v>
      </c>
      <c r="C67" s="462" t="s">
        <v>734</v>
      </c>
      <c r="D67" s="522">
        <f>'[1]Форма 7'!J91</f>
        <v>23774.41</v>
      </c>
      <c r="E67" s="522">
        <f>'[1]Форма 7'!K91</f>
        <v>23774.41</v>
      </c>
      <c r="F67" s="345"/>
    </row>
    <row r="68" spans="1:6" ht="40.5" customHeight="1" thickBot="1" x14ac:dyDescent="0.3">
      <c r="A68" s="202" t="s">
        <v>125</v>
      </c>
      <c r="B68" s="1137" t="s">
        <v>122</v>
      </c>
      <c r="C68" s="196" t="s">
        <v>658</v>
      </c>
      <c r="D68" s="201">
        <v>89000</v>
      </c>
      <c r="E68" s="352">
        <v>89000</v>
      </c>
      <c r="F68" s="345"/>
    </row>
    <row r="69" spans="1:6" ht="45.75" thickBot="1" x14ac:dyDescent="0.3">
      <c r="A69" s="531" t="s">
        <v>901</v>
      </c>
      <c r="B69" s="530" t="s">
        <v>124</v>
      </c>
      <c r="C69" s="87" t="s">
        <v>734</v>
      </c>
      <c r="D69" s="118">
        <v>89000</v>
      </c>
      <c r="E69" s="353">
        <v>89000</v>
      </c>
      <c r="F69" s="345"/>
    </row>
    <row r="70" spans="1:6" ht="57" x14ac:dyDescent="0.25">
      <c r="A70" s="202" t="s">
        <v>126</v>
      </c>
      <c r="B70" s="193" t="s">
        <v>127</v>
      </c>
      <c r="C70" s="196" t="s">
        <v>658</v>
      </c>
      <c r="D70" s="201">
        <v>3325000</v>
      </c>
      <c r="E70" s="352">
        <v>2949388.63</v>
      </c>
      <c r="F70" s="345"/>
    </row>
    <row r="71" spans="1:6" ht="91.5" customHeight="1" x14ac:dyDescent="0.25">
      <c r="A71" s="521" t="s">
        <v>128</v>
      </c>
      <c r="B71" s="462" t="s">
        <v>88</v>
      </c>
      <c r="C71" s="462" t="s">
        <v>658</v>
      </c>
      <c r="D71" s="522">
        <f>'[1]Форма 7'!J95</f>
        <v>3085000</v>
      </c>
      <c r="E71" s="522">
        <f>'[1]Форма 7'!K95</f>
        <v>2709388.63</v>
      </c>
      <c r="F71" s="345"/>
    </row>
    <row r="72" spans="1:6" ht="107.25" customHeight="1" x14ac:dyDescent="0.25">
      <c r="A72" s="521" t="s">
        <v>129</v>
      </c>
      <c r="B72" s="462" t="s">
        <v>130</v>
      </c>
      <c r="C72" s="462" t="s">
        <v>658</v>
      </c>
      <c r="D72" s="522">
        <f>'[1]Форма 7'!J96</f>
        <v>240000</v>
      </c>
      <c r="E72" s="522">
        <f>'[1]Форма 7'!K96</f>
        <v>240000</v>
      </c>
      <c r="F72" s="345"/>
    </row>
    <row r="73" spans="1:6" ht="13.9" customHeight="1" x14ac:dyDescent="0.25">
      <c r="A73" s="1740" t="s">
        <v>131</v>
      </c>
      <c r="B73" s="1733" t="s">
        <v>132</v>
      </c>
      <c r="C73" s="177" t="s">
        <v>733</v>
      </c>
      <c r="D73" s="201">
        <v>41684589.100000001</v>
      </c>
      <c r="E73" s="352">
        <v>41583154.850000001</v>
      </c>
      <c r="F73" s="345"/>
    </row>
    <row r="74" spans="1:6" ht="45" x14ac:dyDescent="0.25">
      <c r="A74" s="1741"/>
      <c r="B74" s="1401"/>
      <c r="C74" s="355" t="s">
        <v>658</v>
      </c>
      <c r="D74" s="118">
        <v>2780997.1</v>
      </c>
      <c r="E74" s="353">
        <v>2704291.63</v>
      </c>
      <c r="F74" s="345"/>
    </row>
    <row r="75" spans="1:6" ht="30" x14ac:dyDescent="0.25">
      <c r="A75" s="1741"/>
      <c r="B75" s="1401"/>
      <c r="C75" s="355" t="s">
        <v>734</v>
      </c>
      <c r="D75" s="118">
        <v>38903592</v>
      </c>
      <c r="E75" s="353">
        <v>38878863.219999999</v>
      </c>
      <c r="F75" s="345"/>
    </row>
    <row r="76" spans="1:6" ht="85.5" x14ac:dyDescent="0.25">
      <c r="A76" s="202" t="s">
        <v>679</v>
      </c>
      <c r="B76" s="193" t="s">
        <v>133</v>
      </c>
      <c r="C76" s="196" t="s">
        <v>736</v>
      </c>
      <c r="D76" s="201">
        <v>38337592</v>
      </c>
      <c r="E76" s="352">
        <v>38312863.219999999</v>
      </c>
      <c r="F76" s="345"/>
    </row>
    <row r="77" spans="1:6" ht="30" x14ac:dyDescent="0.25">
      <c r="A77" s="532" t="s">
        <v>134</v>
      </c>
      <c r="B77" s="462" t="s">
        <v>655</v>
      </c>
      <c r="C77" s="462" t="s">
        <v>734</v>
      </c>
      <c r="D77" s="527">
        <f>'[1]Форма 7'!J101</f>
        <v>25000</v>
      </c>
      <c r="E77" s="527">
        <f>'[1]Форма 7'!K101</f>
        <v>25000</v>
      </c>
      <c r="F77" s="345"/>
    </row>
    <row r="78" spans="1:6" ht="30" x14ac:dyDescent="0.25">
      <c r="A78" s="532" t="s">
        <v>135</v>
      </c>
      <c r="B78" s="492" t="s">
        <v>888</v>
      </c>
      <c r="C78" s="492" t="s">
        <v>734</v>
      </c>
      <c r="D78" s="522">
        <f>'[1]Форма 7'!J102</f>
        <v>225000</v>
      </c>
      <c r="E78" s="522">
        <f>'[1]Форма 7'!K102</f>
        <v>225000</v>
      </c>
      <c r="F78" s="345"/>
    </row>
    <row r="79" spans="1:6" ht="30" x14ac:dyDescent="0.25">
      <c r="A79" s="532" t="s">
        <v>137</v>
      </c>
      <c r="B79" s="492" t="s">
        <v>895</v>
      </c>
      <c r="C79" s="492" t="s">
        <v>734</v>
      </c>
      <c r="D79" s="522">
        <f>'[1]Форма 7'!J103</f>
        <v>144190</v>
      </c>
      <c r="E79" s="522">
        <f>'[1]Форма 7'!K103</f>
        <v>144190</v>
      </c>
      <c r="F79" s="345"/>
    </row>
    <row r="80" spans="1:6" ht="45" x14ac:dyDescent="0.25">
      <c r="A80" s="532" t="s">
        <v>139</v>
      </c>
      <c r="B80" s="462" t="s">
        <v>136</v>
      </c>
      <c r="C80" s="462" t="s">
        <v>734</v>
      </c>
      <c r="D80" s="527">
        <f>SUM('[1]Форма 7'!J104:J109)</f>
        <v>7596288</v>
      </c>
      <c r="E80" s="527">
        <f>SUM('[1]Форма 7'!K104:K109)</f>
        <v>7571559.459999999</v>
      </c>
      <c r="F80" s="345"/>
    </row>
    <row r="81" spans="1:7" ht="30" x14ac:dyDescent="0.25">
      <c r="A81" s="532" t="s">
        <v>141</v>
      </c>
      <c r="B81" s="492" t="s">
        <v>138</v>
      </c>
      <c r="C81" s="492" t="s">
        <v>734</v>
      </c>
      <c r="D81" s="522">
        <f>SUM('[1]Форма 7'!J110:J111)</f>
        <v>234784</v>
      </c>
      <c r="E81" s="522">
        <f>SUM('[1]Форма 7'!K110:K111)</f>
        <v>234783.76</v>
      </c>
      <c r="F81" s="345"/>
    </row>
    <row r="82" spans="1:7" ht="45" x14ac:dyDescent="0.25">
      <c r="A82" s="532" t="s">
        <v>143</v>
      </c>
      <c r="B82" s="462" t="s">
        <v>140</v>
      </c>
      <c r="C82" s="462" t="s">
        <v>734</v>
      </c>
      <c r="D82" s="522">
        <f>'[1]Форма 7'!J112</f>
        <v>29547330</v>
      </c>
      <c r="E82" s="522">
        <f>'[1]Форма 7'!K112</f>
        <v>29547330</v>
      </c>
      <c r="F82" s="345"/>
    </row>
    <row r="83" spans="1:7" ht="45" x14ac:dyDescent="0.25">
      <c r="A83" s="532" t="s">
        <v>144</v>
      </c>
      <c r="B83" s="462" t="s">
        <v>142</v>
      </c>
      <c r="C83" s="462" t="s">
        <v>734</v>
      </c>
      <c r="D83" s="522">
        <f>'[1]Форма 7'!J113</f>
        <v>565000</v>
      </c>
      <c r="E83" s="522">
        <f>'[1]Форма 7'!K113</f>
        <v>565000</v>
      </c>
      <c r="F83" s="345"/>
    </row>
    <row r="84" spans="1:7" ht="86.25" thickBot="1" x14ac:dyDescent="0.3">
      <c r="A84" s="202" t="s">
        <v>681</v>
      </c>
      <c r="B84" s="193" t="s">
        <v>145</v>
      </c>
      <c r="C84" s="196" t="s">
        <v>736</v>
      </c>
      <c r="D84" s="461">
        <v>2046997.1</v>
      </c>
      <c r="E84" s="352">
        <v>1970291.63</v>
      </c>
      <c r="F84" s="345"/>
      <c r="G84" s="36">
        <f>'Форма 7'!N115</f>
        <v>0</v>
      </c>
    </row>
    <row r="85" spans="1:7" ht="30" x14ac:dyDescent="0.25">
      <c r="A85" s="533" t="s">
        <v>146</v>
      </c>
      <c r="B85" s="512" t="s">
        <v>147</v>
      </c>
      <c r="C85" s="512" t="s">
        <v>734</v>
      </c>
      <c r="D85" s="529">
        <f>'[1]Форма 7'!J115</f>
        <v>416000</v>
      </c>
      <c r="E85" s="529">
        <f>'[1]Форма 7'!K115</f>
        <v>416000</v>
      </c>
      <c r="F85" s="356">
        <f>'[2]Форма 7'!L119</f>
        <v>0</v>
      </c>
      <c r="G85" s="36">
        <f>'Форма 7'!N116</f>
        <v>0</v>
      </c>
    </row>
    <row r="86" spans="1:7" ht="45" x14ac:dyDescent="0.25">
      <c r="A86" s="521" t="s">
        <v>148</v>
      </c>
      <c r="B86" s="462" t="s">
        <v>149</v>
      </c>
      <c r="C86" s="462" t="s">
        <v>734</v>
      </c>
      <c r="D86" s="522">
        <f>'[1]Форма 7'!J116</f>
        <v>0</v>
      </c>
      <c r="E86" s="522">
        <f>'[1]Форма 7'!K116</f>
        <v>0</v>
      </c>
      <c r="F86" s="356">
        <f>'[2]Форма 7'!L120</f>
        <v>0</v>
      </c>
      <c r="G86" s="38">
        <f>SUM('Форма 7'!N117:N118)</f>
        <v>0</v>
      </c>
    </row>
    <row r="87" spans="1:7" ht="60" x14ac:dyDescent="0.25">
      <c r="A87" s="521" t="s">
        <v>150</v>
      </c>
      <c r="B87" s="462" t="s">
        <v>659</v>
      </c>
      <c r="C87" s="462" t="s">
        <v>658</v>
      </c>
      <c r="D87" s="522">
        <f>SUM('[1]Форма 7'!J117:J118)</f>
        <v>1630997.0999999999</v>
      </c>
      <c r="E87" s="522">
        <f>SUM('[1]Форма 7'!K117:K118)</f>
        <v>1554291.63</v>
      </c>
      <c r="F87" s="356">
        <f>SUM('[2]Форма 7'!L121:L122)</f>
        <v>0</v>
      </c>
      <c r="G87" s="38">
        <f>'Форма 7'!N119</f>
        <v>0</v>
      </c>
    </row>
    <row r="88" spans="1:7" ht="75.75" thickBot="1" x14ac:dyDescent="0.3">
      <c r="A88" s="534" t="s">
        <v>151</v>
      </c>
      <c r="B88" s="515" t="s">
        <v>152</v>
      </c>
      <c r="C88" s="515" t="s">
        <v>658</v>
      </c>
      <c r="D88" s="535">
        <f>'[1]Форма 7'!J119</f>
        <v>0</v>
      </c>
      <c r="E88" s="535">
        <f>'[1]Форма 7'!K119</f>
        <v>0</v>
      </c>
      <c r="F88" s="356">
        <f>'[2]Форма 7'!L123</f>
        <v>0</v>
      </c>
    </row>
    <row r="89" spans="1:7" ht="85.5" x14ac:dyDescent="0.25">
      <c r="A89" s="202" t="s">
        <v>669</v>
      </c>
      <c r="B89" s="193" t="s">
        <v>153</v>
      </c>
      <c r="C89" s="196" t="s">
        <v>734</v>
      </c>
      <c r="D89" s="461">
        <v>150000</v>
      </c>
      <c r="E89" s="352">
        <v>150000</v>
      </c>
      <c r="F89" s="345"/>
    </row>
    <row r="90" spans="1:7" ht="30.75" thickBot="1" x14ac:dyDescent="0.3">
      <c r="A90" s="76" t="s">
        <v>154</v>
      </c>
      <c r="B90" s="459" t="s">
        <v>155</v>
      </c>
      <c r="C90" s="459" t="s">
        <v>734</v>
      </c>
      <c r="D90" s="118">
        <v>150000</v>
      </c>
      <c r="E90" s="353">
        <v>150000</v>
      </c>
      <c r="F90" s="345"/>
    </row>
    <row r="91" spans="1:7" ht="57.75" thickBot="1" x14ac:dyDescent="0.3">
      <c r="A91" s="202" t="s">
        <v>684</v>
      </c>
      <c r="B91" s="193" t="s">
        <v>127</v>
      </c>
      <c r="C91" s="196" t="s">
        <v>658</v>
      </c>
      <c r="D91" s="201">
        <v>1150000</v>
      </c>
      <c r="E91" s="352">
        <v>1150000</v>
      </c>
      <c r="F91" s="345"/>
      <c r="G91" s="37">
        <f>'Форма 7'!N123</f>
        <v>0</v>
      </c>
    </row>
    <row r="92" spans="1:7" ht="105.75" thickBot="1" x14ac:dyDescent="0.3">
      <c r="A92" s="533" t="s">
        <v>156</v>
      </c>
      <c r="B92" s="512" t="s">
        <v>88</v>
      </c>
      <c r="C92" s="512" t="s">
        <v>658</v>
      </c>
      <c r="D92" s="529">
        <f>'[1]Форма 7'!J123</f>
        <v>990000</v>
      </c>
      <c r="E92" s="536">
        <f>'[1]Форма 7'!K123</f>
        <v>990000</v>
      </c>
      <c r="F92" s="357">
        <f>'[2]Форма 7'!L127</f>
        <v>0</v>
      </c>
      <c r="G92" s="37">
        <f>'Форма 7'!N124</f>
        <v>0</v>
      </c>
    </row>
    <row r="93" spans="1:7" ht="105.75" thickBot="1" x14ac:dyDescent="0.3">
      <c r="A93" s="534" t="s">
        <v>157</v>
      </c>
      <c r="B93" s="515" t="s">
        <v>130</v>
      </c>
      <c r="C93" s="515" t="s">
        <v>658</v>
      </c>
      <c r="D93" s="535">
        <f>'[1]Форма 7'!J124</f>
        <v>160000</v>
      </c>
      <c r="E93" s="537">
        <f>'[1]Форма 7'!K124</f>
        <v>160000</v>
      </c>
      <c r="F93" s="357">
        <f>'[2]Форма 7'!L128</f>
        <v>0</v>
      </c>
    </row>
    <row r="94" spans="1:7" ht="42.75" x14ac:dyDescent="0.25">
      <c r="A94" s="202" t="s">
        <v>158</v>
      </c>
      <c r="B94" s="193" t="s">
        <v>159</v>
      </c>
      <c r="C94" s="196" t="s">
        <v>734</v>
      </c>
      <c r="D94" s="201">
        <v>30756494.949999999</v>
      </c>
      <c r="E94" s="352">
        <v>30654729.07</v>
      </c>
      <c r="F94" s="345"/>
    </row>
    <row r="95" spans="1:7" ht="43.5" thickBot="1" x14ac:dyDescent="0.3">
      <c r="A95" s="202" t="s">
        <v>700</v>
      </c>
      <c r="B95" s="193" t="s">
        <v>728</v>
      </c>
      <c r="C95" s="196" t="s">
        <v>734</v>
      </c>
      <c r="D95" s="118">
        <v>30756494.949999999</v>
      </c>
      <c r="E95" s="353">
        <v>30654729.07</v>
      </c>
      <c r="F95" s="345"/>
    </row>
    <row r="96" spans="1:7" ht="30" x14ac:dyDescent="0.25">
      <c r="A96" s="76" t="s">
        <v>729</v>
      </c>
      <c r="B96" s="87" t="s">
        <v>102</v>
      </c>
      <c r="C96" s="87" t="s">
        <v>734</v>
      </c>
      <c r="D96" s="529">
        <f>'[1]Форма 7'!J127</f>
        <v>90991.2</v>
      </c>
      <c r="E96" s="529">
        <f>'[1]Форма 7'!K127</f>
        <v>89002</v>
      </c>
      <c r="F96" s="345"/>
    </row>
    <row r="97" spans="1:6" ht="30" x14ac:dyDescent="0.25">
      <c r="A97" s="76" t="s">
        <v>730</v>
      </c>
      <c r="B97" s="87" t="s">
        <v>731</v>
      </c>
      <c r="C97" s="87" t="s">
        <v>734</v>
      </c>
      <c r="D97" s="522">
        <f>SUM('[1]Форма 7'!J128:J134)</f>
        <v>30380503.75</v>
      </c>
      <c r="E97" s="522">
        <f>SUM('[1]Форма 7'!K128:K134)</f>
        <v>30280727.07</v>
      </c>
      <c r="F97" s="345"/>
    </row>
    <row r="98" spans="1:6" ht="30.75" thickBot="1" x14ac:dyDescent="0.3">
      <c r="A98" s="90" t="s">
        <v>732</v>
      </c>
      <c r="B98" s="91" t="s">
        <v>664</v>
      </c>
      <c r="C98" s="91" t="s">
        <v>734</v>
      </c>
      <c r="D98" s="535">
        <f>'[1]Форма 7'!J135</f>
        <v>285000</v>
      </c>
      <c r="E98" s="535">
        <f>'[1]Форма 7'!K135</f>
        <v>285000</v>
      </c>
      <c r="F98" s="345"/>
    </row>
    <row r="99" spans="1:6" ht="44.25" customHeight="1" thickBot="1" x14ac:dyDescent="0.3">
      <c r="A99" s="1742" t="s">
        <v>209</v>
      </c>
      <c r="B99" s="1743"/>
      <c r="C99" s="1743"/>
      <c r="D99" s="1743"/>
      <c r="E99" s="1744"/>
      <c r="F99" s="345"/>
    </row>
    <row r="100" spans="1:6" x14ac:dyDescent="0.25">
      <c r="A100" s="358">
        <v>1</v>
      </c>
      <c r="B100" s="359">
        <v>2</v>
      </c>
      <c r="C100" s="359">
        <v>3</v>
      </c>
      <c r="D100" s="359"/>
      <c r="E100" s="360"/>
      <c r="F100" s="345"/>
    </row>
    <row r="101" spans="1:6" ht="13.9" customHeight="1" x14ac:dyDescent="0.25">
      <c r="A101" s="1745" t="s">
        <v>222</v>
      </c>
      <c r="B101" s="1382"/>
      <c r="C101" s="361" t="s">
        <v>733</v>
      </c>
      <c r="D101" s="362">
        <v>14377.178389999999</v>
      </c>
      <c r="E101" s="363">
        <v>14362.178389999999</v>
      </c>
      <c r="F101" s="345"/>
    </row>
    <row r="102" spans="1:6" x14ac:dyDescent="0.25">
      <c r="A102" s="1745"/>
      <c r="B102" s="1382"/>
      <c r="C102" s="361" t="s">
        <v>538</v>
      </c>
      <c r="D102" s="362">
        <v>6842.8717299999998</v>
      </c>
      <c r="E102" s="363">
        <v>6842.8717299999998</v>
      </c>
      <c r="F102" s="345"/>
    </row>
    <row r="103" spans="1:6" x14ac:dyDescent="0.25">
      <c r="A103" s="1745"/>
      <c r="B103" s="1382"/>
      <c r="C103" s="361" t="s">
        <v>539</v>
      </c>
      <c r="D103" s="362">
        <v>6800.1492399999997</v>
      </c>
      <c r="E103" s="363">
        <v>6800.1492399999997</v>
      </c>
      <c r="F103" s="345"/>
    </row>
    <row r="104" spans="1:6" x14ac:dyDescent="0.25">
      <c r="A104" s="1745"/>
      <c r="B104" s="1382"/>
      <c r="C104" s="361" t="s">
        <v>21</v>
      </c>
      <c r="D104" s="362">
        <v>734.15742</v>
      </c>
      <c r="E104" s="363">
        <v>719.15742</v>
      </c>
      <c r="F104" s="345"/>
    </row>
    <row r="105" spans="1:6" ht="13.9" customHeight="1" x14ac:dyDescent="0.25">
      <c r="A105" s="1746"/>
      <c r="B105" s="1736" t="s">
        <v>22</v>
      </c>
      <c r="C105" s="302" t="s">
        <v>23</v>
      </c>
      <c r="D105" s="365">
        <v>7017.61024</v>
      </c>
      <c r="E105" s="366">
        <v>7017.61024</v>
      </c>
      <c r="F105" s="345"/>
    </row>
    <row r="106" spans="1:6" ht="57" x14ac:dyDescent="0.25">
      <c r="A106" s="1746"/>
      <c r="B106" s="1736"/>
      <c r="C106" s="302" t="s">
        <v>24</v>
      </c>
      <c r="D106" s="365">
        <v>6842.8717299999998</v>
      </c>
      <c r="E106" s="366">
        <v>6842.8717299999998</v>
      </c>
      <c r="F106" s="345"/>
    </row>
    <row r="107" spans="1:6" ht="57" x14ac:dyDescent="0.25">
      <c r="A107" s="1746"/>
      <c r="B107" s="1736"/>
      <c r="C107" s="302" t="s">
        <v>25</v>
      </c>
      <c r="D107" s="365">
        <v>139.65045000000001</v>
      </c>
      <c r="E107" s="366">
        <v>139.65045000000001</v>
      </c>
      <c r="F107" s="345"/>
    </row>
    <row r="108" spans="1:6" ht="28.5" x14ac:dyDescent="0.25">
      <c r="A108" s="1746"/>
      <c r="B108" s="1736"/>
      <c r="C108" s="302" t="s">
        <v>26</v>
      </c>
      <c r="D108" s="365">
        <v>35.088059999999999</v>
      </c>
      <c r="E108" s="366">
        <v>35.088059999999999</v>
      </c>
      <c r="F108" s="345"/>
    </row>
    <row r="109" spans="1:6" ht="13.9" customHeight="1" x14ac:dyDescent="0.25">
      <c r="A109" s="1737"/>
      <c r="B109" s="1739" t="s">
        <v>908</v>
      </c>
      <c r="C109" s="549" t="s">
        <v>23</v>
      </c>
      <c r="D109" s="550">
        <v>7017.61024</v>
      </c>
      <c r="E109" s="551">
        <f>SUM(E110+E111+E112)</f>
        <v>7017.61024</v>
      </c>
      <c r="F109" s="345"/>
    </row>
    <row r="110" spans="1:6" ht="45" x14ac:dyDescent="0.25">
      <c r="A110" s="1737"/>
      <c r="B110" s="1739"/>
      <c r="C110" s="549" t="s">
        <v>24</v>
      </c>
      <c r="D110" s="550">
        <v>6842.8717299999998</v>
      </c>
      <c r="E110" s="550">
        <v>6842.8717299999998</v>
      </c>
      <c r="F110" s="345"/>
    </row>
    <row r="111" spans="1:6" ht="45" x14ac:dyDescent="0.25">
      <c r="A111" s="1737"/>
      <c r="B111" s="1739"/>
      <c r="C111" s="549" t="s">
        <v>25</v>
      </c>
      <c r="D111" s="552">
        <v>139.65045000000001</v>
      </c>
      <c r="E111" s="552">
        <v>139.65045000000001</v>
      </c>
      <c r="F111" s="345"/>
    </row>
    <row r="112" spans="1:6" ht="30" x14ac:dyDescent="0.25">
      <c r="A112" s="1737"/>
      <c r="B112" s="1739"/>
      <c r="C112" s="549" t="s">
        <v>26</v>
      </c>
      <c r="D112" s="552">
        <v>35.088059999999999</v>
      </c>
      <c r="E112" s="552">
        <v>35.088059999999999</v>
      </c>
      <c r="F112" s="345"/>
    </row>
    <row r="113" spans="1:6" ht="30" x14ac:dyDescent="0.25">
      <c r="A113" s="472"/>
      <c r="B113" s="553" t="s">
        <v>213</v>
      </c>
      <c r="C113" s="549" t="s">
        <v>26</v>
      </c>
      <c r="D113" s="554">
        <v>432.25</v>
      </c>
      <c r="E113" s="555">
        <v>417.25</v>
      </c>
      <c r="F113" s="345"/>
    </row>
    <row r="114" spans="1:6" ht="13.9" customHeight="1" x14ac:dyDescent="0.25">
      <c r="A114" s="1737"/>
      <c r="B114" s="1738" t="s">
        <v>27</v>
      </c>
      <c r="C114" s="549" t="s">
        <v>23</v>
      </c>
      <c r="D114" s="556">
        <f>SUM(D116+D117)</f>
        <v>6867.5181500000008</v>
      </c>
      <c r="E114" s="557">
        <f>SUM(E116+E117)</f>
        <v>6867.5181500000008</v>
      </c>
      <c r="F114" s="345"/>
    </row>
    <row r="115" spans="1:6" ht="45" x14ac:dyDescent="0.25">
      <c r="A115" s="1737"/>
      <c r="B115" s="1738"/>
      <c r="C115" s="549" t="s">
        <v>24</v>
      </c>
      <c r="D115" s="552">
        <v>0</v>
      </c>
      <c r="E115" s="552">
        <v>0</v>
      </c>
      <c r="F115" s="345"/>
    </row>
    <row r="116" spans="1:6" ht="45" x14ac:dyDescent="0.25">
      <c r="A116" s="1737"/>
      <c r="B116" s="1738"/>
      <c r="C116" s="549" t="s">
        <v>25</v>
      </c>
      <c r="D116" s="556">
        <f>SUM(D120+D124+D128+D132+D136)</f>
        <v>6660.4987900000006</v>
      </c>
      <c r="E116" s="557">
        <f>SUM(E120+E124+E128+E132+E136)</f>
        <v>6660.4987900000006</v>
      </c>
      <c r="F116" s="345"/>
    </row>
    <row r="117" spans="1:6" ht="30" x14ac:dyDescent="0.25">
      <c r="A117" s="1737"/>
      <c r="B117" s="1738"/>
      <c r="C117" s="549" t="s">
        <v>26</v>
      </c>
      <c r="D117" s="554">
        <f>SUM(D121+D125+D129+D137+D133)</f>
        <v>207.01936000000001</v>
      </c>
      <c r="E117" s="557">
        <f>SUM(E121+E125+E129+E133+E137)</f>
        <v>207.01936000000001</v>
      </c>
      <c r="F117" s="345"/>
    </row>
    <row r="118" spans="1:6" ht="13.9" customHeight="1" x14ac:dyDescent="0.25">
      <c r="A118" s="1737"/>
      <c r="B118" s="1738" t="s">
        <v>909</v>
      </c>
      <c r="C118" s="549" t="s">
        <v>23</v>
      </c>
      <c r="D118" s="550">
        <v>2111.68118</v>
      </c>
      <c r="E118" s="557">
        <f>SUM(E119+E120+E121)</f>
        <v>2111.68118</v>
      </c>
      <c r="F118" s="345"/>
    </row>
    <row r="119" spans="1:6" ht="45" x14ac:dyDescent="0.25">
      <c r="A119" s="1737"/>
      <c r="B119" s="1738"/>
      <c r="C119" s="549" t="s">
        <v>24</v>
      </c>
      <c r="D119" s="552">
        <v>0</v>
      </c>
      <c r="E119" s="552">
        <v>0</v>
      </c>
      <c r="F119" s="345"/>
    </row>
    <row r="120" spans="1:6" ht="45" x14ac:dyDescent="0.25">
      <c r="A120" s="1737"/>
      <c r="B120" s="1738"/>
      <c r="C120" s="549" t="s">
        <v>25</v>
      </c>
      <c r="D120" s="558">
        <v>2048.3307399999999</v>
      </c>
      <c r="E120" s="558">
        <v>2048.3307399999999</v>
      </c>
      <c r="F120" s="345"/>
    </row>
    <row r="121" spans="1:6" ht="30" x14ac:dyDescent="0.25">
      <c r="A121" s="1737"/>
      <c r="B121" s="1738"/>
      <c r="C121" s="549" t="s">
        <v>26</v>
      </c>
      <c r="D121" s="559">
        <v>63.350439999999999</v>
      </c>
      <c r="E121" s="555">
        <v>63.350439999999999</v>
      </c>
      <c r="F121" s="345"/>
    </row>
    <row r="122" spans="1:6" ht="13.9" customHeight="1" x14ac:dyDescent="0.25">
      <c r="A122" s="1746"/>
      <c r="B122" s="1738" t="s">
        <v>910</v>
      </c>
      <c r="C122" s="549" t="s">
        <v>23</v>
      </c>
      <c r="D122" s="550">
        <v>1512.10835</v>
      </c>
      <c r="E122" s="557">
        <f>SUM(E123+E124+E125)</f>
        <v>1512.1083500000002</v>
      </c>
      <c r="F122" s="345"/>
    </row>
    <row r="123" spans="1:6" ht="45" x14ac:dyDescent="0.25">
      <c r="A123" s="1746"/>
      <c r="B123" s="1738"/>
      <c r="C123" s="549" t="s">
        <v>24</v>
      </c>
      <c r="D123" s="552">
        <v>0</v>
      </c>
      <c r="E123" s="552">
        <v>0</v>
      </c>
      <c r="F123" s="345"/>
    </row>
    <row r="124" spans="1:6" ht="45" x14ac:dyDescent="0.25">
      <c r="A124" s="1746"/>
      <c r="B124" s="1738"/>
      <c r="C124" s="549" t="s">
        <v>25</v>
      </c>
      <c r="D124" s="558">
        <v>1466.7451000000001</v>
      </c>
      <c r="E124" s="558">
        <v>1466.7451000000001</v>
      </c>
      <c r="F124" s="345"/>
    </row>
    <row r="125" spans="1:6" ht="30" x14ac:dyDescent="0.25">
      <c r="A125" s="1746"/>
      <c r="B125" s="1738"/>
      <c r="C125" s="549" t="s">
        <v>26</v>
      </c>
      <c r="D125" s="552">
        <v>45.363250000000001</v>
      </c>
      <c r="E125" s="557">
        <v>45.363250000000001</v>
      </c>
      <c r="F125" s="345"/>
    </row>
    <row r="126" spans="1:6" ht="13.9" customHeight="1" x14ac:dyDescent="0.25">
      <c r="A126" s="1737"/>
      <c r="B126" s="1738" t="s">
        <v>911</v>
      </c>
      <c r="C126" s="549" t="s">
        <v>23</v>
      </c>
      <c r="D126" s="550">
        <v>1604.70245</v>
      </c>
      <c r="E126" s="557">
        <f>SUM(E127+E128+E129)</f>
        <v>1604.70245</v>
      </c>
      <c r="F126" s="345"/>
    </row>
    <row r="127" spans="1:6" ht="45" x14ac:dyDescent="0.25">
      <c r="A127" s="1737"/>
      <c r="B127" s="1738"/>
      <c r="C127" s="549" t="s">
        <v>24</v>
      </c>
      <c r="D127" s="552">
        <v>0</v>
      </c>
      <c r="E127" s="552">
        <v>0</v>
      </c>
      <c r="F127" s="345"/>
    </row>
    <row r="128" spans="1:6" ht="45" x14ac:dyDescent="0.25">
      <c r="A128" s="1737"/>
      <c r="B128" s="1738"/>
      <c r="C128" s="549" t="s">
        <v>25</v>
      </c>
      <c r="D128" s="558">
        <v>1556.5613800000001</v>
      </c>
      <c r="E128" s="558">
        <v>1556.5613800000001</v>
      </c>
      <c r="F128" s="345"/>
    </row>
    <row r="129" spans="1:6" ht="30" x14ac:dyDescent="0.25">
      <c r="A129" s="1737"/>
      <c r="B129" s="1738"/>
      <c r="C129" s="549" t="s">
        <v>26</v>
      </c>
      <c r="D129" s="559">
        <v>48.141069999999999</v>
      </c>
      <c r="E129" s="559">
        <v>48.141069999999999</v>
      </c>
      <c r="F129" s="345"/>
    </row>
    <row r="130" spans="1:6" ht="13.9" customHeight="1" x14ac:dyDescent="0.25">
      <c r="A130" s="1737"/>
      <c r="B130" s="1738" t="s">
        <v>912</v>
      </c>
      <c r="C130" s="549" t="s">
        <v>23</v>
      </c>
      <c r="D130" s="550">
        <v>1638.0010199999999</v>
      </c>
      <c r="E130" s="560">
        <f>SUM(E131+E132+E133)</f>
        <v>1638.0010199999999</v>
      </c>
      <c r="F130" s="345"/>
    </row>
    <row r="131" spans="1:6" ht="45" x14ac:dyDescent="0.25">
      <c r="A131" s="1737"/>
      <c r="B131" s="1738"/>
      <c r="C131" s="549" t="s">
        <v>24</v>
      </c>
      <c r="D131" s="552">
        <v>0</v>
      </c>
      <c r="E131" s="552">
        <v>0</v>
      </c>
      <c r="F131" s="345"/>
    </row>
    <row r="132" spans="1:6" ht="45" x14ac:dyDescent="0.25">
      <c r="A132" s="1737"/>
      <c r="B132" s="1738"/>
      <c r="C132" s="549" t="s">
        <v>25</v>
      </c>
      <c r="D132" s="558">
        <v>1588.8609899999999</v>
      </c>
      <c r="E132" s="558">
        <v>1588.8609899999999</v>
      </c>
      <c r="F132" s="345"/>
    </row>
    <row r="133" spans="1:6" ht="30" x14ac:dyDescent="0.25">
      <c r="A133" s="1737"/>
      <c r="B133" s="1738"/>
      <c r="C133" s="549" t="s">
        <v>26</v>
      </c>
      <c r="D133" s="559">
        <v>49.140030000000003</v>
      </c>
      <c r="E133" s="559">
        <v>49.140030000000003</v>
      </c>
      <c r="F133" s="345"/>
    </row>
    <row r="134" spans="1:6" ht="13.9" customHeight="1" x14ac:dyDescent="0.25">
      <c r="A134" s="1737"/>
      <c r="B134" s="1738" t="s">
        <v>913</v>
      </c>
      <c r="C134" s="549" t="s">
        <v>23</v>
      </c>
      <c r="D134" s="552">
        <f>SUM(D137+D136)</f>
        <v>1.02515</v>
      </c>
      <c r="E134" s="557">
        <f>SUM(E135+E136+E137)</f>
        <v>1.02515</v>
      </c>
      <c r="F134" s="345"/>
    </row>
    <row r="135" spans="1:6" ht="45" x14ac:dyDescent="0.25">
      <c r="A135" s="1737"/>
      <c r="B135" s="1738"/>
      <c r="C135" s="549" t="s">
        <v>24</v>
      </c>
      <c r="D135" s="552">
        <v>0</v>
      </c>
      <c r="E135" s="552">
        <v>0</v>
      </c>
      <c r="F135" s="345"/>
    </row>
    <row r="136" spans="1:6" ht="45" x14ac:dyDescent="0.25">
      <c r="A136" s="1737"/>
      <c r="B136" s="1738"/>
      <c r="C136" s="549" t="s">
        <v>25</v>
      </c>
      <c r="D136" s="559">
        <v>5.8E-4</v>
      </c>
      <c r="E136" s="559">
        <v>5.8E-4</v>
      </c>
      <c r="F136" s="345"/>
    </row>
    <row r="137" spans="1:6" ht="30" x14ac:dyDescent="0.25">
      <c r="A137" s="1737"/>
      <c r="B137" s="1738"/>
      <c r="C137" s="549" t="s">
        <v>26</v>
      </c>
      <c r="D137" s="559">
        <v>1.02457</v>
      </c>
      <c r="E137" s="559">
        <v>1.02457</v>
      </c>
      <c r="F137" s="345"/>
    </row>
    <row r="138" spans="1:6" ht="45.75" thickBot="1" x14ac:dyDescent="0.3">
      <c r="A138" s="367"/>
      <c r="B138" s="561" t="s">
        <v>914</v>
      </c>
      <c r="C138" s="561" t="s">
        <v>26</v>
      </c>
      <c r="D138" s="562">
        <v>59.8</v>
      </c>
      <c r="E138" s="562">
        <v>59.8</v>
      </c>
      <c r="F138" s="345"/>
    </row>
    <row r="139" spans="1:6" ht="16.5" thickBot="1" x14ac:dyDescent="0.3">
      <c r="A139" s="1769" t="s">
        <v>28</v>
      </c>
      <c r="B139" s="1770"/>
      <c r="C139" s="1770"/>
      <c r="D139" s="1770"/>
      <c r="E139" s="1771"/>
      <c r="F139" s="345"/>
    </row>
    <row r="140" spans="1:6" ht="15" customHeight="1" thickBot="1" x14ac:dyDescent="0.3">
      <c r="A140" s="1772"/>
      <c r="B140" s="1592" t="s">
        <v>29</v>
      </c>
      <c r="C140" s="368" t="s">
        <v>23</v>
      </c>
      <c r="D140" s="617">
        <v>104672.45600000001</v>
      </c>
      <c r="E140" s="618">
        <v>76274.880999999994</v>
      </c>
      <c r="F140" s="369">
        <f>SUM(F141:F142)</f>
        <v>28397.575000000004</v>
      </c>
    </row>
    <row r="141" spans="1:6" ht="14.45" customHeight="1" thickBot="1" x14ac:dyDescent="0.3">
      <c r="A141" s="1773"/>
      <c r="B141" s="1503"/>
      <c r="C141" s="176" t="s">
        <v>30</v>
      </c>
      <c r="D141" s="619">
        <v>63004.571000000004</v>
      </c>
      <c r="E141" s="620">
        <v>40464.665000000001</v>
      </c>
      <c r="F141" s="370">
        <f>SUM(D141-E141)</f>
        <v>22539.906000000003</v>
      </c>
    </row>
    <row r="142" spans="1:6" ht="14.45" customHeight="1" thickBot="1" x14ac:dyDescent="0.3">
      <c r="A142" s="1773"/>
      <c r="B142" s="1503"/>
      <c r="C142" s="176" t="s">
        <v>31</v>
      </c>
      <c r="D142" s="619">
        <v>41667.885000000002</v>
      </c>
      <c r="E142" s="620">
        <v>35810.216</v>
      </c>
      <c r="F142" s="370">
        <f>SUM(D142-E142)</f>
        <v>5857.6690000000017</v>
      </c>
    </row>
    <row r="143" spans="1:6" ht="15.75" thickBot="1" x14ac:dyDescent="0.3">
      <c r="A143" s="371" t="s">
        <v>626</v>
      </c>
      <c r="B143" s="196" t="s">
        <v>32</v>
      </c>
      <c r="C143" s="176"/>
      <c r="D143" s="619">
        <f>SUM(D144:D145)</f>
        <v>2753.3870000000002</v>
      </c>
      <c r="E143" s="620">
        <f>SUM(E144:E145)</f>
        <v>2753.3870000000002</v>
      </c>
      <c r="F143" s="372">
        <f>SUM(F144:F145)</f>
        <v>0</v>
      </c>
    </row>
    <row r="144" spans="1:6" ht="105" x14ac:dyDescent="0.25">
      <c r="A144" s="187" t="s">
        <v>625</v>
      </c>
      <c r="B144" s="87" t="s">
        <v>33</v>
      </c>
      <c r="C144" s="182" t="s">
        <v>30</v>
      </c>
      <c r="D144" s="621">
        <v>3.387</v>
      </c>
      <c r="E144" s="622">
        <v>3.387</v>
      </c>
      <c r="F144" s="373">
        <f t="shared" ref="F144:F199" si="0">SUM(D144-E144)</f>
        <v>0</v>
      </c>
    </row>
    <row r="145" spans="1:6" ht="75.75" thickBot="1" x14ac:dyDescent="0.3">
      <c r="A145" s="187" t="s">
        <v>627</v>
      </c>
      <c r="B145" s="87" t="s">
        <v>34</v>
      </c>
      <c r="C145" s="182" t="s">
        <v>31</v>
      </c>
      <c r="D145" s="621">
        <v>2750</v>
      </c>
      <c r="E145" s="622">
        <v>2750</v>
      </c>
      <c r="F145" s="374">
        <f t="shared" si="0"/>
        <v>0</v>
      </c>
    </row>
    <row r="146" spans="1:6" ht="30.75" thickBot="1" x14ac:dyDescent="0.3">
      <c r="A146" s="625" t="s">
        <v>258</v>
      </c>
      <c r="B146" s="593" t="s">
        <v>929</v>
      </c>
      <c r="C146" s="579" t="s">
        <v>31</v>
      </c>
      <c r="D146" s="623">
        <v>2300</v>
      </c>
      <c r="E146" s="624">
        <v>2300</v>
      </c>
      <c r="F146" s="379"/>
    </row>
    <row r="147" spans="1:6" ht="29.25" thickBot="1" x14ac:dyDescent="0.3">
      <c r="A147" s="187" t="s">
        <v>92</v>
      </c>
      <c r="B147" s="196" t="s">
        <v>931</v>
      </c>
      <c r="C147" s="176" t="s">
        <v>30</v>
      </c>
      <c r="D147" s="619">
        <v>7744.4170000000004</v>
      </c>
      <c r="E147" s="620">
        <v>7744.4170000000004</v>
      </c>
      <c r="F147" s="375">
        <f t="shared" si="0"/>
        <v>0</v>
      </c>
    </row>
    <row r="148" spans="1:6" ht="14.45" customHeight="1" thickBot="1" x14ac:dyDescent="0.3">
      <c r="A148" s="1551" t="s">
        <v>131</v>
      </c>
      <c r="B148" s="1426" t="s">
        <v>35</v>
      </c>
      <c r="C148" s="176" t="s">
        <v>23</v>
      </c>
      <c r="D148" s="619">
        <v>88852.460999999996</v>
      </c>
      <c r="E148" s="620">
        <v>60454.885999999999</v>
      </c>
      <c r="F148" s="375">
        <f t="shared" si="0"/>
        <v>28397.574999999997</v>
      </c>
    </row>
    <row r="149" spans="1:6" ht="15.75" thickBot="1" x14ac:dyDescent="0.3">
      <c r="A149" s="1551"/>
      <c r="B149" s="1426"/>
      <c r="C149" s="176" t="s">
        <v>30</v>
      </c>
      <c r="D149" s="619">
        <v>52264.798000000003</v>
      </c>
      <c r="E149" s="620">
        <v>29724.892</v>
      </c>
      <c r="F149" s="375">
        <f t="shared" si="0"/>
        <v>22539.906000000003</v>
      </c>
    </row>
    <row r="150" spans="1:6" ht="15.75" thickBot="1" x14ac:dyDescent="0.3">
      <c r="A150" s="1551"/>
      <c r="B150" s="1426"/>
      <c r="C150" s="176" t="s">
        <v>31</v>
      </c>
      <c r="D150" s="619">
        <v>36587.663</v>
      </c>
      <c r="E150" s="620">
        <v>30729.993999999999</v>
      </c>
      <c r="F150" s="375">
        <f t="shared" si="0"/>
        <v>5857.6690000000017</v>
      </c>
    </row>
    <row r="151" spans="1:6" ht="57" x14ac:dyDescent="0.25">
      <c r="A151" s="187" t="s">
        <v>679</v>
      </c>
      <c r="B151" s="176" t="s">
        <v>930</v>
      </c>
      <c r="C151" s="176" t="s">
        <v>31</v>
      </c>
      <c r="D151" s="626">
        <v>1643.89</v>
      </c>
      <c r="E151" s="627">
        <v>1643.89</v>
      </c>
      <c r="F151" s="376">
        <f t="shared" si="0"/>
        <v>0</v>
      </c>
    </row>
    <row r="152" spans="1:6" x14ac:dyDescent="0.25">
      <c r="A152" s="187" t="s">
        <v>377</v>
      </c>
      <c r="B152" s="182" t="s">
        <v>36</v>
      </c>
      <c r="C152" s="182" t="s">
        <v>31</v>
      </c>
      <c r="D152" s="623">
        <v>500</v>
      </c>
      <c r="E152" s="624">
        <v>500</v>
      </c>
      <c r="F152" s="377">
        <f t="shared" si="0"/>
        <v>0</v>
      </c>
    </row>
    <row r="153" spans="1:6" x14ac:dyDescent="0.25">
      <c r="A153" s="187" t="s">
        <v>379</v>
      </c>
      <c r="B153" s="87" t="s">
        <v>37</v>
      </c>
      <c r="C153" s="182" t="s">
        <v>31</v>
      </c>
      <c r="D153" s="623">
        <v>690.26</v>
      </c>
      <c r="E153" s="624">
        <v>690.26</v>
      </c>
      <c r="F153" s="378">
        <f t="shared" si="0"/>
        <v>0</v>
      </c>
    </row>
    <row r="154" spans="1:6" ht="15.75" thickBot="1" x14ac:dyDescent="0.3">
      <c r="A154" s="187" t="s">
        <v>38</v>
      </c>
      <c r="B154" s="89" t="s">
        <v>39</v>
      </c>
      <c r="C154" s="182" t="s">
        <v>31</v>
      </c>
      <c r="D154" s="623">
        <v>453.63</v>
      </c>
      <c r="E154" s="624">
        <v>453.63</v>
      </c>
      <c r="F154" s="379">
        <f t="shared" si="0"/>
        <v>0</v>
      </c>
    </row>
    <row r="155" spans="1:6" ht="15" customHeight="1" thickBot="1" x14ac:dyDescent="0.3">
      <c r="A155" s="1551" t="s">
        <v>681</v>
      </c>
      <c r="B155" s="1426" t="s">
        <v>237</v>
      </c>
      <c r="C155" s="628" t="s">
        <v>23</v>
      </c>
      <c r="D155" s="619">
        <v>71835.108999999997</v>
      </c>
      <c r="E155" s="620">
        <v>46324.714</v>
      </c>
      <c r="F155" s="375">
        <f t="shared" si="0"/>
        <v>25510.394999999997</v>
      </c>
    </row>
    <row r="156" spans="1:6" ht="15.75" thickBot="1" x14ac:dyDescent="0.3">
      <c r="A156" s="1551"/>
      <c r="B156" s="1426"/>
      <c r="C156" s="176" t="s">
        <v>30</v>
      </c>
      <c r="D156" s="619">
        <v>42364.798000000003</v>
      </c>
      <c r="E156" s="620">
        <v>19724.892</v>
      </c>
      <c r="F156" s="375">
        <f t="shared" si="0"/>
        <v>22639.906000000003</v>
      </c>
    </row>
    <row r="157" spans="1:6" ht="15.75" thickBot="1" x14ac:dyDescent="0.3">
      <c r="A157" s="1551"/>
      <c r="B157" s="1426"/>
      <c r="C157" s="176" t="s">
        <v>31</v>
      </c>
      <c r="D157" s="619">
        <v>29570.311000000002</v>
      </c>
      <c r="E157" s="620">
        <v>26599.822</v>
      </c>
      <c r="F157" s="375">
        <f t="shared" si="0"/>
        <v>2970.4890000000014</v>
      </c>
    </row>
    <row r="158" spans="1:6" ht="15.75" thickBot="1" x14ac:dyDescent="0.3">
      <c r="A158" s="187" t="s">
        <v>382</v>
      </c>
      <c r="B158" s="89" t="s">
        <v>40</v>
      </c>
      <c r="C158" s="182" t="s">
        <v>31</v>
      </c>
      <c r="D158" s="623">
        <v>2245.7379999999998</v>
      </c>
      <c r="E158" s="624">
        <v>2016.5260000000001</v>
      </c>
      <c r="F158" s="377">
        <f t="shared" si="0"/>
        <v>229.21199999999976</v>
      </c>
    </row>
    <row r="159" spans="1:6" ht="15.75" thickBot="1" x14ac:dyDescent="0.3">
      <c r="A159" s="380" t="s">
        <v>41</v>
      </c>
      <c r="B159" s="354" t="s">
        <v>42</v>
      </c>
      <c r="C159" s="182" t="s">
        <v>31</v>
      </c>
      <c r="D159" s="623">
        <v>2245.7379999999998</v>
      </c>
      <c r="E159" s="624">
        <v>2016.5260000000001</v>
      </c>
      <c r="F159" s="373">
        <f t="shared" si="0"/>
        <v>229.21199999999976</v>
      </c>
    </row>
    <row r="160" spans="1:6" ht="15.75" thickBot="1" x14ac:dyDescent="0.3">
      <c r="A160" s="187" t="s">
        <v>43</v>
      </c>
      <c r="B160" s="354" t="s">
        <v>589</v>
      </c>
      <c r="C160" s="182" t="s">
        <v>31</v>
      </c>
      <c r="D160" s="623">
        <v>0</v>
      </c>
      <c r="E160" s="624">
        <v>0</v>
      </c>
      <c r="F160" s="373">
        <f t="shared" si="0"/>
        <v>0</v>
      </c>
    </row>
    <row r="161" spans="1:6" ht="42.75" x14ac:dyDescent="0.25">
      <c r="A161" s="187" t="s">
        <v>384</v>
      </c>
      <c r="B161" s="629" t="s">
        <v>598</v>
      </c>
      <c r="C161" s="176" t="s">
        <v>31</v>
      </c>
      <c r="D161" s="619">
        <v>1376.7639999999999</v>
      </c>
      <c r="E161" s="620">
        <v>8.5</v>
      </c>
      <c r="F161" s="373">
        <f t="shared" si="0"/>
        <v>1368.2639999999999</v>
      </c>
    </row>
    <row r="162" spans="1:6" x14ac:dyDescent="0.25">
      <c r="A162" s="631" t="s">
        <v>591</v>
      </c>
      <c r="B162" s="632" t="s">
        <v>932</v>
      </c>
      <c r="C162" s="633" t="s">
        <v>933</v>
      </c>
      <c r="D162" s="635">
        <v>780</v>
      </c>
      <c r="E162" s="635">
        <v>0</v>
      </c>
      <c r="F162" s="634">
        <f t="shared" si="0"/>
        <v>780</v>
      </c>
    </row>
    <row r="163" spans="1:6" x14ac:dyDescent="0.25">
      <c r="A163" s="631" t="s">
        <v>934</v>
      </c>
      <c r="B163" s="632" t="s">
        <v>935</v>
      </c>
      <c r="C163" s="633" t="s">
        <v>933</v>
      </c>
      <c r="D163" s="635">
        <v>223.744</v>
      </c>
      <c r="E163" s="635">
        <v>0</v>
      </c>
      <c r="F163" s="634">
        <f t="shared" si="0"/>
        <v>223.744</v>
      </c>
    </row>
    <row r="164" spans="1:6" x14ac:dyDescent="0.25">
      <c r="A164" s="631" t="s">
        <v>936</v>
      </c>
      <c r="B164" s="632" t="s">
        <v>937</v>
      </c>
      <c r="C164" s="633" t="s">
        <v>933</v>
      </c>
      <c r="D164" s="635">
        <v>290.12</v>
      </c>
      <c r="E164" s="635">
        <v>0</v>
      </c>
      <c r="F164" s="634">
        <f t="shared" si="0"/>
        <v>290.12</v>
      </c>
    </row>
    <row r="165" spans="1:6" x14ac:dyDescent="0.25">
      <c r="A165" s="631" t="s">
        <v>938</v>
      </c>
      <c r="B165" s="632" t="s">
        <v>939</v>
      </c>
      <c r="C165" s="633" t="s">
        <v>933</v>
      </c>
      <c r="D165" s="635">
        <v>74.400000000000006</v>
      </c>
      <c r="E165" s="635">
        <v>0</v>
      </c>
      <c r="F165" s="634">
        <f t="shared" si="0"/>
        <v>74.400000000000006</v>
      </c>
    </row>
    <row r="166" spans="1:6" x14ac:dyDescent="0.25">
      <c r="A166" s="631" t="s">
        <v>940</v>
      </c>
      <c r="B166" s="632" t="s">
        <v>941</v>
      </c>
      <c r="C166" s="633" t="s">
        <v>933</v>
      </c>
      <c r="D166" s="635">
        <v>8.5</v>
      </c>
      <c r="E166" s="635">
        <v>8.5</v>
      </c>
      <c r="F166" s="634">
        <f t="shared" si="0"/>
        <v>0</v>
      </c>
    </row>
    <row r="167" spans="1:6" x14ac:dyDescent="0.25">
      <c r="A167" s="1775" t="s">
        <v>386</v>
      </c>
      <c r="B167" s="1774" t="s">
        <v>602</v>
      </c>
      <c r="C167" s="640" t="s">
        <v>23</v>
      </c>
      <c r="D167" s="639">
        <v>53612.508999999998</v>
      </c>
      <c r="E167" s="639">
        <v>29699.589</v>
      </c>
      <c r="F167" s="637">
        <f t="shared" si="0"/>
        <v>23912.92</v>
      </c>
    </row>
    <row r="168" spans="1:6" x14ac:dyDescent="0.25">
      <c r="A168" s="1776"/>
      <c r="B168" s="1774"/>
      <c r="C168" s="641" t="s">
        <v>30</v>
      </c>
      <c r="D168" s="639">
        <v>42264.798000000003</v>
      </c>
      <c r="E168" s="639">
        <v>19724.892</v>
      </c>
      <c r="F168" s="634">
        <f t="shared" si="0"/>
        <v>22539.906000000003</v>
      </c>
    </row>
    <row r="169" spans="1:6" x14ac:dyDescent="0.25">
      <c r="A169" s="1777"/>
      <c r="B169" s="1774"/>
      <c r="C169" s="641" t="s">
        <v>31</v>
      </c>
      <c r="D169" s="639">
        <v>11347.71</v>
      </c>
      <c r="E169" s="639">
        <v>9974.6970000000001</v>
      </c>
      <c r="F169" s="634">
        <f t="shared" si="0"/>
        <v>1373.012999999999</v>
      </c>
    </row>
    <row r="170" spans="1:6" ht="45" x14ac:dyDescent="0.25">
      <c r="A170" s="631" t="s">
        <v>942</v>
      </c>
      <c r="B170" s="642" t="s">
        <v>943</v>
      </c>
      <c r="C170" s="638" t="s">
        <v>30</v>
      </c>
      <c r="D170" s="635">
        <v>707.94100000000003</v>
      </c>
      <c r="E170" s="635">
        <v>707.94100000000003</v>
      </c>
      <c r="F170" s="634">
        <f t="shared" si="0"/>
        <v>0</v>
      </c>
    </row>
    <row r="171" spans="1:6" ht="45" x14ac:dyDescent="0.25">
      <c r="A171" s="631" t="s">
        <v>944</v>
      </c>
      <c r="B171" s="642" t="s">
        <v>945</v>
      </c>
      <c r="C171" s="638" t="s">
        <v>30</v>
      </c>
      <c r="D171" s="635">
        <v>1797.556</v>
      </c>
      <c r="E171" s="635">
        <v>1797.556</v>
      </c>
      <c r="F171" s="634">
        <f t="shared" si="0"/>
        <v>0</v>
      </c>
    </row>
    <row r="172" spans="1:6" ht="45" x14ac:dyDescent="0.25">
      <c r="A172" s="631" t="s">
        <v>946</v>
      </c>
      <c r="B172" s="642" t="s">
        <v>973</v>
      </c>
      <c r="C172" s="638" t="s">
        <v>30</v>
      </c>
      <c r="D172" s="635">
        <v>3130.0259999999998</v>
      </c>
      <c r="E172" s="635">
        <v>0</v>
      </c>
      <c r="F172" s="634">
        <f t="shared" si="0"/>
        <v>3130.0259999999998</v>
      </c>
    </row>
    <row r="173" spans="1:6" ht="30" x14ac:dyDescent="0.25">
      <c r="A173" s="631" t="s">
        <v>947</v>
      </c>
      <c r="B173" s="605" t="s">
        <v>948</v>
      </c>
      <c r="C173" s="638" t="s">
        <v>30</v>
      </c>
      <c r="D173" s="635">
        <v>1317.03</v>
      </c>
      <c r="E173" s="635">
        <v>0</v>
      </c>
      <c r="F173" s="634">
        <f t="shared" si="0"/>
        <v>1317.03</v>
      </c>
    </row>
    <row r="174" spans="1:6" ht="15" customHeight="1" x14ac:dyDescent="0.25">
      <c r="A174" s="631" t="s">
        <v>949</v>
      </c>
      <c r="B174" s="638" t="s">
        <v>950</v>
      </c>
      <c r="C174" s="638" t="s">
        <v>30</v>
      </c>
      <c r="D174" s="635">
        <v>2265.71</v>
      </c>
      <c r="E174" s="635">
        <v>2265.71</v>
      </c>
      <c r="F174" s="634">
        <f t="shared" si="0"/>
        <v>0</v>
      </c>
    </row>
    <row r="175" spans="1:6" ht="30" x14ac:dyDescent="0.25">
      <c r="A175" s="631" t="s">
        <v>951</v>
      </c>
      <c r="B175" s="643" t="s">
        <v>952</v>
      </c>
      <c r="C175" s="638" t="s">
        <v>30</v>
      </c>
      <c r="D175" s="635">
        <v>4582.4920000000002</v>
      </c>
      <c r="E175" s="635">
        <v>4582.4920000000002</v>
      </c>
      <c r="F175" s="634">
        <f t="shared" si="0"/>
        <v>0</v>
      </c>
    </row>
    <row r="176" spans="1:6" ht="30" x14ac:dyDescent="0.25">
      <c r="A176" s="631" t="s">
        <v>953</v>
      </c>
      <c r="B176" s="643" t="s">
        <v>954</v>
      </c>
      <c r="C176" s="638" t="s">
        <v>30</v>
      </c>
      <c r="D176" s="635">
        <v>18092.849999999999</v>
      </c>
      <c r="E176" s="635">
        <v>0</v>
      </c>
      <c r="F176" s="634">
        <f t="shared" si="0"/>
        <v>18092.849999999999</v>
      </c>
    </row>
    <row r="177" spans="1:6" x14ac:dyDescent="0.25">
      <c r="A177" s="631" t="s">
        <v>955</v>
      </c>
      <c r="B177" s="643" t="s">
        <v>956</v>
      </c>
      <c r="C177" s="638" t="s">
        <v>30</v>
      </c>
      <c r="D177" s="635">
        <v>3557.1869999999999</v>
      </c>
      <c r="E177" s="635">
        <v>3557.1869999999999</v>
      </c>
      <c r="F177" s="634">
        <f t="shared" si="0"/>
        <v>0</v>
      </c>
    </row>
    <row r="178" spans="1:6" x14ac:dyDescent="0.25">
      <c r="A178" s="631" t="s">
        <v>957</v>
      </c>
      <c r="B178" s="643" t="s">
        <v>958</v>
      </c>
      <c r="C178" s="638" t="s">
        <v>30</v>
      </c>
      <c r="D178" s="635">
        <v>6719.5060000000003</v>
      </c>
      <c r="E178" s="635">
        <v>6719.5060000000003</v>
      </c>
      <c r="F178" s="634">
        <f t="shared" si="0"/>
        <v>0</v>
      </c>
    </row>
    <row r="179" spans="1:6" x14ac:dyDescent="0.25">
      <c r="A179" s="631" t="s">
        <v>959</v>
      </c>
      <c r="B179" s="643" t="s">
        <v>960</v>
      </c>
      <c r="C179" s="638" t="s">
        <v>30</v>
      </c>
      <c r="D179" s="635">
        <v>94.5</v>
      </c>
      <c r="E179" s="635">
        <v>94.5</v>
      </c>
      <c r="F179" s="634">
        <f t="shared" si="0"/>
        <v>0</v>
      </c>
    </row>
    <row r="180" spans="1:6" ht="30" x14ac:dyDescent="0.25">
      <c r="A180" s="631" t="s">
        <v>961</v>
      </c>
      <c r="B180" s="642" t="s">
        <v>962</v>
      </c>
      <c r="C180" s="638" t="s">
        <v>31</v>
      </c>
      <c r="D180" s="635">
        <v>49.46</v>
      </c>
      <c r="E180" s="635">
        <v>49.46</v>
      </c>
      <c r="F180" s="634">
        <f t="shared" si="0"/>
        <v>0</v>
      </c>
    </row>
    <row r="181" spans="1:6" ht="90" x14ac:dyDescent="0.25">
      <c r="A181" s="631" t="s">
        <v>963</v>
      </c>
      <c r="B181" s="605" t="s">
        <v>964</v>
      </c>
      <c r="C181" s="638" t="s">
        <v>31</v>
      </c>
      <c r="D181" s="635">
        <v>6872.0280000000002</v>
      </c>
      <c r="E181" s="635">
        <v>6872.0280000000002</v>
      </c>
      <c r="F181" s="634">
        <f t="shared" si="0"/>
        <v>0</v>
      </c>
    </row>
    <row r="182" spans="1:6" ht="30" x14ac:dyDescent="0.25">
      <c r="A182" s="631" t="s">
        <v>965</v>
      </c>
      <c r="B182" s="605" t="s">
        <v>966</v>
      </c>
      <c r="C182" s="638" t="s">
        <v>31</v>
      </c>
      <c r="D182" s="635">
        <v>2239.2930000000001</v>
      </c>
      <c r="E182" s="635">
        <v>2239.2930000000001</v>
      </c>
      <c r="F182" s="634">
        <f t="shared" si="0"/>
        <v>0</v>
      </c>
    </row>
    <row r="183" spans="1:6" ht="30" x14ac:dyDescent="0.25">
      <c r="A183" s="631" t="s">
        <v>967</v>
      </c>
      <c r="B183" s="642" t="s">
        <v>968</v>
      </c>
      <c r="C183" s="638" t="s">
        <v>31</v>
      </c>
      <c r="D183" s="635">
        <v>502.16399999999999</v>
      </c>
      <c r="E183" s="635">
        <v>502.16399999999999</v>
      </c>
      <c r="F183" s="634">
        <f t="shared" si="0"/>
        <v>0</v>
      </c>
    </row>
    <row r="184" spans="1:6" ht="30" x14ac:dyDescent="0.25">
      <c r="A184" s="631" t="s">
        <v>969</v>
      </c>
      <c r="B184" s="642" t="s">
        <v>970</v>
      </c>
      <c r="C184" s="638" t="s">
        <v>31</v>
      </c>
      <c r="D184" s="635">
        <v>311.75200000000001</v>
      </c>
      <c r="E184" s="635">
        <v>311.75200000000001</v>
      </c>
      <c r="F184" s="634">
        <v>0</v>
      </c>
    </row>
    <row r="185" spans="1:6" ht="30" x14ac:dyDescent="0.25">
      <c r="A185" s="631" t="s">
        <v>971</v>
      </c>
      <c r="B185" s="642" t="s">
        <v>972</v>
      </c>
      <c r="C185" s="638" t="s">
        <v>31</v>
      </c>
      <c r="D185" s="635">
        <v>1373.0129999999999</v>
      </c>
      <c r="E185" s="635">
        <v>0</v>
      </c>
      <c r="F185" s="634">
        <f t="shared" si="0"/>
        <v>1373.0129999999999</v>
      </c>
    </row>
    <row r="186" spans="1:6" ht="42.75" x14ac:dyDescent="0.25">
      <c r="A186" s="645" t="s">
        <v>594</v>
      </c>
      <c r="B186" s="629" t="s">
        <v>974</v>
      </c>
      <c r="C186" s="638" t="s">
        <v>31</v>
      </c>
      <c r="D186" s="639">
        <v>100.099</v>
      </c>
      <c r="E186" s="639">
        <v>100.099</v>
      </c>
      <c r="F186" s="634">
        <f t="shared" si="0"/>
        <v>0</v>
      </c>
    </row>
    <row r="187" spans="1:6" ht="28.5" x14ac:dyDescent="0.25">
      <c r="A187" s="653" t="s">
        <v>596</v>
      </c>
      <c r="B187" s="654" t="s">
        <v>978</v>
      </c>
      <c r="C187" s="647" t="s">
        <v>31</v>
      </c>
      <c r="D187" s="639">
        <v>14500</v>
      </c>
      <c r="E187" s="639">
        <v>14500</v>
      </c>
      <c r="F187" s="636">
        <f t="shared" si="0"/>
        <v>0</v>
      </c>
    </row>
    <row r="188" spans="1:6" ht="16.5" x14ac:dyDescent="0.25">
      <c r="A188" s="646"/>
      <c r="B188" s="1080" t="s">
        <v>40</v>
      </c>
      <c r="C188" s="633" t="s">
        <v>933</v>
      </c>
      <c r="D188" s="635">
        <v>7000</v>
      </c>
      <c r="E188" s="635">
        <v>7000</v>
      </c>
      <c r="F188" s="630">
        <f t="shared" si="0"/>
        <v>0</v>
      </c>
    </row>
    <row r="189" spans="1:6" ht="16.5" x14ac:dyDescent="0.25">
      <c r="A189" s="646"/>
      <c r="B189" s="632" t="s">
        <v>42</v>
      </c>
      <c r="C189" s="633" t="s">
        <v>933</v>
      </c>
      <c r="D189" s="635">
        <v>7000</v>
      </c>
      <c r="E189" s="635">
        <v>7000</v>
      </c>
      <c r="F189" s="630">
        <f t="shared" si="0"/>
        <v>0</v>
      </c>
    </row>
    <row r="190" spans="1:6" ht="16.5" x14ac:dyDescent="0.25">
      <c r="A190" s="646"/>
      <c r="B190" s="632" t="s">
        <v>589</v>
      </c>
      <c r="C190" s="633" t="s">
        <v>933</v>
      </c>
      <c r="D190" s="635">
        <v>0</v>
      </c>
      <c r="E190" s="635">
        <v>0</v>
      </c>
      <c r="F190" s="630">
        <f t="shared" si="0"/>
        <v>0</v>
      </c>
    </row>
    <row r="191" spans="1:6" ht="16.5" x14ac:dyDescent="0.25">
      <c r="A191" s="646"/>
      <c r="B191" s="632" t="s">
        <v>590</v>
      </c>
      <c r="C191" s="633" t="s">
        <v>933</v>
      </c>
      <c r="D191" s="635">
        <v>3000</v>
      </c>
      <c r="E191" s="635">
        <v>3000</v>
      </c>
      <c r="F191" s="630">
        <f t="shared" si="0"/>
        <v>0</v>
      </c>
    </row>
    <row r="192" spans="1:6" ht="30" x14ac:dyDescent="0.25">
      <c r="A192" s="646"/>
      <c r="B192" s="642" t="s">
        <v>592</v>
      </c>
      <c r="C192" s="633" t="s">
        <v>933</v>
      </c>
      <c r="D192" s="635">
        <v>3000</v>
      </c>
      <c r="E192" s="635">
        <v>3000</v>
      </c>
      <c r="F192" s="630">
        <f t="shared" si="0"/>
        <v>0</v>
      </c>
    </row>
    <row r="193" spans="1:6" ht="16.5" x14ac:dyDescent="0.25">
      <c r="A193" s="646"/>
      <c r="B193" s="632" t="s">
        <v>593</v>
      </c>
      <c r="C193" s="633" t="s">
        <v>933</v>
      </c>
      <c r="D193" s="635">
        <v>1500</v>
      </c>
      <c r="E193" s="635">
        <v>1500</v>
      </c>
      <c r="F193" s="630">
        <f t="shared" si="0"/>
        <v>0</v>
      </c>
    </row>
    <row r="194" spans="1:6" ht="16.5" x14ac:dyDescent="0.25">
      <c r="A194" s="646"/>
      <c r="B194" s="632" t="s">
        <v>595</v>
      </c>
      <c r="C194" s="633" t="s">
        <v>933</v>
      </c>
      <c r="D194" s="635">
        <v>2000</v>
      </c>
      <c r="E194" s="635">
        <v>2000</v>
      </c>
      <c r="F194" s="630">
        <f t="shared" si="0"/>
        <v>0</v>
      </c>
    </row>
    <row r="195" spans="1:6" ht="16.5" x14ac:dyDescent="0.25">
      <c r="A195" s="646"/>
      <c r="B195" s="632" t="s">
        <v>597</v>
      </c>
      <c r="C195" s="633" t="s">
        <v>933</v>
      </c>
      <c r="D195" s="635">
        <v>500</v>
      </c>
      <c r="E195" s="635">
        <v>500</v>
      </c>
      <c r="F195" s="630">
        <f t="shared" si="0"/>
        <v>0</v>
      </c>
    </row>
    <row r="196" spans="1:6" ht="16.5" x14ac:dyDescent="0.25">
      <c r="A196" s="646"/>
      <c r="B196" s="632" t="s">
        <v>599</v>
      </c>
      <c r="C196" s="633" t="s">
        <v>933</v>
      </c>
      <c r="D196" s="635">
        <v>100</v>
      </c>
      <c r="E196" s="635">
        <v>100</v>
      </c>
      <c r="F196" s="630">
        <f t="shared" si="0"/>
        <v>0</v>
      </c>
    </row>
    <row r="197" spans="1:6" ht="16.5" x14ac:dyDescent="0.25">
      <c r="A197" s="646"/>
      <c r="B197" s="632" t="s">
        <v>600</v>
      </c>
      <c r="C197" s="633" t="s">
        <v>933</v>
      </c>
      <c r="D197" s="635">
        <v>100</v>
      </c>
      <c r="E197" s="635">
        <v>100</v>
      </c>
      <c r="F197" s="630">
        <f t="shared" si="0"/>
        <v>0</v>
      </c>
    </row>
    <row r="198" spans="1:6" ht="16.5" x14ac:dyDescent="0.25">
      <c r="A198" s="646"/>
      <c r="B198" s="632" t="s">
        <v>601</v>
      </c>
      <c r="C198" s="633" t="s">
        <v>933</v>
      </c>
      <c r="D198" s="635">
        <v>300</v>
      </c>
      <c r="E198" s="635">
        <v>300</v>
      </c>
      <c r="F198" s="630">
        <f t="shared" si="0"/>
        <v>0</v>
      </c>
    </row>
    <row r="199" spans="1:6" ht="42.75" x14ac:dyDescent="0.25">
      <c r="A199" s="645" t="s">
        <v>669</v>
      </c>
      <c r="B199" s="648" t="s">
        <v>603</v>
      </c>
      <c r="C199" s="638" t="s">
        <v>31</v>
      </c>
      <c r="D199" s="639">
        <v>4464.1840000000002</v>
      </c>
      <c r="E199" s="639">
        <v>1877.0039999999999</v>
      </c>
      <c r="F199" s="381">
        <f t="shared" si="0"/>
        <v>2587.1800000000003</v>
      </c>
    </row>
    <row r="200" spans="1:6" ht="30" x14ac:dyDescent="0.25">
      <c r="A200" s="631" t="s">
        <v>604</v>
      </c>
      <c r="B200" s="1080" t="s">
        <v>975</v>
      </c>
      <c r="C200" s="633" t="s">
        <v>933</v>
      </c>
      <c r="D200" s="635">
        <v>2169.9470000000001</v>
      </c>
      <c r="E200" s="635">
        <v>1877.0039999999999</v>
      </c>
      <c r="F200" s="649"/>
    </row>
    <row r="201" spans="1:6" x14ac:dyDescent="0.25">
      <c r="A201" s="631" t="s">
        <v>976</v>
      </c>
      <c r="B201" s="1080" t="s">
        <v>977</v>
      </c>
      <c r="C201" s="633" t="s">
        <v>933</v>
      </c>
      <c r="D201" s="635">
        <v>2294.2370000000001</v>
      </c>
      <c r="E201" s="635">
        <v>0</v>
      </c>
      <c r="F201" s="649"/>
    </row>
    <row r="202" spans="1:6" ht="42.75" x14ac:dyDescent="0.25">
      <c r="A202" s="644" t="s">
        <v>684</v>
      </c>
      <c r="B202" s="648" t="s">
        <v>605</v>
      </c>
      <c r="C202" s="638" t="s">
        <v>31</v>
      </c>
      <c r="D202" s="639">
        <v>600</v>
      </c>
      <c r="E202" s="639">
        <v>300</v>
      </c>
      <c r="F202" s="649"/>
    </row>
    <row r="203" spans="1:6" x14ac:dyDescent="0.25">
      <c r="A203" s="1781" t="s">
        <v>686</v>
      </c>
      <c r="B203" s="1774" t="s">
        <v>606</v>
      </c>
      <c r="C203" s="650" t="s">
        <v>23</v>
      </c>
      <c r="D203" s="639">
        <v>10309.278</v>
      </c>
      <c r="E203" s="639">
        <v>10309.278</v>
      </c>
      <c r="F203" s="651">
        <f t="shared" ref="F203:F220" si="1">SUM(D203-E203)</f>
        <v>0</v>
      </c>
    </row>
    <row r="204" spans="1:6" x14ac:dyDescent="0.25">
      <c r="A204" s="1781"/>
      <c r="B204" s="1774"/>
      <c r="C204" s="552" t="s">
        <v>30</v>
      </c>
      <c r="D204" s="635">
        <v>10000</v>
      </c>
      <c r="E204" s="635">
        <v>10000</v>
      </c>
      <c r="F204" s="652">
        <f t="shared" si="1"/>
        <v>0</v>
      </c>
    </row>
    <row r="205" spans="1:6" ht="43.5" customHeight="1" x14ac:dyDescent="0.25">
      <c r="A205" s="1781"/>
      <c r="B205" s="1774"/>
      <c r="C205" s="552" t="s">
        <v>31</v>
      </c>
      <c r="D205" s="635">
        <v>309.27800000000002</v>
      </c>
      <c r="E205" s="635">
        <v>309.27800000000002</v>
      </c>
      <c r="F205" s="652">
        <f t="shared" si="1"/>
        <v>0</v>
      </c>
    </row>
    <row r="206" spans="1:6" ht="16.5" x14ac:dyDescent="0.25">
      <c r="A206" s="1784" t="s">
        <v>979</v>
      </c>
      <c r="B206" s="1786" t="s">
        <v>980</v>
      </c>
      <c r="C206" s="655" t="s">
        <v>23</v>
      </c>
      <c r="D206" s="635">
        <f>SUM(D207:D208)</f>
        <v>4322.7849999999999</v>
      </c>
      <c r="E206" s="635">
        <f>SUM(E207:E208)</f>
        <v>4322.7849999999999</v>
      </c>
      <c r="F206" s="630">
        <f t="shared" si="1"/>
        <v>0</v>
      </c>
    </row>
    <row r="207" spans="1:6" ht="16.5" x14ac:dyDescent="0.25">
      <c r="A207" s="1784"/>
      <c r="B207" s="1786"/>
      <c r="C207" s="552" t="s">
        <v>30</v>
      </c>
      <c r="D207" s="635">
        <v>4193.1019999999999</v>
      </c>
      <c r="E207" s="635">
        <v>4193.1019999999999</v>
      </c>
      <c r="F207" s="630">
        <f t="shared" si="1"/>
        <v>0</v>
      </c>
    </row>
    <row r="208" spans="1:6" ht="16.5" x14ac:dyDescent="0.25">
      <c r="A208" s="1784"/>
      <c r="B208" s="1786"/>
      <c r="C208" s="552" t="s">
        <v>31</v>
      </c>
      <c r="D208" s="635">
        <v>129.68299999999999</v>
      </c>
      <c r="E208" s="635">
        <v>129.68299999999999</v>
      </c>
      <c r="F208" s="630">
        <f t="shared" si="1"/>
        <v>0</v>
      </c>
    </row>
    <row r="209" spans="1:23" x14ac:dyDescent="0.25">
      <c r="A209" s="1784" t="s">
        <v>981</v>
      </c>
      <c r="B209" s="1785" t="s">
        <v>982</v>
      </c>
      <c r="C209" s="655" t="s">
        <v>23</v>
      </c>
      <c r="D209" s="635">
        <f>SUM(D210:D211)</f>
        <v>2971.0329999999999</v>
      </c>
      <c r="E209" s="635">
        <f>SUM(E210:E211)</f>
        <v>2971.0329999999999</v>
      </c>
      <c r="F209" s="652">
        <f t="shared" si="1"/>
        <v>0</v>
      </c>
    </row>
    <row r="210" spans="1:23" x14ac:dyDescent="0.25">
      <c r="A210" s="1784"/>
      <c r="B210" s="1785"/>
      <c r="C210" s="552" t="s">
        <v>30</v>
      </c>
      <c r="D210" s="635">
        <v>2881.902</v>
      </c>
      <c r="E210" s="635">
        <v>2881.902</v>
      </c>
      <c r="F210" s="652">
        <f t="shared" si="1"/>
        <v>0</v>
      </c>
    </row>
    <row r="211" spans="1:23" x14ac:dyDescent="0.25">
      <c r="A211" s="1784"/>
      <c r="B211" s="1785"/>
      <c r="C211" s="552" t="s">
        <v>31</v>
      </c>
      <c r="D211" s="635">
        <v>89.131</v>
      </c>
      <c r="E211" s="635">
        <v>89.131</v>
      </c>
      <c r="F211" s="652">
        <f t="shared" si="1"/>
        <v>0</v>
      </c>
    </row>
    <row r="212" spans="1:23" x14ac:dyDescent="0.25">
      <c r="A212" s="1784" t="s">
        <v>983</v>
      </c>
      <c r="B212" s="1786" t="s">
        <v>984</v>
      </c>
      <c r="C212" s="655" t="s">
        <v>23</v>
      </c>
      <c r="D212" s="635">
        <f>SUM(D213:D214)</f>
        <v>3015.46</v>
      </c>
      <c r="E212" s="635">
        <f>SUM(E213:E214)</f>
        <v>3015.46</v>
      </c>
      <c r="F212" s="652">
        <f t="shared" si="1"/>
        <v>0</v>
      </c>
    </row>
    <row r="213" spans="1:23" x14ac:dyDescent="0.25">
      <c r="A213" s="1784"/>
      <c r="B213" s="1786"/>
      <c r="C213" s="552" t="s">
        <v>30</v>
      </c>
      <c r="D213" s="635">
        <v>2924.9960000000001</v>
      </c>
      <c r="E213" s="635">
        <v>2924.9960000000001</v>
      </c>
      <c r="F213" s="652">
        <f t="shared" si="1"/>
        <v>0</v>
      </c>
    </row>
    <row r="214" spans="1:23" x14ac:dyDescent="0.25">
      <c r="A214" s="1784"/>
      <c r="B214" s="1786"/>
      <c r="C214" s="552" t="s">
        <v>31</v>
      </c>
      <c r="D214" s="635">
        <v>90.463999999999999</v>
      </c>
      <c r="E214" s="635">
        <v>90.463999999999999</v>
      </c>
      <c r="F214" s="652">
        <f t="shared" si="1"/>
        <v>0</v>
      </c>
    </row>
    <row r="215" spans="1:23" x14ac:dyDescent="0.25">
      <c r="A215" s="1782" t="s">
        <v>158</v>
      </c>
      <c r="B215" s="1783" t="s">
        <v>985</v>
      </c>
      <c r="C215" s="650" t="s">
        <v>23</v>
      </c>
      <c r="D215" s="639">
        <f>SUM(D216:D217)</f>
        <v>3022.1910000000003</v>
      </c>
      <c r="E215" s="639">
        <f>SUM(E216:E217)</f>
        <v>3022.1910000000003</v>
      </c>
      <c r="F215" s="651">
        <f t="shared" si="1"/>
        <v>0</v>
      </c>
    </row>
    <row r="216" spans="1:23" x14ac:dyDescent="0.25">
      <c r="A216" s="1782"/>
      <c r="B216" s="1783"/>
      <c r="C216" s="552" t="s">
        <v>30</v>
      </c>
      <c r="D216" s="635">
        <v>2991.9690000000001</v>
      </c>
      <c r="E216" s="635">
        <v>2991.9690000000001</v>
      </c>
      <c r="F216" s="652">
        <f t="shared" si="1"/>
        <v>0</v>
      </c>
    </row>
    <row r="217" spans="1:23" x14ac:dyDescent="0.25">
      <c r="A217" s="1782"/>
      <c r="B217" s="1783"/>
      <c r="C217" s="552" t="s">
        <v>31</v>
      </c>
      <c r="D217" s="656">
        <v>30.222000000000001</v>
      </c>
      <c r="E217" s="656">
        <v>30.222000000000001</v>
      </c>
      <c r="F217" s="652">
        <f t="shared" si="1"/>
        <v>0</v>
      </c>
    </row>
    <row r="218" spans="1:23" ht="14.45" customHeight="1" x14ac:dyDescent="0.25">
      <c r="A218" s="1787" t="s">
        <v>986</v>
      </c>
      <c r="B218" s="1789" t="s">
        <v>987</v>
      </c>
      <c r="C218" s="657" t="s">
        <v>23</v>
      </c>
      <c r="D218" s="639">
        <f>SUM(D219:D220)</f>
        <v>3022.1910000000003</v>
      </c>
      <c r="E218" s="639">
        <f>SUM(E219:E220)</f>
        <v>3022.1910000000003</v>
      </c>
      <c r="F218" s="651">
        <f t="shared" si="1"/>
        <v>0</v>
      </c>
    </row>
    <row r="219" spans="1:23" x14ac:dyDescent="0.25">
      <c r="A219" s="1784"/>
      <c r="B219" s="1790"/>
      <c r="C219" s="552" t="s">
        <v>30</v>
      </c>
      <c r="D219" s="635">
        <v>2991.9690000000001</v>
      </c>
      <c r="E219" s="635">
        <v>2991.9690000000001</v>
      </c>
      <c r="F219" s="652">
        <f t="shared" si="1"/>
        <v>0</v>
      </c>
    </row>
    <row r="220" spans="1:23" x14ac:dyDescent="0.25">
      <c r="A220" s="1788"/>
      <c r="B220" s="1791"/>
      <c r="C220" s="1079" t="s">
        <v>31</v>
      </c>
      <c r="D220" s="656">
        <v>30.222000000000001</v>
      </c>
      <c r="E220" s="656">
        <v>30.222000000000001</v>
      </c>
      <c r="F220" s="658">
        <f t="shared" si="1"/>
        <v>0</v>
      </c>
    </row>
    <row r="221" spans="1:23" x14ac:dyDescent="0.25">
      <c r="A221" s="659"/>
      <c r="B221" s="661" t="s">
        <v>988</v>
      </c>
      <c r="C221" s="1079"/>
      <c r="D221" s="656"/>
      <c r="E221" s="656"/>
      <c r="F221" s="660"/>
    </row>
    <row r="222" spans="1:23" s="313" customFormat="1" ht="30.75" thickBot="1" x14ac:dyDescent="0.3">
      <c r="A222" s="655"/>
      <c r="B222" s="662" t="s">
        <v>989</v>
      </c>
      <c r="C222" s="663" t="s">
        <v>990</v>
      </c>
      <c r="D222" s="664">
        <v>1656.873</v>
      </c>
      <c r="E222" s="664">
        <v>1656.873</v>
      </c>
      <c r="F222" s="665">
        <v>0</v>
      </c>
      <c r="G222" s="1135"/>
      <c r="H222" s="1136"/>
      <c r="I222" s="1136"/>
      <c r="J222" s="1136"/>
      <c r="K222" s="1136"/>
      <c r="L222" s="1136"/>
      <c r="M222" s="1136"/>
      <c r="N222" s="1136"/>
      <c r="O222" s="1136"/>
      <c r="P222" s="1136"/>
      <c r="Q222" s="1136"/>
      <c r="R222" s="1136"/>
      <c r="S222" s="1136"/>
      <c r="T222" s="1136"/>
      <c r="U222" s="1136"/>
      <c r="V222" s="1136"/>
      <c r="W222" s="1136"/>
    </row>
    <row r="223" spans="1:23" ht="54.75" customHeight="1" thickBot="1" x14ac:dyDescent="0.3">
      <c r="A223" s="1778" t="s">
        <v>607</v>
      </c>
      <c r="B223" s="1779"/>
      <c r="C223" s="1779"/>
      <c r="D223" s="1779"/>
      <c r="E223" s="1780"/>
      <c r="F223" s="345"/>
    </row>
    <row r="224" spans="1:23" ht="13.9" customHeight="1" x14ac:dyDescent="0.25">
      <c r="A224" s="1550" t="s">
        <v>623</v>
      </c>
      <c r="B224" s="1530" t="s">
        <v>624</v>
      </c>
      <c r="C224" s="1607" t="s">
        <v>640</v>
      </c>
      <c r="D224" s="1530" t="s">
        <v>661</v>
      </c>
      <c r="E224" s="1730" t="s">
        <v>660</v>
      </c>
      <c r="F224" s="345"/>
    </row>
    <row r="225" spans="1:6" ht="51" customHeight="1" x14ac:dyDescent="0.25">
      <c r="A225" s="1552"/>
      <c r="B225" s="1419"/>
      <c r="C225" s="1429"/>
      <c r="D225" s="1417"/>
      <c r="E225" s="1731"/>
      <c r="F225" s="345"/>
    </row>
    <row r="226" spans="1:6" ht="15.75" thickBot="1" x14ac:dyDescent="0.3">
      <c r="A226" s="187">
        <v>1</v>
      </c>
      <c r="B226" s="188">
        <v>2</v>
      </c>
      <c r="C226" s="188">
        <v>3</v>
      </c>
      <c r="D226" s="78">
        <v>4</v>
      </c>
      <c r="E226" s="189">
        <v>5</v>
      </c>
      <c r="F226" s="345"/>
    </row>
    <row r="227" spans="1:6" ht="13.9" customHeight="1" x14ac:dyDescent="0.25">
      <c r="A227" s="351"/>
      <c r="B227" s="1428" t="s">
        <v>249</v>
      </c>
      <c r="C227" s="1176" t="s">
        <v>733</v>
      </c>
      <c r="D227" s="1172">
        <v>2121.7640000000001</v>
      </c>
      <c r="E227" s="1172">
        <v>2121.7640000000001</v>
      </c>
      <c r="F227" s="345"/>
    </row>
    <row r="228" spans="1:6" x14ac:dyDescent="0.25">
      <c r="A228" s="1792" t="s">
        <v>626</v>
      </c>
      <c r="B228" s="1428"/>
      <c r="C228" s="1063" t="s">
        <v>538</v>
      </c>
      <c r="D228" s="1173">
        <v>0</v>
      </c>
      <c r="E228" s="1173">
        <v>0</v>
      </c>
      <c r="F228" s="345"/>
    </row>
    <row r="229" spans="1:6" x14ac:dyDescent="0.25">
      <c r="A229" s="1792"/>
      <c r="B229" s="1428"/>
      <c r="C229" s="1063" t="s">
        <v>539</v>
      </c>
      <c r="D229" s="1174">
        <v>2016.7639999999999</v>
      </c>
      <c r="E229" s="1174">
        <v>2016.7639999999999</v>
      </c>
      <c r="F229" s="345"/>
    </row>
    <row r="230" spans="1:6" ht="15.75" thickBot="1" x14ac:dyDescent="0.3">
      <c r="A230" s="1792"/>
      <c r="B230" s="1428"/>
      <c r="C230" s="1177" t="s">
        <v>21</v>
      </c>
      <c r="D230" s="1175">
        <v>105</v>
      </c>
      <c r="E230" s="1175">
        <v>105</v>
      </c>
      <c r="F230" s="345"/>
    </row>
    <row r="231" spans="1:6" ht="45" x14ac:dyDescent="0.25">
      <c r="A231" s="1792"/>
      <c r="B231" s="1428"/>
      <c r="C231" s="59" t="s">
        <v>250</v>
      </c>
      <c r="D231" s="685">
        <v>45</v>
      </c>
      <c r="E231" s="686">
        <v>45</v>
      </c>
      <c r="F231" s="345"/>
    </row>
    <row r="232" spans="1:6" ht="15.75" thickBot="1" x14ac:dyDescent="0.3">
      <c r="A232" s="1792"/>
      <c r="B232" s="193"/>
      <c r="C232" s="59" t="s">
        <v>251</v>
      </c>
      <c r="D232" s="685">
        <v>60</v>
      </c>
      <c r="E232" s="686">
        <v>60</v>
      </c>
      <c r="F232" s="345"/>
    </row>
    <row r="233" spans="1:6" ht="15.75" x14ac:dyDescent="0.25">
      <c r="A233" s="1558" t="s">
        <v>626</v>
      </c>
      <c r="B233" s="1556" t="s">
        <v>252</v>
      </c>
      <c r="C233" s="1191" t="s">
        <v>733</v>
      </c>
      <c r="D233" s="1201">
        <v>1308.566</v>
      </c>
      <c r="E233" s="1201">
        <v>1308.566</v>
      </c>
      <c r="F233" s="345"/>
    </row>
    <row r="234" spans="1:6" ht="28.5" x14ac:dyDescent="0.25">
      <c r="A234" s="1559"/>
      <c r="B234" s="1703"/>
      <c r="C234" s="1081" t="s">
        <v>1262</v>
      </c>
      <c r="D234" s="1202">
        <v>1223.566</v>
      </c>
      <c r="E234" s="1202">
        <v>1223.566</v>
      </c>
      <c r="F234" s="345"/>
    </row>
    <row r="235" spans="1:6" ht="28.5" x14ac:dyDescent="0.25">
      <c r="A235" s="1560"/>
      <c r="B235" s="1704"/>
      <c r="C235" s="1081" t="s">
        <v>1263</v>
      </c>
      <c r="D235" s="1202">
        <v>85</v>
      </c>
      <c r="E235" s="1202">
        <v>85</v>
      </c>
      <c r="F235" s="345"/>
    </row>
    <row r="236" spans="1:6" ht="30" x14ac:dyDescent="0.25">
      <c r="A236" s="195"/>
      <c r="B236" s="196" t="s">
        <v>1004</v>
      </c>
      <c r="C236" s="397" t="s">
        <v>1264</v>
      </c>
      <c r="D236" s="1180">
        <v>45</v>
      </c>
      <c r="E236" s="1180">
        <v>45</v>
      </c>
      <c r="F236" s="345"/>
    </row>
    <row r="237" spans="1:6" ht="16.5" thickBot="1" x14ac:dyDescent="0.3">
      <c r="A237" s="195"/>
      <c r="B237" s="196"/>
      <c r="C237" s="1178" t="s">
        <v>1265</v>
      </c>
      <c r="D237" s="1181">
        <v>60</v>
      </c>
      <c r="E237" s="1181">
        <v>60</v>
      </c>
      <c r="F237" s="345"/>
    </row>
    <row r="238" spans="1:6" ht="60.75" thickBot="1" x14ac:dyDescent="0.3">
      <c r="A238" s="76" t="s">
        <v>253</v>
      </c>
      <c r="B238" s="1075" t="s">
        <v>1266</v>
      </c>
      <c r="C238" s="397" t="s">
        <v>1264</v>
      </c>
      <c r="D238" s="1182">
        <v>10</v>
      </c>
      <c r="E238" s="1182">
        <v>10</v>
      </c>
      <c r="F238" s="345"/>
    </row>
    <row r="239" spans="1:6" ht="51" customHeight="1" thickBot="1" x14ac:dyDescent="0.3">
      <c r="A239" s="76" t="s">
        <v>256</v>
      </c>
      <c r="B239" s="1074" t="s">
        <v>1267</v>
      </c>
      <c r="C239" s="1178" t="s">
        <v>1265</v>
      </c>
      <c r="D239" s="1182">
        <v>10</v>
      </c>
      <c r="E239" s="1182">
        <v>10</v>
      </c>
      <c r="F239" s="345"/>
    </row>
    <row r="240" spans="1:6" ht="49.5" customHeight="1" x14ac:dyDescent="0.25">
      <c r="A240" s="76" t="s">
        <v>258</v>
      </c>
      <c r="B240" s="1058" t="s">
        <v>1268</v>
      </c>
      <c r="C240" s="397" t="s">
        <v>1264</v>
      </c>
      <c r="D240" s="1179">
        <v>15</v>
      </c>
      <c r="E240" s="1179">
        <v>15</v>
      </c>
      <c r="F240" s="345"/>
    </row>
    <row r="241" spans="1:6" ht="45.75" thickBot="1" x14ac:dyDescent="0.3">
      <c r="A241" s="76" t="s">
        <v>260</v>
      </c>
      <c r="B241" s="1074" t="s">
        <v>261</v>
      </c>
      <c r="C241" s="1058" t="s">
        <v>1262</v>
      </c>
      <c r="D241" s="1183">
        <v>1223.566</v>
      </c>
      <c r="E241" s="1183">
        <v>1223.566</v>
      </c>
      <c r="F241" s="345"/>
    </row>
    <row r="242" spans="1:6" x14ac:dyDescent="0.25">
      <c r="A242" s="1558" t="s">
        <v>92</v>
      </c>
      <c r="B242" s="1866" t="s">
        <v>262</v>
      </c>
      <c r="C242" s="1191" t="s">
        <v>23</v>
      </c>
      <c r="D242" s="1192">
        <v>20</v>
      </c>
      <c r="E242" s="1192">
        <v>20</v>
      </c>
      <c r="F242" s="345"/>
    </row>
    <row r="243" spans="1:6" ht="43.5" thickBot="1" x14ac:dyDescent="0.3">
      <c r="A243" s="1560"/>
      <c r="B243" s="1868"/>
      <c r="C243" s="1177" t="s">
        <v>1264</v>
      </c>
      <c r="D243" s="1193">
        <v>20</v>
      </c>
      <c r="E243" s="1193">
        <v>20</v>
      </c>
      <c r="F243" s="345"/>
    </row>
    <row r="244" spans="1:6" ht="60" x14ac:dyDescent="0.25">
      <c r="A244" s="76" t="s">
        <v>263</v>
      </c>
      <c r="B244" s="1184" t="s">
        <v>264</v>
      </c>
      <c r="C244" s="87" t="s">
        <v>734</v>
      </c>
      <c r="D244" s="1186">
        <v>0</v>
      </c>
      <c r="E244" s="1186">
        <v>0</v>
      </c>
      <c r="F244" s="345"/>
    </row>
    <row r="245" spans="1:6" ht="45" x14ac:dyDescent="0.25">
      <c r="A245" s="76" t="s">
        <v>266</v>
      </c>
      <c r="B245" s="1060" t="s">
        <v>267</v>
      </c>
      <c r="C245" s="87" t="s">
        <v>734</v>
      </c>
      <c r="D245" s="1187">
        <v>0</v>
      </c>
      <c r="E245" s="1187">
        <v>0</v>
      </c>
      <c r="F245" s="345"/>
    </row>
    <row r="246" spans="1:6" ht="60.75" thickBot="1" x14ac:dyDescent="0.3">
      <c r="A246" s="76" t="s">
        <v>268</v>
      </c>
      <c r="B246" s="1185" t="s">
        <v>269</v>
      </c>
      <c r="C246" s="87" t="s">
        <v>734</v>
      </c>
      <c r="D246" s="1186">
        <v>20</v>
      </c>
      <c r="E246" s="1186">
        <v>20</v>
      </c>
      <c r="F246" s="345"/>
    </row>
    <row r="247" spans="1:6" ht="15.75" thickBot="1" x14ac:dyDescent="0.3">
      <c r="A247" s="1558" t="s">
        <v>131</v>
      </c>
      <c r="B247" s="1866" t="s">
        <v>270</v>
      </c>
      <c r="C247" s="1189" t="s">
        <v>733</v>
      </c>
      <c r="D247" s="1190">
        <v>793.798</v>
      </c>
      <c r="E247" s="1190">
        <v>793.798</v>
      </c>
      <c r="F247" s="345"/>
    </row>
    <row r="248" spans="1:6" ht="29.25" thickBot="1" x14ac:dyDescent="0.3">
      <c r="A248" s="1560"/>
      <c r="B248" s="1867"/>
      <c r="C248" s="1073" t="s">
        <v>1262</v>
      </c>
      <c r="D248" s="1190">
        <v>793.798</v>
      </c>
      <c r="E248" s="1190">
        <v>793.798</v>
      </c>
      <c r="F248" s="345"/>
    </row>
    <row r="249" spans="1:6" ht="48" thickBot="1" x14ac:dyDescent="0.3">
      <c r="A249" s="90" t="s">
        <v>271</v>
      </c>
      <c r="B249" s="207" t="s">
        <v>272</v>
      </c>
      <c r="C249" s="91" t="s">
        <v>658</v>
      </c>
      <c r="D249" s="1188">
        <v>793.798</v>
      </c>
      <c r="E249" s="1188">
        <v>793.798</v>
      </c>
      <c r="F249" s="345"/>
    </row>
    <row r="250" spans="1:6" ht="16.5" thickBot="1" x14ac:dyDescent="0.3">
      <c r="A250" s="1543" t="s">
        <v>608</v>
      </c>
      <c r="B250" s="1544"/>
      <c r="C250" s="1544"/>
      <c r="D250" s="1544"/>
      <c r="E250" s="1545"/>
      <c r="F250" s="345"/>
    </row>
    <row r="251" spans="1:6" x14ac:dyDescent="0.25">
      <c r="A251" s="1550" t="s">
        <v>623</v>
      </c>
      <c r="B251" s="1530" t="s">
        <v>624</v>
      </c>
      <c r="C251" s="1607" t="s">
        <v>640</v>
      </c>
      <c r="D251" s="1530" t="s">
        <v>661</v>
      </c>
      <c r="E251" s="1730" t="s">
        <v>660</v>
      </c>
      <c r="F251" s="345"/>
    </row>
    <row r="252" spans="1:6" ht="59.25" customHeight="1" x14ac:dyDescent="0.25">
      <c r="A252" s="1552"/>
      <c r="B252" s="1419"/>
      <c r="C252" s="1429"/>
      <c r="D252" s="1417"/>
      <c r="E252" s="1731"/>
      <c r="F252" s="345"/>
    </row>
    <row r="253" spans="1:6" ht="13.9" customHeight="1" x14ac:dyDescent="0.25">
      <c r="A253" s="1518" t="s">
        <v>222</v>
      </c>
      <c r="B253" s="1519"/>
      <c r="C253" s="383" t="s">
        <v>733</v>
      </c>
      <c r="D253" s="215">
        <v>141030.74</v>
      </c>
      <c r="E253" s="216">
        <v>139592.53</v>
      </c>
      <c r="F253" s="345"/>
    </row>
    <row r="254" spans="1:6" x14ac:dyDescent="0.25">
      <c r="A254" s="1793"/>
      <c r="B254" s="1794"/>
      <c r="C254" s="383" t="s">
        <v>538</v>
      </c>
      <c r="D254" s="215">
        <v>0</v>
      </c>
      <c r="E254" s="216">
        <v>0</v>
      </c>
      <c r="F254" s="345"/>
    </row>
    <row r="255" spans="1:6" x14ac:dyDescent="0.25">
      <c r="A255" s="1793"/>
      <c r="B255" s="1794"/>
      <c r="C255" s="383" t="s">
        <v>539</v>
      </c>
      <c r="D255" s="215">
        <v>12137.27</v>
      </c>
      <c r="E255" s="216">
        <v>12137.24</v>
      </c>
      <c r="F255" s="345"/>
    </row>
    <row r="256" spans="1:6" x14ac:dyDescent="0.25">
      <c r="A256" s="1795"/>
      <c r="B256" s="1796"/>
      <c r="C256" s="383" t="s">
        <v>21</v>
      </c>
      <c r="D256" s="215">
        <v>128893.5</v>
      </c>
      <c r="E256" s="216">
        <v>127455.29</v>
      </c>
      <c r="F256" s="345"/>
    </row>
    <row r="257" spans="1:6" ht="13.9" customHeight="1" x14ac:dyDescent="0.25">
      <c r="A257" s="1670">
        <v>1</v>
      </c>
      <c r="B257" s="1590" t="s">
        <v>275</v>
      </c>
      <c r="C257" s="383" t="s">
        <v>733</v>
      </c>
      <c r="D257" s="209">
        <v>13352.98</v>
      </c>
      <c r="E257" s="210">
        <v>13348.86</v>
      </c>
      <c r="F257" s="345"/>
    </row>
    <row r="258" spans="1:6" x14ac:dyDescent="0.25">
      <c r="A258" s="1725"/>
      <c r="B258" s="1591"/>
      <c r="C258" s="383" t="s">
        <v>538</v>
      </c>
      <c r="D258" s="209">
        <f>D268</f>
        <v>0</v>
      </c>
      <c r="E258" s="216" t="e">
        <f>#REF!+E268</f>
        <v>#REF!</v>
      </c>
      <c r="F258" s="345"/>
    </row>
    <row r="259" spans="1:6" x14ac:dyDescent="0.25">
      <c r="A259" s="1725"/>
      <c r="B259" s="1591"/>
      <c r="C259" s="383" t="s">
        <v>539</v>
      </c>
      <c r="D259" s="209">
        <v>226.44</v>
      </c>
      <c r="E259" s="210">
        <v>226.44</v>
      </c>
      <c r="F259" s="345"/>
    </row>
    <row r="260" spans="1:6" x14ac:dyDescent="0.25">
      <c r="A260" s="1726"/>
      <c r="B260" s="1592"/>
      <c r="C260" s="383" t="s">
        <v>21</v>
      </c>
      <c r="D260" s="215">
        <v>13126.54</v>
      </c>
      <c r="E260" s="216">
        <v>13122.42</v>
      </c>
      <c r="F260" s="345"/>
    </row>
    <row r="261" spans="1:6" ht="45" x14ac:dyDescent="0.25">
      <c r="A261" s="211" t="s">
        <v>253</v>
      </c>
      <c r="B261" s="78" t="s">
        <v>276</v>
      </c>
      <c r="C261" s="217" t="s">
        <v>21</v>
      </c>
      <c r="D261" s="212">
        <v>12944.54</v>
      </c>
      <c r="E261" s="213">
        <v>12940.42</v>
      </c>
      <c r="F261" s="345"/>
    </row>
    <row r="262" spans="1:6" x14ac:dyDescent="0.25">
      <c r="A262" s="1609" t="s">
        <v>256</v>
      </c>
      <c r="B262" s="1606" t="s">
        <v>1063</v>
      </c>
      <c r="C262" s="217" t="s">
        <v>733</v>
      </c>
      <c r="D262" s="212">
        <v>233.44</v>
      </c>
      <c r="E262" s="213">
        <v>233.44</v>
      </c>
      <c r="F262" s="345"/>
    </row>
    <row r="263" spans="1:6" x14ac:dyDescent="0.25">
      <c r="A263" s="1535"/>
      <c r="B263" s="1367"/>
      <c r="C263" s="217" t="s">
        <v>1064</v>
      </c>
      <c r="D263" s="212">
        <v>226.44</v>
      </c>
      <c r="E263" s="213">
        <v>226.44</v>
      </c>
      <c r="F263" s="345"/>
    </row>
    <row r="264" spans="1:6" x14ac:dyDescent="0.25">
      <c r="A264" s="1533"/>
      <c r="B264" s="1358"/>
      <c r="C264" s="217" t="s">
        <v>611</v>
      </c>
      <c r="D264" s="212">
        <v>7</v>
      </c>
      <c r="E264" s="213">
        <v>7</v>
      </c>
      <c r="F264" s="345"/>
    </row>
    <row r="265" spans="1:6" ht="13.9" customHeight="1" x14ac:dyDescent="0.25">
      <c r="A265" s="1609" t="s">
        <v>258</v>
      </c>
      <c r="B265" s="1606" t="s">
        <v>1065</v>
      </c>
      <c r="C265" s="217" t="s">
        <v>733</v>
      </c>
      <c r="D265" s="212">
        <v>233.44</v>
      </c>
      <c r="E265" s="213">
        <v>233.44</v>
      </c>
      <c r="F265" s="345"/>
    </row>
    <row r="266" spans="1:6" x14ac:dyDescent="0.25">
      <c r="A266" s="1724"/>
      <c r="B266" s="1607"/>
      <c r="C266" s="217" t="s">
        <v>21</v>
      </c>
      <c r="D266" s="212">
        <v>150</v>
      </c>
      <c r="E266" s="213">
        <v>150</v>
      </c>
      <c r="F266" s="345"/>
    </row>
    <row r="267" spans="1:6" ht="13.9" customHeight="1" x14ac:dyDescent="0.25">
      <c r="A267" s="1609" t="s">
        <v>260</v>
      </c>
      <c r="B267" s="1606" t="s">
        <v>281</v>
      </c>
      <c r="C267" s="217" t="s">
        <v>733</v>
      </c>
      <c r="D267" s="212">
        <v>0</v>
      </c>
      <c r="E267" s="212">
        <v>0</v>
      </c>
      <c r="F267" s="345"/>
    </row>
    <row r="268" spans="1:6" x14ac:dyDescent="0.25">
      <c r="A268" s="1697"/>
      <c r="B268" s="1608"/>
      <c r="C268" s="217" t="s">
        <v>538</v>
      </c>
      <c r="D268" s="212">
        <v>0</v>
      </c>
      <c r="E268" s="212">
        <v>0</v>
      </c>
      <c r="F268" s="345"/>
    </row>
    <row r="269" spans="1:6" x14ac:dyDescent="0.25">
      <c r="A269" s="1697"/>
      <c r="B269" s="1608"/>
      <c r="C269" s="217" t="s">
        <v>539</v>
      </c>
      <c r="D269" s="212">
        <v>0</v>
      </c>
      <c r="E269" s="212">
        <v>0</v>
      </c>
      <c r="F269" s="345"/>
    </row>
    <row r="270" spans="1:6" x14ac:dyDescent="0.25">
      <c r="A270" s="1724"/>
      <c r="B270" s="1607"/>
      <c r="C270" s="217" t="s">
        <v>21</v>
      </c>
      <c r="D270" s="212">
        <v>0</v>
      </c>
      <c r="E270" s="212">
        <v>0</v>
      </c>
      <c r="F270" s="345"/>
    </row>
    <row r="271" spans="1:6" ht="30" x14ac:dyDescent="0.25">
      <c r="A271" s="700" t="s">
        <v>6</v>
      </c>
      <c r="B271" s="702" t="s">
        <v>821</v>
      </c>
      <c r="C271" s="217" t="s">
        <v>21</v>
      </c>
      <c r="D271" s="212">
        <v>25</v>
      </c>
      <c r="E271" s="213">
        <v>25</v>
      </c>
      <c r="F271" s="345"/>
    </row>
    <row r="272" spans="1:6" ht="13.9" customHeight="1" x14ac:dyDescent="0.25">
      <c r="A272" s="1670">
        <v>2</v>
      </c>
      <c r="B272" s="1590" t="s">
        <v>282</v>
      </c>
      <c r="C272" s="383" t="s">
        <v>733</v>
      </c>
      <c r="D272" s="215">
        <v>86427.39</v>
      </c>
      <c r="E272" s="216">
        <v>85192.3</v>
      </c>
      <c r="F272" s="345"/>
    </row>
    <row r="273" spans="1:6" x14ac:dyDescent="0.25">
      <c r="A273" s="1725"/>
      <c r="B273" s="1591"/>
      <c r="C273" s="383" t="s">
        <v>538</v>
      </c>
      <c r="D273" s="215">
        <v>0</v>
      </c>
      <c r="E273" s="216">
        <v>0</v>
      </c>
      <c r="F273" s="345"/>
    </row>
    <row r="274" spans="1:6" x14ac:dyDescent="0.25">
      <c r="A274" s="1725"/>
      <c r="B274" s="1591"/>
      <c r="C274" s="383" t="s">
        <v>539</v>
      </c>
      <c r="D274" s="215">
        <v>0</v>
      </c>
      <c r="E274" s="216">
        <v>0</v>
      </c>
      <c r="F274" s="345"/>
    </row>
    <row r="275" spans="1:6" x14ac:dyDescent="0.25">
      <c r="A275" s="1726"/>
      <c r="B275" s="1592"/>
      <c r="C275" s="383" t="s">
        <v>21</v>
      </c>
      <c r="D275" s="215">
        <v>86427.39</v>
      </c>
      <c r="E275" s="216">
        <v>85192.3</v>
      </c>
      <c r="F275" s="345"/>
    </row>
    <row r="276" spans="1:6" ht="30" x14ac:dyDescent="0.25">
      <c r="A276" s="211" t="s">
        <v>263</v>
      </c>
      <c r="B276" s="78" t="s">
        <v>283</v>
      </c>
      <c r="C276" s="217" t="s">
        <v>21</v>
      </c>
      <c r="D276" s="212">
        <v>23350.07</v>
      </c>
      <c r="E276" s="213">
        <v>23322.99</v>
      </c>
      <c r="F276" s="345"/>
    </row>
    <row r="277" spans="1:6" ht="30" x14ac:dyDescent="0.25">
      <c r="A277" s="211" t="s">
        <v>266</v>
      </c>
      <c r="B277" s="78" t="s">
        <v>285</v>
      </c>
      <c r="C277" s="217" t="s">
        <v>21</v>
      </c>
      <c r="D277" s="212">
        <v>6624.12</v>
      </c>
      <c r="E277" s="213">
        <v>6413.55</v>
      </c>
      <c r="F277" s="345"/>
    </row>
    <row r="278" spans="1:6" x14ac:dyDescent="0.25">
      <c r="A278" s="211" t="s">
        <v>268</v>
      </c>
      <c r="B278" s="78" t="s">
        <v>664</v>
      </c>
      <c r="C278" s="217" t="s">
        <v>21</v>
      </c>
      <c r="D278" s="212">
        <v>5004.6099999999997</v>
      </c>
      <c r="E278" s="213">
        <v>5004.6099999999997</v>
      </c>
      <c r="F278" s="345"/>
    </row>
    <row r="279" spans="1:6" ht="13.9" customHeight="1" x14ac:dyDescent="0.25">
      <c r="A279" s="1609" t="s">
        <v>291</v>
      </c>
      <c r="B279" s="1606" t="s">
        <v>281</v>
      </c>
      <c r="C279" s="217" t="s">
        <v>733</v>
      </c>
      <c r="D279" s="212">
        <v>0</v>
      </c>
      <c r="E279" s="212">
        <v>0</v>
      </c>
      <c r="F279" s="345"/>
    </row>
    <row r="280" spans="1:6" x14ac:dyDescent="0.25">
      <c r="A280" s="1697"/>
      <c r="B280" s="1608"/>
      <c r="C280" s="217" t="s">
        <v>538</v>
      </c>
      <c r="D280" s="212">
        <v>0</v>
      </c>
      <c r="E280" s="212">
        <v>0</v>
      </c>
      <c r="F280" s="345"/>
    </row>
    <row r="281" spans="1:6" x14ac:dyDescent="0.25">
      <c r="A281" s="1697"/>
      <c r="B281" s="1608"/>
      <c r="C281" s="217" t="s">
        <v>539</v>
      </c>
      <c r="D281" s="212">
        <v>0</v>
      </c>
      <c r="E281" s="212">
        <v>0</v>
      </c>
      <c r="F281" s="345"/>
    </row>
    <row r="282" spans="1:6" x14ac:dyDescent="0.25">
      <c r="A282" s="1724"/>
      <c r="B282" s="1607"/>
      <c r="C282" s="217" t="s">
        <v>21</v>
      </c>
      <c r="D282" s="212">
        <v>0</v>
      </c>
      <c r="E282" s="212">
        <v>0</v>
      </c>
      <c r="F282" s="345"/>
    </row>
    <row r="283" spans="1:6" ht="30" x14ac:dyDescent="0.25">
      <c r="A283" s="211" t="s">
        <v>293</v>
      </c>
      <c r="B283" s="78" t="s">
        <v>294</v>
      </c>
      <c r="C283" s="217" t="s">
        <v>21</v>
      </c>
      <c r="D283" s="212">
        <v>1465.98</v>
      </c>
      <c r="E283" s="213">
        <v>468.54</v>
      </c>
      <c r="F283" s="345"/>
    </row>
    <row r="284" spans="1:6" x14ac:dyDescent="0.25">
      <c r="A284" s="211" t="s">
        <v>296</v>
      </c>
      <c r="B284" s="78" t="s">
        <v>297</v>
      </c>
      <c r="C284" s="218"/>
      <c r="D284" s="212">
        <f>D285+D286</f>
        <v>49952.61</v>
      </c>
      <c r="E284" s="213">
        <v>49952.61</v>
      </c>
      <c r="F284" s="345"/>
    </row>
    <row r="285" spans="1:6" ht="30" x14ac:dyDescent="0.25">
      <c r="A285" s="211" t="s">
        <v>298</v>
      </c>
      <c r="B285" s="78" t="s">
        <v>299</v>
      </c>
      <c r="C285" s="218"/>
      <c r="D285" s="212">
        <v>26631.05</v>
      </c>
      <c r="E285" s="213">
        <v>26631.05</v>
      </c>
      <c r="F285" s="345"/>
    </row>
    <row r="286" spans="1:6" x14ac:dyDescent="0.25">
      <c r="A286" s="211" t="s">
        <v>300</v>
      </c>
      <c r="B286" s="78" t="s">
        <v>301</v>
      </c>
      <c r="C286" s="218"/>
      <c r="D286" s="212">
        <v>23321.56</v>
      </c>
      <c r="E286" s="213">
        <v>23321.56</v>
      </c>
      <c r="F286" s="345"/>
    </row>
    <row r="287" spans="1:6" ht="30" x14ac:dyDescent="0.25">
      <c r="A287" s="761" t="s">
        <v>302</v>
      </c>
      <c r="B287" s="633" t="s">
        <v>1066</v>
      </c>
      <c r="C287" s="217" t="s">
        <v>21</v>
      </c>
      <c r="D287" s="212">
        <v>0</v>
      </c>
      <c r="E287" s="213">
        <v>0</v>
      </c>
      <c r="F287" s="345"/>
    </row>
    <row r="288" spans="1:6" ht="45" x14ac:dyDescent="0.25">
      <c r="A288" s="761" t="s">
        <v>1067</v>
      </c>
      <c r="B288" s="633" t="s">
        <v>1068</v>
      </c>
      <c r="C288" s="217" t="s">
        <v>21</v>
      </c>
      <c r="D288" s="212">
        <v>0</v>
      </c>
      <c r="E288" s="213">
        <v>0</v>
      </c>
      <c r="F288" s="345"/>
    </row>
    <row r="289" spans="1:6" ht="30" x14ac:dyDescent="0.25">
      <c r="A289" s="761" t="s">
        <v>1069</v>
      </c>
      <c r="B289" s="633" t="s">
        <v>821</v>
      </c>
      <c r="C289" s="217" t="s">
        <v>21</v>
      </c>
      <c r="D289" s="212">
        <v>30</v>
      </c>
      <c r="E289" s="213">
        <v>30</v>
      </c>
      <c r="F289" s="345"/>
    </row>
    <row r="290" spans="1:6" ht="45" x14ac:dyDescent="0.25">
      <c r="A290" s="762" t="s">
        <v>305</v>
      </c>
      <c r="B290" s="397" t="s">
        <v>306</v>
      </c>
      <c r="C290" s="217" t="s">
        <v>21</v>
      </c>
      <c r="D290" s="212">
        <v>28158.16</v>
      </c>
      <c r="E290" s="213">
        <v>27959.26</v>
      </c>
      <c r="F290" s="345"/>
    </row>
    <row r="291" spans="1:6" ht="30" x14ac:dyDescent="0.25">
      <c r="A291" s="762" t="s">
        <v>271</v>
      </c>
      <c r="B291" s="397" t="s">
        <v>731</v>
      </c>
      <c r="C291" s="217" t="s">
        <v>21</v>
      </c>
      <c r="D291" s="212">
        <v>27593.59</v>
      </c>
      <c r="E291" s="213">
        <v>27394.69</v>
      </c>
      <c r="F291" s="345"/>
    </row>
    <row r="292" spans="1:6" x14ac:dyDescent="0.25">
      <c r="A292" s="762" t="s">
        <v>918</v>
      </c>
      <c r="B292" s="397" t="s">
        <v>664</v>
      </c>
      <c r="C292" s="217" t="s">
        <v>21</v>
      </c>
      <c r="D292" s="212">
        <v>544.57000000000005</v>
      </c>
      <c r="E292" s="213">
        <v>544.57000000000005</v>
      </c>
      <c r="F292" s="345"/>
    </row>
    <row r="293" spans="1:6" ht="30" x14ac:dyDescent="0.25">
      <c r="A293" s="762" t="s">
        <v>919</v>
      </c>
      <c r="B293" s="633" t="s">
        <v>821</v>
      </c>
      <c r="C293" s="217" t="s">
        <v>21</v>
      </c>
      <c r="D293" s="212">
        <v>20</v>
      </c>
      <c r="E293" s="213">
        <v>20</v>
      </c>
      <c r="F293" s="345"/>
    </row>
    <row r="294" spans="1:6" x14ac:dyDescent="0.25">
      <c r="A294" s="761" t="s">
        <v>309</v>
      </c>
      <c r="B294" s="633" t="s">
        <v>310</v>
      </c>
      <c r="C294" s="217" t="s">
        <v>21</v>
      </c>
      <c r="D294" s="212">
        <v>575</v>
      </c>
      <c r="E294" s="213">
        <v>575</v>
      </c>
      <c r="F294" s="345"/>
    </row>
    <row r="295" spans="1:6" x14ac:dyDescent="0.25">
      <c r="A295" s="761" t="s">
        <v>311</v>
      </c>
      <c r="B295" s="633" t="s">
        <v>312</v>
      </c>
      <c r="C295" s="217" t="s">
        <v>21</v>
      </c>
      <c r="D295" s="212">
        <v>149.49</v>
      </c>
      <c r="E295" s="213">
        <v>149.49</v>
      </c>
      <c r="F295" s="345"/>
    </row>
    <row r="296" spans="1:6" ht="45" x14ac:dyDescent="0.25">
      <c r="A296" s="761" t="s">
        <v>314</v>
      </c>
      <c r="B296" s="633" t="s">
        <v>315</v>
      </c>
      <c r="C296" s="217" t="s">
        <v>21</v>
      </c>
      <c r="D296" s="212">
        <v>224</v>
      </c>
      <c r="E296" s="213">
        <v>224</v>
      </c>
      <c r="F296" s="345"/>
    </row>
    <row r="297" spans="1:6" ht="30" x14ac:dyDescent="0.25">
      <c r="A297" s="761" t="s">
        <v>317</v>
      </c>
      <c r="B297" s="633" t="s">
        <v>318</v>
      </c>
      <c r="C297" s="217" t="s">
        <v>21</v>
      </c>
      <c r="D297" s="212">
        <v>201.51</v>
      </c>
      <c r="E297" s="213">
        <v>201.51</v>
      </c>
      <c r="F297" s="345"/>
    </row>
    <row r="298" spans="1:6" x14ac:dyDescent="0.25">
      <c r="A298" s="761" t="s">
        <v>320</v>
      </c>
      <c r="B298" s="633" t="s">
        <v>321</v>
      </c>
      <c r="C298" s="217" t="s">
        <v>21</v>
      </c>
      <c r="D298" s="212">
        <v>100</v>
      </c>
      <c r="E298" s="213">
        <v>99.9</v>
      </c>
      <c r="F298" s="345"/>
    </row>
    <row r="299" spans="1:6" ht="13.9" customHeight="1" x14ac:dyDescent="0.25">
      <c r="A299" s="1797" t="s">
        <v>323</v>
      </c>
      <c r="B299" s="1800" t="s">
        <v>324</v>
      </c>
      <c r="C299" s="217" t="s">
        <v>733</v>
      </c>
      <c r="D299" s="212">
        <v>12417.21</v>
      </c>
      <c r="E299" s="213">
        <v>12417.21</v>
      </c>
      <c r="F299" s="345"/>
    </row>
    <row r="300" spans="1:6" x14ac:dyDescent="0.25">
      <c r="A300" s="1798"/>
      <c r="B300" s="1801"/>
      <c r="C300" s="217" t="s">
        <v>538</v>
      </c>
      <c r="D300" s="212">
        <v>0</v>
      </c>
      <c r="E300" s="213">
        <v>0</v>
      </c>
      <c r="F300" s="345"/>
    </row>
    <row r="301" spans="1:6" x14ac:dyDescent="0.25">
      <c r="A301" s="1798"/>
      <c r="B301" s="1801"/>
      <c r="C301" s="217" t="s">
        <v>539</v>
      </c>
      <c r="D301" s="212">
        <v>11910.8</v>
      </c>
      <c r="E301" s="213">
        <v>11910.8</v>
      </c>
      <c r="F301" s="345"/>
    </row>
    <row r="302" spans="1:6" x14ac:dyDescent="0.25">
      <c r="A302" s="1799"/>
      <c r="B302" s="1802"/>
      <c r="C302" s="217" t="s">
        <v>21</v>
      </c>
      <c r="D302" s="212">
        <v>506.41</v>
      </c>
      <c r="E302" s="213">
        <v>506.41</v>
      </c>
      <c r="F302" s="345"/>
    </row>
    <row r="303" spans="1:6" ht="45" x14ac:dyDescent="0.25">
      <c r="A303" s="761" t="s">
        <v>325</v>
      </c>
      <c r="B303" s="633" t="s">
        <v>326</v>
      </c>
      <c r="C303" s="217" t="s">
        <v>21</v>
      </c>
      <c r="D303" s="212">
        <v>410.36</v>
      </c>
      <c r="E303" s="212">
        <v>410.36</v>
      </c>
      <c r="F303" s="345"/>
    </row>
    <row r="304" spans="1:6" ht="13.9" customHeight="1" x14ac:dyDescent="0.25">
      <c r="A304" s="1797" t="s">
        <v>328</v>
      </c>
      <c r="B304" s="1800" t="s">
        <v>329</v>
      </c>
      <c r="C304" s="217" t="s">
        <v>733</v>
      </c>
      <c r="D304" s="212">
        <v>0</v>
      </c>
      <c r="E304" s="212">
        <v>0</v>
      </c>
      <c r="F304" s="345"/>
    </row>
    <row r="305" spans="1:6" x14ac:dyDescent="0.25">
      <c r="A305" s="1798"/>
      <c r="B305" s="1801"/>
      <c r="C305" s="217" t="s">
        <v>539</v>
      </c>
      <c r="D305" s="212">
        <v>0</v>
      </c>
      <c r="E305" s="212">
        <v>0</v>
      </c>
      <c r="F305" s="345"/>
    </row>
    <row r="306" spans="1:6" x14ac:dyDescent="0.25">
      <c r="A306" s="1799"/>
      <c r="B306" s="1802"/>
      <c r="C306" s="217" t="s">
        <v>21</v>
      </c>
      <c r="D306" s="212">
        <v>0</v>
      </c>
      <c r="E306" s="212">
        <v>0</v>
      </c>
      <c r="F306" s="345"/>
    </row>
    <row r="307" spans="1:6" x14ac:dyDescent="0.25">
      <c r="A307" s="1847" t="s">
        <v>1070</v>
      </c>
      <c r="B307" s="1800" t="s">
        <v>1071</v>
      </c>
      <c r="C307" s="217" t="s">
        <v>733</v>
      </c>
      <c r="D307" s="212">
        <v>12006.85</v>
      </c>
      <c r="E307" s="212">
        <v>12006.85</v>
      </c>
      <c r="F307" s="345"/>
    </row>
    <row r="308" spans="1:6" x14ac:dyDescent="0.25">
      <c r="A308" s="1848"/>
      <c r="B308" s="1801"/>
      <c r="C308" s="217" t="s">
        <v>539</v>
      </c>
      <c r="D308" s="212">
        <v>11910.8</v>
      </c>
      <c r="E308" s="212">
        <v>11910.8</v>
      </c>
      <c r="F308" s="345"/>
    </row>
    <row r="309" spans="1:6" x14ac:dyDescent="0.25">
      <c r="A309" s="1849"/>
      <c r="B309" s="1802"/>
      <c r="C309" s="217" t="s">
        <v>21</v>
      </c>
      <c r="D309" s="212">
        <v>96.05</v>
      </c>
      <c r="E309" s="212">
        <v>96.05</v>
      </c>
      <c r="F309" s="345"/>
    </row>
    <row r="310" spans="1:6" ht="30.75" thickBot="1" x14ac:dyDescent="0.3">
      <c r="A310" s="763">
        <v>7</v>
      </c>
      <c r="B310" s="633" t="s">
        <v>303</v>
      </c>
      <c r="C310" s="217" t="s">
        <v>21</v>
      </c>
      <c r="D310" s="212">
        <v>0</v>
      </c>
      <c r="E310" s="212">
        <v>0</v>
      </c>
      <c r="F310" s="345"/>
    </row>
    <row r="311" spans="1:6" ht="33" customHeight="1" thickBot="1" x14ac:dyDescent="0.3">
      <c r="A311" s="1504" t="s">
        <v>1014</v>
      </c>
      <c r="B311" s="1505"/>
      <c r="C311" s="1803"/>
      <c r="D311" s="1803"/>
      <c r="E311" s="1804"/>
      <c r="F311" s="345"/>
    </row>
    <row r="312" spans="1:6" ht="14.45" customHeight="1" x14ac:dyDescent="0.25">
      <c r="A312" s="1550"/>
      <c r="B312" s="1530"/>
      <c r="C312" s="1607" t="s">
        <v>640</v>
      </c>
      <c r="D312" s="1530" t="s">
        <v>661</v>
      </c>
      <c r="E312" s="1730" t="s">
        <v>660</v>
      </c>
      <c r="F312" s="345"/>
    </row>
    <row r="313" spans="1:6" ht="66" customHeight="1" x14ac:dyDescent="0.25">
      <c r="A313" s="1552"/>
      <c r="B313" s="1419"/>
      <c r="C313" s="1429"/>
      <c r="D313" s="1417"/>
      <c r="E313" s="1731"/>
      <c r="F313" s="345"/>
    </row>
    <row r="314" spans="1:6" ht="13.9" customHeight="1" x14ac:dyDescent="0.25">
      <c r="A314" s="1518" t="s">
        <v>222</v>
      </c>
      <c r="B314" s="1519"/>
      <c r="C314" s="177" t="s">
        <v>733</v>
      </c>
      <c r="D314" s="226">
        <v>124190.07</v>
      </c>
      <c r="E314" s="227">
        <v>52052</v>
      </c>
      <c r="F314" s="345"/>
    </row>
    <row r="315" spans="1:6" x14ac:dyDescent="0.25">
      <c r="A315" s="1793"/>
      <c r="B315" s="1794"/>
      <c r="C315" s="177" t="s">
        <v>538</v>
      </c>
      <c r="D315" s="226">
        <v>0</v>
      </c>
      <c r="E315" s="227">
        <v>0</v>
      </c>
      <c r="F315" s="345"/>
    </row>
    <row r="316" spans="1:6" x14ac:dyDescent="0.25">
      <c r="A316" s="1793"/>
      <c r="B316" s="1794"/>
      <c r="C316" s="177" t="s">
        <v>539</v>
      </c>
      <c r="D316" s="226">
        <v>121025.56</v>
      </c>
      <c r="E316" s="227">
        <v>49669.69</v>
      </c>
      <c r="F316" s="345"/>
    </row>
    <row r="317" spans="1:6" x14ac:dyDescent="0.25">
      <c r="A317" s="1795"/>
      <c r="B317" s="1796"/>
      <c r="C317" s="177" t="s">
        <v>21</v>
      </c>
      <c r="D317" s="226">
        <v>3164.51</v>
      </c>
      <c r="E317" s="227">
        <v>2382.31</v>
      </c>
      <c r="F317" s="345"/>
    </row>
    <row r="318" spans="1:6" ht="13.9" customHeight="1" x14ac:dyDescent="0.25">
      <c r="A318" s="1809">
        <v>1</v>
      </c>
      <c r="B318" s="1810" t="s">
        <v>332</v>
      </c>
      <c r="C318" s="270" t="s">
        <v>733</v>
      </c>
      <c r="D318" s="226">
        <v>206</v>
      </c>
      <c r="E318" s="227" t="e">
        <f>E319+E320+E321</f>
        <v>#REF!</v>
      </c>
      <c r="F318" s="345"/>
    </row>
    <row r="319" spans="1:6" x14ac:dyDescent="0.25">
      <c r="A319" s="1809"/>
      <c r="B319" s="1810"/>
      <c r="C319" s="270" t="s">
        <v>609</v>
      </c>
      <c r="D319" s="226">
        <v>0</v>
      </c>
      <c r="E319" s="227">
        <v>0</v>
      </c>
      <c r="F319" s="345"/>
    </row>
    <row r="320" spans="1:6" x14ac:dyDescent="0.25">
      <c r="A320" s="1809"/>
      <c r="B320" s="1810"/>
      <c r="C320" s="270" t="s">
        <v>610</v>
      </c>
      <c r="D320" s="226">
        <v>0</v>
      </c>
      <c r="E320" s="227" t="e">
        <f>#REF!+E350+E354</f>
        <v>#REF!</v>
      </c>
      <c r="F320" s="345"/>
    </row>
    <row r="321" spans="1:6" x14ac:dyDescent="0.25">
      <c r="A321" s="1809"/>
      <c r="B321" s="1810"/>
      <c r="C321" s="270" t="s">
        <v>611</v>
      </c>
      <c r="D321" s="226">
        <v>206</v>
      </c>
      <c r="E321" s="227">
        <v>0</v>
      </c>
      <c r="F321" s="345"/>
    </row>
    <row r="322" spans="1:6" ht="13.9" customHeight="1" x14ac:dyDescent="0.25">
      <c r="A322" s="1721" t="s">
        <v>338</v>
      </c>
      <c r="B322" s="1722" t="s">
        <v>339</v>
      </c>
      <c r="C322" s="239" t="s">
        <v>733</v>
      </c>
      <c r="D322" s="724">
        <v>206</v>
      </c>
      <c r="E322" s="232">
        <v>0</v>
      </c>
      <c r="F322" s="345"/>
    </row>
    <row r="323" spans="1:6" x14ac:dyDescent="0.25">
      <c r="A323" s="1721"/>
      <c r="B323" s="1722"/>
      <c r="C323" s="239" t="s">
        <v>611</v>
      </c>
      <c r="D323" s="724">
        <f>D327+D331+D335+D339+D343+D347</f>
        <v>206</v>
      </c>
      <c r="E323" s="232">
        <v>0</v>
      </c>
      <c r="F323" s="345"/>
    </row>
    <row r="324" spans="1:6" ht="13.9" customHeight="1" x14ac:dyDescent="0.25">
      <c r="A324" s="1721" t="s">
        <v>340</v>
      </c>
      <c r="B324" s="1722" t="s">
        <v>341</v>
      </c>
      <c r="C324" s="239" t="s">
        <v>733</v>
      </c>
      <c r="D324" s="724">
        <f>D325+D326+D327</f>
        <v>206</v>
      </c>
      <c r="E324" s="232">
        <v>0</v>
      </c>
      <c r="F324" s="345"/>
    </row>
    <row r="325" spans="1:6" x14ac:dyDescent="0.25">
      <c r="A325" s="1721"/>
      <c r="B325" s="1722"/>
      <c r="C325" s="239" t="s">
        <v>609</v>
      </c>
      <c r="D325" s="724">
        <v>0</v>
      </c>
      <c r="E325" s="232">
        <v>0</v>
      </c>
      <c r="F325" s="345"/>
    </row>
    <row r="326" spans="1:6" x14ac:dyDescent="0.25">
      <c r="A326" s="1721"/>
      <c r="B326" s="1722"/>
      <c r="C326" s="239" t="s">
        <v>610</v>
      </c>
      <c r="D326" s="724">
        <v>0</v>
      </c>
      <c r="E326" s="232">
        <v>0</v>
      </c>
      <c r="F326" s="345"/>
    </row>
    <row r="327" spans="1:6" x14ac:dyDescent="0.25">
      <c r="A327" s="1721"/>
      <c r="B327" s="1722"/>
      <c r="C327" s="239" t="s">
        <v>611</v>
      </c>
      <c r="D327" s="724">
        <v>206</v>
      </c>
      <c r="E327" s="232">
        <v>0</v>
      </c>
      <c r="F327" s="345"/>
    </row>
    <row r="328" spans="1:6" x14ac:dyDescent="0.25">
      <c r="A328" s="1721" t="s">
        <v>342</v>
      </c>
      <c r="B328" s="1722" t="s">
        <v>343</v>
      </c>
      <c r="C328" s="239" t="s">
        <v>733</v>
      </c>
      <c r="D328" s="724">
        <f>D329+D330+D331</f>
        <v>0</v>
      </c>
      <c r="E328" s="232">
        <f>E329+E330+E331</f>
        <v>0</v>
      </c>
      <c r="F328" s="345"/>
    </row>
    <row r="329" spans="1:6" x14ac:dyDescent="0.25">
      <c r="A329" s="1721"/>
      <c r="B329" s="1722"/>
      <c r="C329" s="239" t="s">
        <v>609</v>
      </c>
      <c r="D329" s="724">
        <v>0</v>
      </c>
      <c r="E329" s="232">
        <v>0</v>
      </c>
      <c r="F329" s="345"/>
    </row>
    <row r="330" spans="1:6" x14ac:dyDescent="0.25">
      <c r="A330" s="1721"/>
      <c r="B330" s="1722"/>
      <c r="C330" s="239" t="s">
        <v>610</v>
      </c>
      <c r="D330" s="724">
        <v>0</v>
      </c>
      <c r="E330" s="232">
        <v>0</v>
      </c>
      <c r="F330" s="345"/>
    </row>
    <row r="331" spans="1:6" x14ac:dyDescent="0.25">
      <c r="A331" s="1721"/>
      <c r="B331" s="1722"/>
      <c r="C331" s="239" t="s">
        <v>611</v>
      </c>
      <c r="D331" s="724">
        <v>0</v>
      </c>
      <c r="E331" s="232">
        <v>0</v>
      </c>
      <c r="F331" s="345"/>
    </row>
    <row r="332" spans="1:6" ht="13.9" customHeight="1" x14ac:dyDescent="0.25">
      <c r="A332" s="1721" t="s">
        <v>344</v>
      </c>
      <c r="B332" s="1722" t="s">
        <v>345</v>
      </c>
      <c r="C332" s="239" t="s">
        <v>733</v>
      </c>
      <c r="D332" s="724">
        <f>D333+D334+D335</f>
        <v>0</v>
      </c>
      <c r="E332" s="232">
        <f>E333+E334+E335</f>
        <v>0</v>
      </c>
      <c r="F332" s="345"/>
    </row>
    <row r="333" spans="1:6" x14ac:dyDescent="0.25">
      <c r="A333" s="1721"/>
      <c r="B333" s="1722"/>
      <c r="C333" s="239" t="s">
        <v>609</v>
      </c>
      <c r="D333" s="724">
        <v>0</v>
      </c>
      <c r="E333" s="232">
        <v>0</v>
      </c>
      <c r="F333" s="345"/>
    </row>
    <row r="334" spans="1:6" x14ac:dyDescent="0.25">
      <c r="A334" s="1721"/>
      <c r="B334" s="1722"/>
      <c r="C334" s="239" t="s">
        <v>610</v>
      </c>
      <c r="D334" s="724">
        <v>0</v>
      </c>
      <c r="E334" s="232">
        <v>0</v>
      </c>
      <c r="F334" s="345"/>
    </row>
    <row r="335" spans="1:6" x14ac:dyDescent="0.25">
      <c r="A335" s="1721"/>
      <c r="B335" s="1722"/>
      <c r="C335" s="239" t="s">
        <v>611</v>
      </c>
      <c r="D335" s="724">
        <v>0</v>
      </c>
      <c r="E335" s="232">
        <v>0</v>
      </c>
      <c r="F335" s="345"/>
    </row>
    <row r="336" spans="1:6" ht="13.9" customHeight="1" x14ac:dyDescent="0.25">
      <c r="A336" s="1721" t="s">
        <v>346</v>
      </c>
      <c r="B336" s="1722" t="s">
        <v>347</v>
      </c>
      <c r="C336" s="239" t="s">
        <v>733</v>
      </c>
      <c r="D336" s="724">
        <f>D337+D338+D339</f>
        <v>0</v>
      </c>
      <c r="E336" s="232">
        <f>E337+E338+E339</f>
        <v>0</v>
      </c>
      <c r="F336" s="345"/>
    </row>
    <row r="337" spans="1:6" x14ac:dyDescent="0.25">
      <c r="A337" s="1721"/>
      <c r="B337" s="1722"/>
      <c r="C337" s="239" t="s">
        <v>609</v>
      </c>
      <c r="D337" s="724">
        <v>0</v>
      </c>
      <c r="E337" s="232">
        <v>0</v>
      </c>
      <c r="F337" s="345"/>
    </row>
    <row r="338" spans="1:6" x14ac:dyDescent="0.25">
      <c r="A338" s="1721"/>
      <c r="B338" s="1722"/>
      <c r="C338" s="239" t="s">
        <v>610</v>
      </c>
      <c r="D338" s="724">
        <v>0</v>
      </c>
      <c r="E338" s="232">
        <v>0</v>
      </c>
      <c r="F338" s="345"/>
    </row>
    <row r="339" spans="1:6" x14ac:dyDescent="0.25">
      <c r="A339" s="1721"/>
      <c r="B339" s="1722"/>
      <c r="C339" s="239" t="s">
        <v>611</v>
      </c>
      <c r="D339" s="724">
        <v>0</v>
      </c>
      <c r="E339" s="232">
        <v>0</v>
      </c>
      <c r="F339" s="345"/>
    </row>
    <row r="340" spans="1:6" ht="13.9" customHeight="1" x14ac:dyDescent="0.25">
      <c r="A340" s="1721" t="s">
        <v>344</v>
      </c>
      <c r="B340" s="1722" t="s">
        <v>345</v>
      </c>
      <c r="C340" s="239" t="s">
        <v>733</v>
      </c>
      <c r="D340" s="724">
        <f>D341+D342+D343</f>
        <v>0</v>
      </c>
      <c r="E340" s="232">
        <f>E341+E342+E343</f>
        <v>0</v>
      </c>
      <c r="F340" s="345"/>
    </row>
    <row r="341" spans="1:6" x14ac:dyDescent="0.25">
      <c r="A341" s="1721"/>
      <c r="B341" s="1722"/>
      <c r="C341" s="239" t="s">
        <v>609</v>
      </c>
      <c r="D341" s="724">
        <v>0</v>
      </c>
      <c r="E341" s="232">
        <v>0</v>
      </c>
      <c r="F341" s="345"/>
    </row>
    <row r="342" spans="1:6" x14ac:dyDescent="0.25">
      <c r="A342" s="1721"/>
      <c r="B342" s="1722"/>
      <c r="C342" s="239" t="s">
        <v>610</v>
      </c>
      <c r="D342" s="724">
        <v>0</v>
      </c>
      <c r="E342" s="232">
        <v>0</v>
      </c>
      <c r="F342" s="345"/>
    </row>
    <row r="343" spans="1:6" x14ac:dyDescent="0.25">
      <c r="A343" s="1721"/>
      <c r="B343" s="1722"/>
      <c r="C343" s="239" t="s">
        <v>611</v>
      </c>
      <c r="D343" s="724">
        <v>0</v>
      </c>
      <c r="E343" s="232">
        <v>0</v>
      </c>
      <c r="F343" s="345"/>
    </row>
    <row r="344" spans="1:6" x14ac:dyDescent="0.25">
      <c r="A344" s="1721" t="s">
        <v>346</v>
      </c>
      <c r="B344" s="1722" t="s">
        <v>347</v>
      </c>
      <c r="C344" s="239" t="s">
        <v>733</v>
      </c>
      <c r="D344" s="724">
        <f>D345+D346+D347</f>
        <v>0</v>
      </c>
      <c r="E344" s="232">
        <f>E345+E346+E347</f>
        <v>0</v>
      </c>
      <c r="F344" s="345"/>
    </row>
    <row r="345" spans="1:6" x14ac:dyDescent="0.25">
      <c r="A345" s="1721"/>
      <c r="B345" s="1722"/>
      <c r="C345" s="239" t="s">
        <v>609</v>
      </c>
      <c r="D345" s="724">
        <v>0</v>
      </c>
      <c r="E345" s="232">
        <v>0</v>
      </c>
      <c r="F345" s="345"/>
    </row>
    <row r="346" spans="1:6" x14ac:dyDescent="0.25">
      <c r="A346" s="1721"/>
      <c r="B346" s="1722"/>
      <c r="C346" s="239" t="s">
        <v>610</v>
      </c>
      <c r="D346" s="724">
        <v>0</v>
      </c>
      <c r="E346" s="232">
        <v>0</v>
      </c>
      <c r="F346" s="345"/>
    </row>
    <row r="347" spans="1:6" x14ac:dyDescent="0.25">
      <c r="A347" s="1721"/>
      <c r="B347" s="1722"/>
      <c r="C347" s="239" t="s">
        <v>611</v>
      </c>
      <c r="D347" s="724">
        <v>0</v>
      </c>
      <c r="E347" s="232">
        <v>0</v>
      </c>
      <c r="F347" s="345"/>
    </row>
    <row r="348" spans="1:6" ht="13.9" customHeight="1" x14ac:dyDescent="0.25">
      <c r="A348" s="1811" t="s">
        <v>627</v>
      </c>
      <c r="B348" s="1812" t="s">
        <v>348</v>
      </c>
      <c r="C348" s="239" t="s">
        <v>733</v>
      </c>
      <c r="D348" s="231">
        <f>D349+D350+D351</f>
        <v>675.53</v>
      </c>
      <c r="E348" s="232">
        <f>E349+E350+E351</f>
        <v>675.53</v>
      </c>
      <c r="F348" s="345"/>
    </row>
    <row r="349" spans="1:6" x14ac:dyDescent="0.25">
      <c r="A349" s="1811"/>
      <c r="B349" s="1812"/>
      <c r="C349" s="239" t="s">
        <v>609</v>
      </c>
      <c r="D349" s="231">
        <v>0</v>
      </c>
      <c r="E349" s="232">
        <v>0</v>
      </c>
      <c r="F349" s="345"/>
    </row>
    <row r="350" spans="1:6" x14ac:dyDescent="0.25">
      <c r="A350" s="1811"/>
      <c r="B350" s="1812"/>
      <c r="C350" s="239" t="s">
        <v>610</v>
      </c>
      <c r="D350" s="231">
        <v>0</v>
      </c>
      <c r="E350" s="232">
        <v>0</v>
      </c>
      <c r="F350" s="345"/>
    </row>
    <row r="351" spans="1:6" x14ac:dyDescent="0.25">
      <c r="A351" s="1811"/>
      <c r="B351" s="1812"/>
      <c r="C351" s="239" t="s">
        <v>611</v>
      </c>
      <c r="D351" s="231">
        <v>675.53</v>
      </c>
      <c r="E351" s="232">
        <v>675.53</v>
      </c>
      <c r="F351" s="345"/>
    </row>
    <row r="352" spans="1:6" ht="13.9" customHeight="1" x14ac:dyDescent="0.25">
      <c r="A352" s="1811" t="s">
        <v>628</v>
      </c>
      <c r="B352" s="1812" t="s">
        <v>350</v>
      </c>
      <c r="C352" s="239" t="s">
        <v>733</v>
      </c>
      <c r="D352" s="231">
        <f>D353+D354+D355</f>
        <v>442.75</v>
      </c>
      <c r="E352" s="232">
        <f>E353+E354+E355</f>
        <v>442.75</v>
      </c>
      <c r="F352" s="345"/>
    </row>
    <row r="353" spans="1:6" x14ac:dyDescent="0.25">
      <c r="A353" s="1811"/>
      <c r="B353" s="1812"/>
      <c r="C353" s="239" t="s">
        <v>609</v>
      </c>
      <c r="D353" s="231">
        <v>0</v>
      </c>
      <c r="E353" s="232">
        <v>0</v>
      </c>
      <c r="F353" s="345"/>
    </row>
    <row r="354" spans="1:6" x14ac:dyDescent="0.25">
      <c r="A354" s="1811"/>
      <c r="B354" s="1812"/>
      <c r="C354" s="239" t="s">
        <v>610</v>
      </c>
      <c r="D354" s="231">
        <v>0</v>
      </c>
      <c r="E354" s="232">
        <v>0</v>
      </c>
      <c r="F354" s="345"/>
    </row>
    <row r="355" spans="1:6" x14ac:dyDescent="0.25">
      <c r="A355" s="1811"/>
      <c r="B355" s="1812"/>
      <c r="C355" s="239" t="s">
        <v>611</v>
      </c>
      <c r="D355" s="231">
        <v>442.75</v>
      </c>
      <c r="E355" s="232">
        <v>442.75</v>
      </c>
      <c r="F355" s="345"/>
    </row>
    <row r="356" spans="1:6" ht="13.9" customHeight="1" x14ac:dyDescent="0.25">
      <c r="A356" s="1809" t="s">
        <v>92</v>
      </c>
      <c r="B356" s="1810" t="s">
        <v>352</v>
      </c>
      <c r="C356" s="270" t="s">
        <v>733</v>
      </c>
      <c r="D356" s="236">
        <f>D357+D358+D359</f>
        <v>1618.6299999999999</v>
      </c>
      <c r="E356" s="237">
        <f>E357+E358+E359</f>
        <v>1617.8799999999999</v>
      </c>
      <c r="F356" s="345"/>
    </row>
    <row r="357" spans="1:6" x14ac:dyDescent="0.25">
      <c r="A357" s="1809"/>
      <c r="B357" s="1810"/>
      <c r="C357" s="270" t="s">
        <v>609</v>
      </c>
      <c r="D357" s="236">
        <f t="shared" ref="D357:E359" si="2">D361+D373+D381+D389+D394</f>
        <v>0</v>
      </c>
      <c r="E357" s="237">
        <f t="shared" si="2"/>
        <v>0</v>
      </c>
      <c r="F357" s="345"/>
    </row>
    <row r="358" spans="1:6" x14ac:dyDescent="0.25">
      <c r="A358" s="1809"/>
      <c r="B358" s="1810"/>
      <c r="C358" s="270" t="s">
        <v>610</v>
      </c>
      <c r="D358" s="236">
        <f t="shared" si="2"/>
        <v>0</v>
      </c>
      <c r="E358" s="237">
        <f t="shared" si="2"/>
        <v>0</v>
      </c>
      <c r="F358" s="345"/>
    </row>
    <row r="359" spans="1:6" x14ac:dyDescent="0.25">
      <c r="A359" s="1809"/>
      <c r="B359" s="1810"/>
      <c r="C359" s="270" t="s">
        <v>611</v>
      </c>
      <c r="D359" s="236">
        <f t="shared" si="2"/>
        <v>1618.6299999999999</v>
      </c>
      <c r="E359" s="237">
        <f t="shared" si="2"/>
        <v>1617.8799999999999</v>
      </c>
      <c r="F359" s="345"/>
    </row>
    <row r="360" spans="1:6" ht="13.9" customHeight="1" x14ac:dyDescent="0.25">
      <c r="A360" s="1721" t="s">
        <v>674</v>
      </c>
      <c r="B360" s="1722" t="s">
        <v>353</v>
      </c>
      <c r="C360" s="239" t="s">
        <v>733</v>
      </c>
      <c r="D360" s="724">
        <f>D361+D362+D363</f>
        <v>1028.1399999999999</v>
      </c>
      <c r="E360" s="729">
        <f>E361+E362+E363</f>
        <v>1028.1399999999999</v>
      </c>
      <c r="F360" s="345"/>
    </row>
    <row r="361" spans="1:6" x14ac:dyDescent="0.25">
      <c r="A361" s="1721"/>
      <c r="B361" s="1722"/>
      <c r="C361" s="239" t="s">
        <v>609</v>
      </c>
      <c r="D361" s="724">
        <f t="shared" ref="D361:E363" si="3">D365+D369</f>
        <v>0</v>
      </c>
      <c r="E361" s="729">
        <f t="shared" si="3"/>
        <v>0</v>
      </c>
      <c r="F361" s="345"/>
    </row>
    <row r="362" spans="1:6" x14ac:dyDescent="0.25">
      <c r="A362" s="1721"/>
      <c r="B362" s="1722"/>
      <c r="C362" s="239" t="s">
        <v>610</v>
      </c>
      <c r="D362" s="724">
        <f t="shared" si="3"/>
        <v>0</v>
      </c>
      <c r="E362" s="729">
        <f t="shared" si="3"/>
        <v>0</v>
      </c>
      <c r="F362" s="345"/>
    </row>
    <row r="363" spans="1:6" x14ac:dyDescent="0.25">
      <c r="A363" s="1721"/>
      <c r="B363" s="1722"/>
      <c r="C363" s="239" t="s">
        <v>611</v>
      </c>
      <c r="D363" s="724">
        <f t="shared" si="3"/>
        <v>1028.1399999999999</v>
      </c>
      <c r="E363" s="729">
        <f t="shared" si="3"/>
        <v>1028.1399999999999</v>
      </c>
      <c r="F363" s="345"/>
    </row>
    <row r="364" spans="1:6" ht="13.9" customHeight="1" x14ac:dyDescent="0.25">
      <c r="A364" s="1721" t="s">
        <v>355</v>
      </c>
      <c r="B364" s="1722" t="s">
        <v>356</v>
      </c>
      <c r="C364" s="239" t="s">
        <v>733</v>
      </c>
      <c r="D364" s="724">
        <f>D365+D366+D367</f>
        <v>753.14</v>
      </c>
      <c r="E364" s="729">
        <f>E365+E366+E367</f>
        <v>753.14</v>
      </c>
      <c r="F364" s="345"/>
    </row>
    <row r="365" spans="1:6" x14ac:dyDescent="0.25">
      <c r="A365" s="1721"/>
      <c r="B365" s="1722"/>
      <c r="C365" s="239" t="s">
        <v>609</v>
      </c>
      <c r="D365" s="724">
        <v>0</v>
      </c>
      <c r="E365" s="729">
        <v>0</v>
      </c>
      <c r="F365" s="345"/>
    </row>
    <row r="366" spans="1:6" x14ac:dyDescent="0.25">
      <c r="A366" s="1721"/>
      <c r="B366" s="1722"/>
      <c r="C366" s="239" t="s">
        <v>610</v>
      </c>
      <c r="D366" s="724">
        <v>0</v>
      </c>
      <c r="E366" s="729">
        <v>0</v>
      </c>
      <c r="F366" s="345"/>
    </row>
    <row r="367" spans="1:6" x14ac:dyDescent="0.25">
      <c r="A367" s="1721"/>
      <c r="B367" s="1722"/>
      <c r="C367" s="239" t="s">
        <v>611</v>
      </c>
      <c r="D367" s="724">
        <v>753.14</v>
      </c>
      <c r="E367" s="729">
        <v>753.14</v>
      </c>
      <c r="F367" s="345"/>
    </row>
    <row r="368" spans="1:6" x14ac:dyDescent="0.25">
      <c r="A368" s="1721" t="s">
        <v>357</v>
      </c>
      <c r="B368" s="1722" t="s">
        <v>358</v>
      </c>
      <c r="C368" s="239" t="s">
        <v>733</v>
      </c>
      <c r="D368" s="724">
        <f>D369+D370+D371</f>
        <v>275</v>
      </c>
      <c r="E368" s="729">
        <f>E369+E370+E371</f>
        <v>275</v>
      </c>
      <c r="F368" s="345"/>
    </row>
    <row r="369" spans="1:6" x14ac:dyDescent="0.25">
      <c r="A369" s="1721"/>
      <c r="B369" s="1722"/>
      <c r="C369" s="239" t="s">
        <v>609</v>
      </c>
      <c r="D369" s="724">
        <v>0</v>
      </c>
      <c r="E369" s="729">
        <v>0</v>
      </c>
      <c r="F369" s="345"/>
    </row>
    <row r="370" spans="1:6" x14ac:dyDescent="0.25">
      <c r="A370" s="1721"/>
      <c r="B370" s="1722"/>
      <c r="C370" s="239" t="s">
        <v>610</v>
      </c>
      <c r="D370" s="724">
        <v>0</v>
      </c>
      <c r="E370" s="729">
        <v>0</v>
      </c>
      <c r="F370" s="345"/>
    </row>
    <row r="371" spans="1:6" x14ac:dyDescent="0.25">
      <c r="A371" s="1721"/>
      <c r="B371" s="1722"/>
      <c r="C371" s="239" t="s">
        <v>611</v>
      </c>
      <c r="D371" s="724">
        <v>275</v>
      </c>
      <c r="E371" s="729">
        <v>275</v>
      </c>
      <c r="F371" s="345"/>
    </row>
    <row r="372" spans="1:6" x14ac:dyDescent="0.25">
      <c r="A372" s="1721" t="s">
        <v>668</v>
      </c>
      <c r="B372" s="1722" t="s">
        <v>612</v>
      </c>
      <c r="C372" s="239" t="s">
        <v>733</v>
      </c>
      <c r="D372" s="724">
        <f>D373+D374+D375</f>
        <v>49.26</v>
      </c>
      <c r="E372" s="729">
        <f>E373+E374+E375</f>
        <v>49.26</v>
      </c>
      <c r="F372" s="345"/>
    </row>
    <row r="373" spans="1:6" x14ac:dyDescent="0.25">
      <c r="A373" s="1721"/>
      <c r="B373" s="1722"/>
      <c r="C373" s="239" t="s">
        <v>609</v>
      </c>
      <c r="D373" s="724">
        <f t="shared" ref="D373:E375" si="4">D377</f>
        <v>0</v>
      </c>
      <c r="E373" s="729">
        <f t="shared" si="4"/>
        <v>0</v>
      </c>
      <c r="F373" s="345"/>
    </row>
    <row r="374" spans="1:6" x14ac:dyDescent="0.25">
      <c r="A374" s="1721"/>
      <c r="B374" s="1722"/>
      <c r="C374" s="239" t="s">
        <v>610</v>
      </c>
      <c r="D374" s="724">
        <f t="shared" si="4"/>
        <v>0</v>
      </c>
      <c r="E374" s="729">
        <f t="shared" si="4"/>
        <v>0</v>
      </c>
      <c r="F374" s="345"/>
    </row>
    <row r="375" spans="1:6" x14ac:dyDescent="0.25">
      <c r="A375" s="1721"/>
      <c r="B375" s="1722"/>
      <c r="C375" s="239" t="s">
        <v>611</v>
      </c>
      <c r="D375" s="724">
        <f t="shared" si="4"/>
        <v>49.26</v>
      </c>
      <c r="E375" s="729">
        <f t="shared" si="4"/>
        <v>49.26</v>
      </c>
      <c r="F375" s="345"/>
    </row>
    <row r="376" spans="1:6" ht="13.9" customHeight="1" x14ac:dyDescent="0.25">
      <c r="A376" s="1721" t="s">
        <v>361</v>
      </c>
      <c r="B376" s="1722" t="s">
        <v>362</v>
      </c>
      <c r="C376" s="239" t="s">
        <v>733</v>
      </c>
      <c r="D376" s="724">
        <f>D377+D378+D379</f>
        <v>49.26</v>
      </c>
      <c r="E376" s="729">
        <f>E377+E378+E379</f>
        <v>49.26</v>
      </c>
      <c r="F376" s="345"/>
    </row>
    <row r="377" spans="1:6" x14ac:dyDescent="0.25">
      <c r="A377" s="1721"/>
      <c r="B377" s="1722"/>
      <c r="C377" s="239" t="s">
        <v>609</v>
      </c>
      <c r="D377" s="724">
        <v>0</v>
      </c>
      <c r="E377" s="729">
        <v>0</v>
      </c>
      <c r="F377" s="345"/>
    </row>
    <row r="378" spans="1:6" x14ac:dyDescent="0.25">
      <c r="A378" s="1721"/>
      <c r="B378" s="1722"/>
      <c r="C378" s="239" t="s">
        <v>610</v>
      </c>
      <c r="D378" s="724">
        <v>0</v>
      </c>
      <c r="E378" s="729">
        <v>0</v>
      </c>
      <c r="F378" s="345"/>
    </row>
    <row r="379" spans="1:6" x14ac:dyDescent="0.25">
      <c r="A379" s="1721"/>
      <c r="B379" s="1722"/>
      <c r="C379" s="239" t="s">
        <v>611</v>
      </c>
      <c r="D379" s="724">
        <v>49.26</v>
      </c>
      <c r="E379" s="729">
        <v>49.26</v>
      </c>
      <c r="F379" s="345"/>
    </row>
    <row r="380" spans="1:6" ht="13.9" customHeight="1" x14ac:dyDescent="0.25">
      <c r="A380" s="1721" t="s">
        <v>673</v>
      </c>
      <c r="B380" s="1722" t="s">
        <v>363</v>
      </c>
      <c r="C380" s="239" t="s">
        <v>733</v>
      </c>
      <c r="D380" s="729">
        <f>D381+D382+D383</f>
        <v>97.81</v>
      </c>
      <c r="E380" s="729">
        <f>E381+E382+E383</f>
        <v>97.81</v>
      </c>
      <c r="F380" s="345"/>
    </row>
    <row r="381" spans="1:6" x14ac:dyDescent="0.25">
      <c r="A381" s="1721"/>
      <c r="B381" s="1722"/>
      <c r="C381" s="239" t="s">
        <v>609</v>
      </c>
      <c r="D381" s="729">
        <f t="shared" ref="D381:E383" si="5">D385</f>
        <v>0</v>
      </c>
      <c r="E381" s="729">
        <f t="shared" si="5"/>
        <v>0</v>
      </c>
      <c r="F381" s="345"/>
    </row>
    <row r="382" spans="1:6" x14ac:dyDescent="0.25">
      <c r="A382" s="1721"/>
      <c r="B382" s="1722"/>
      <c r="C382" s="239" t="s">
        <v>610</v>
      </c>
      <c r="D382" s="729">
        <f t="shared" si="5"/>
        <v>0</v>
      </c>
      <c r="E382" s="729">
        <f t="shared" si="5"/>
        <v>0</v>
      </c>
      <c r="F382" s="345"/>
    </row>
    <row r="383" spans="1:6" x14ac:dyDescent="0.25">
      <c r="A383" s="1721"/>
      <c r="B383" s="1722"/>
      <c r="C383" s="239" t="s">
        <v>611</v>
      </c>
      <c r="D383" s="729">
        <f t="shared" si="5"/>
        <v>97.81</v>
      </c>
      <c r="E383" s="729">
        <f t="shared" si="5"/>
        <v>97.81</v>
      </c>
      <c r="F383" s="345"/>
    </row>
    <row r="384" spans="1:6" ht="13.9" customHeight="1" x14ac:dyDescent="0.25">
      <c r="A384" s="1721" t="s">
        <v>365</v>
      </c>
      <c r="B384" s="1722" t="s">
        <v>366</v>
      </c>
      <c r="C384" s="239" t="s">
        <v>733</v>
      </c>
      <c r="D384" s="724">
        <f>D385+D386+D387</f>
        <v>97.81</v>
      </c>
      <c r="E384" s="729">
        <f>E385+E386+E387</f>
        <v>97.81</v>
      </c>
      <c r="F384" s="345"/>
    </row>
    <row r="385" spans="1:6" x14ac:dyDescent="0.25">
      <c r="A385" s="1721"/>
      <c r="B385" s="1722"/>
      <c r="C385" s="239" t="s">
        <v>609</v>
      </c>
      <c r="D385" s="724">
        <v>0</v>
      </c>
      <c r="E385" s="729">
        <v>0</v>
      </c>
      <c r="F385" s="345"/>
    </row>
    <row r="386" spans="1:6" x14ac:dyDescent="0.25">
      <c r="A386" s="1721"/>
      <c r="B386" s="1722"/>
      <c r="C386" s="239" t="s">
        <v>610</v>
      </c>
      <c r="D386" s="724">
        <v>0</v>
      </c>
      <c r="E386" s="729">
        <v>0</v>
      </c>
      <c r="F386" s="345"/>
    </row>
    <row r="387" spans="1:6" x14ac:dyDescent="0.25">
      <c r="A387" s="1721"/>
      <c r="B387" s="1723"/>
      <c r="C387" s="239" t="s">
        <v>611</v>
      </c>
      <c r="D387" s="724">
        <v>97.81</v>
      </c>
      <c r="E387" s="729">
        <v>97.81</v>
      </c>
      <c r="F387" s="345"/>
    </row>
    <row r="388" spans="1:6" ht="36" x14ac:dyDescent="0.25">
      <c r="A388" s="1807" t="s">
        <v>121</v>
      </c>
      <c r="B388" s="726" t="s">
        <v>367</v>
      </c>
      <c r="C388" s="239" t="s">
        <v>733</v>
      </c>
      <c r="D388" s="724">
        <f>D389+D390+D391</f>
        <v>443.42</v>
      </c>
      <c r="E388" s="729">
        <f>E389+E390+E391</f>
        <v>442.67</v>
      </c>
      <c r="F388" s="345"/>
    </row>
    <row r="389" spans="1:6" x14ac:dyDescent="0.25">
      <c r="A389" s="1807"/>
      <c r="B389" s="727" t="s">
        <v>369</v>
      </c>
      <c r="C389" s="239" t="s">
        <v>609</v>
      </c>
      <c r="D389" s="724">
        <v>0</v>
      </c>
      <c r="E389" s="729">
        <v>0</v>
      </c>
      <c r="F389" s="345"/>
    </row>
    <row r="390" spans="1:6" x14ac:dyDescent="0.25">
      <c r="A390" s="1807"/>
      <c r="B390" s="727" t="s">
        <v>370</v>
      </c>
      <c r="C390" s="239" t="s">
        <v>610</v>
      </c>
      <c r="D390" s="724">
        <v>0</v>
      </c>
      <c r="E390" s="729">
        <v>0</v>
      </c>
      <c r="F390" s="345"/>
    </row>
    <row r="391" spans="1:6" x14ac:dyDescent="0.25">
      <c r="A391" s="1807"/>
      <c r="B391" s="727" t="s">
        <v>371</v>
      </c>
      <c r="C391" s="1357" t="s">
        <v>611</v>
      </c>
      <c r="D391" s="1805">
        <v>443.42</v>
      </c>
      <c r="E391" s="1805">
        <v>442.67</v>
      </c>
      <c r="F391" s="345"/>
    </row>
    <row r="392" spans="1:6" x14ac:dyDescent="0.25">
      <c r="A392" s="1807"/>
      <c r="B392" s="728" t="s">
        <v>372</v>
      </c>
      <c r="C392" s="1808"/>
      <c r="D392" s="1806"/>
      <c r="E392" s="1806"/>
      <c r="F392" s="345"/>
    </row>
    <row r="393" spans="1:6" ht="13.9" customHeight="1" x14ac:dyDescent="0.25">
      <c r="A393" s="1721" t="s">
        <v>125</v>
      </c>
      <c r="B393" s="1813" t="s">
        <v>373</v>
      </c>
      <c r="C393" s="239" t="s">
        <v>733</v>
      </c>
      <c r="D393" s="724">
        <f>D394+D395+D396</f>
        <v>0</v>
      </c>
      <c r="E393" s="729">
        <f>E394+E395+E396</f>
        <v>0</v>
      </c>
      <c r="F393" s="345"/>
    </row>
    <row r="394" spans="1:6" x14ac:dyDescent="0.25">
      <c r="A394" s="1721"/>
      <c r="B394" s="1722"/>
      <c r="C394" s="239" t="s">
        <v>609</v>
      </c>
      <c r="D394" s="724">
        <v>0</v>
      </c>
      <c r="E394" s="729">
        <v>0</v>
      </c>
      <c r="F394" s="345"/>
    </row>
    <row r="395" spans="1:6" x14ac:dyDescent="0.25">
      <c r="A395" s="1721"/>
      <c r="B395" s="1722"/>
      <c r="C395" s="239" t="s">
        <v>610</v>
      </c>
      <c r="D395" s="724">
        <v>0</v>
      </c>
      <c r="E395" s="729">
        <v>0</v>
      </c>
      <c r="F395" s="345"/>
    </row>
    <row r="396" spans="1:6" x14ac:dyDescent="0.25">
      <c r="A396" s="1721"/>
      <c r="B396" s="1722"/>
      <c r="C396" s="239" t="s">
        <v>611</v>
      </c>
      <c r="D396" s="724">
        <v>0</v>
      </c>
      <c r="E396" s="729">
        <v>0</v>
      </c>
      <c r="F396" s="345"/>
    </row>
    <row r="397" spans="1:6" ht="13.9" customHeight="1" x14ac:dyDescent="0.25">
      <c r="A397" s="1809" t="s">
        <v>131</v>
      </c>
      <c r="B397" s="1810" t="s">
        <v>375</v>
      </c>
      <c r="C397" s="270" t="s">
        <v>733</v>
      </c>
      <c r="D397" s="236">
        <v>227.12</v>
      </c>
      <c r="E397" s="237">
        <v>227.12</v>
      </c>
      <c r="F397" s="345"/>
    </row>
    <row r="398" spans="1:6" x14ac:dyDescent="0.25">
      <c r="A398" s="1809"/>
      <c r="B398" s="1810"/>
      <c r="C398" s="270" t="s">
        <v>609</v>
      </c>
      <c r="D398" s="236">
        <f t="shared" ref="D398:E399" si="6">D402+D414</f>
        <v>0</v>
      </c>
      <c r="E398" s="237">
        <f t="shared" si="6"/>
        <v>0</v>
      </c>
      <c r="F398" s="345"/>
    </row>
    <row r="399" spans="1:6" x14ac:dyDescent="0.25">
      <c r="A399" s="1809"/>
      <c r="B399" s="1810"/>
      <c r="C399" s="270" t="s">
        <v>610</v>
      </c>
      <c r="D399" s="236">
        <f t="shared" si="6"/>
        <v>0</v>
      </c>
      <c r="E399" s="237">
        <f t="shared" si="6"/>
        <v>0</v>
      </c>
      <c r="F399" s="345"/>
    </row>
    <row r="400" spans="1:6" x14ac:dyDescent="0.25">
      <c r="A400" s="1809"/>
      <c r="B400" s="1810"/>
      <c r="C400" s="270" t="s">
        <v>611</v>
      </c>
      <c r="D400" s="236">
        <v>227.12</v>
      </c>
      <c r="E400" s="237">
        <v>227.12</v>
      </c>
      <c r="F400" s="345"/>
    </row>
    <row r="401" spans="1:6" ht="13.9" customHeight="1" x14ac:dyDescent="0.25">
      <c r="A401" s="1811" t="s">
        <v>679</v>
      </c>
      <c r="B401" s="1812" t="s">
        <v>376</v>
      </c>
      <c r="C401" s="239" t="s">
        <v>733</v>
      </c>
      <c r="D401" s="231">
        <f>D402+D403+D404</f>
        <v>0</v>
      </c>
      <c r="E401" s="232">
        <f>E402+E403+E404</f>
        <v>0</v>
      </c>
      <c r="F401" s="345"/>
    </row>
    <row r="402" spans="1:6" x14ac:dyDescent="0.25">
      <c r="A402" s="1811"/>
      <c r="B402" s="1812"/>
      <c r="C402" s="239" t="s">
        <v>609</v>
      </c>
      <c r="D402" s="231">
        <f t="shared" ref="D402:E404" si="7">D406+D410</f>
        <v>0</v>
      </c>
      <c r="E402" s="232">
        <f t="shared" si="7"/>
        <v>0</v>
      </c>
      <c r="F402" s="345"/>
    </row>
    <row r="403" spans="1:6" x14ac:dyDescent="0.25">
      <c r="A403" s="1811"/>
      <c r="B403" s="1812"/>
      <c r="C403" s="239" t="s">
        <v>610</v>
      </c>
      <c r="D403" s="231">
        <f t="shared" si="7"/>
        <v>0</v>
      </c>
      <c r="E403" s="232">
        <f t="shared" si="7"/>
        <v>0</v>
      </c>
      <c r="F403" s="345"/>
    </row>
    <row r="404" spans="1:6" x14ac:dyDescent="0.25">
      <c r="A404" s="1811"/>
      <c r="B404" s="1812"/>
      <c r="C404" s="239" t="s">
        <v>611</v>
      </c>
      <c r="D404" s="231">
        <f t="shared" si="7"/>
        <v>0</v>
      </c>
      <c r="E404" s="232">
        <f t="shared" si="7"/>
        <v>0</v>
      </c>
      <c r="F404" s="345"/>
    </row>
    <row r="405" spans="1:6" ht="13.9" customHeight="1" x14ac:dyDescent="0.25">
      <c r="A405" s="1811" t="s">
        <v>377</v>
      </c>
      <c r="B405" s="1812" t="s">
        <v>378</v>
      </c>
      <c r="C405" s="239" t="s">
        <v>733</v>
      </c>
      <c r="D405" s="231">
        <f>D406+D407+D408</f>
        <v>0</v>
      </c>
      <c r="E405" s="232">
        <f>E406+E407+E408</f>
        <v>0</v>
      </c>
      <c r="F405" s="345"/>
    </row>
    <row r="406" spans="1:6" x14ac:dyDescent="0.25">
      <c r="A406" s="1811"/>
      <c r="B406" s="1812"/>
      <c r="C406" s="239" t="s">
        <v>609</v>
      </c>
      <c r="D406" s="231">
        <v>0</v>
      </c>
      <c r="E406" s="232">
        <v>0</v>
      </c>
      <c r="F406" s="345"/>
    </row>
    <row r="407" spans="1:6" x14ac:dyDescent="0.25">
      <c r="A407" s="1811"/>
      <c r="B407" s="1812"/>
      <c r="C407" s="239" t="s">
        <v>610</v>
      </c>
      <c r="D407" s="231">
        <v>0</v>
      </c>
      <c r="E407" s="232">
        <v>0</v>
      </c>
      <c r="F407" s="345"/>
    </row>
    <row r="408" spans="1:6" x14ac:dyDescent="0.25">
      <c r="A408" s="1811"/>
      <c r="B408" s="1812"/>
      <c r="C408" s="239" t="s">
        <v>611</v>
      </c>
      <c r="D408" s="231">
        <v>0</v>
      </c>
      <c r="E408" s="232">
        <v>0</v>
      </c>
      <c r="F408" s="345"/>
    </row>
    <row r="409" spans="1:6" x14ac:dyDescent="0.25">
      <c r="A409" s="1811" t="s">
        <v>379</v>
      </c>
      <c r="B409" s="1812" t="s">
        <v>380</v>
      </c>
      <c r="C409" s="239" t="s">
        <v>733</v>
      </c>
      <c r="D409" s="231">
        <f>D410+D411+D412</f>
        <v>0</v>
      </c>
      <c r="E409" s="232">
        <f>E410+E411+E412</f>
        <v>0</v>
      </c>
      <c r="F409" s="345"/>
    </row>
    <row r="410" spans="1:6" x14ac:dyDescent="0.25">
      <c r="A410" s="1811"/>
      <c r="B410" s="1812"/>
      <c r="C410" s="239" t="s">
        <v>609</v>
      </c>
      <c r="D410" s="231">
        <v>0</v>
      </c>
      <c r="E410" s="232">
        <v>0</v>
      </c>
      <c r="F410" s="345"/>
    </row>
    <row r="411" spans="1:6" x14ac:dyDescent="0.25">
      <c r="A411" s="1811"/>
      <c r="B411" s="1812"/>
      <c r="C411" s="239" t="s">
        <v>610</v>
      </c>
      <c r="D411" s="231">
        <v>0</v>
      </c>
      <c r="E411" s="232">
        <v>0</v>
      </c>
      <c r="F411" s="345"/>
    </row>
    <row r="412" spans="1:6" x14ac:dyDescent="0.25">
      <c r="A412" s="1811"/>
      <c r="B412" s="1812"/>
      <c r="C412" s="239" t="s">
        <v>611</v>
      </c>
      <c r="D412" s="231">
        <v>0</v>
      </c>
      <c r="E412" s="232">
        <v>0</v>
      </c>
      <c r="F412" s="345"/>
    </row>
    <row r="413" spans="1:6" x14ac:dyDescent="0.25">
      <c r="A413" s="1811" t="s">
        <v>681</v>
      </c>
      <c r="B413" s="1812" t="s">
        <v>381</v>
      </c>
      <c r="C413" s="239" t="s">
        <v>733</v>
      </c>
      <c r="D413" s="231">
        <v>227.12</v>
      </c>
      <c r="E413" s="232">
        <v>227.12</v>
      </c>
      <c r="F413" s="345"/>
    </row>
    <row r="414" spans="1:6" x14ac:dyDescent="0.25">
      <c r="A414" s="1811"/>
      <c r="B414" s="1812"/>
      <c r="C414" s="239" t="s">
        <v>609</v>
      </c>
      <c r="D414" s="231">
        <f>D418+D422+D426</f>
        <v>0</v>
      </c>
      <c r="E414" s="232">
        <f>E418+E422+E426</f>
        <v>0</v>
      </c>
      <c r="F414" s="345"/>
    </row>
    <row r="415" spans="1:6" x14ac:dyDescent="0.25">
      <c r="A415" s="1811"/>
      <c r="B415" s="1812"/>
      <c r="C415" s="239" t="s">
        <v>610</v>
      </c>
      <c r="D415" s="231">
        <f>D419+D423+D427</f>
        <v>0</v>
      </c>
      <c r="E415" s="232">
        <f>E419+E423+E427</f>
        <v>0</v>
      </c>
      <c r="F415" s="345"/>
    </row>
    <row r="416" spans="1:6" x14ac:dyDescent="0.25">
      <c r="A416" s="1811"/>
      <c r="B416" s="1812"/>
      <c r="C416" s="239" t="s">
        <v>611</v>
      </c>
      <c r="D416" s="231">
        <v>227.12</v>
      </c>
      <c r="E416" s="232">
        <v>227.12</v>
      </c>
      <c r="F416" s="345"/>
    </row>
    <row r="417" spans="1:6" ht="13.9" customHeight="1" x14ac:dyDescent="0.25">
      <c r="A417" s="1811" t="s">
        <v>382</v>
      </c>
      <c r="B417" s="1812" t="s">
        <v>383</v>
      </c>
      <c r="C417" s="239" t="s">
        <v>733</v>
      </c>
      <c r="D417" s="231">
        <v>19.12</v>
      </c>
      <c r="E417" s="232">
        <v>19.12</v>
      </c>
      <c r="F417" s="345"/>
    </row>
    <row r="418" spans="1:6" x14ac:dyDescent="0.25">
      <c r="A418" s="1811"/>
      <c r="B418" s="1812"/>
      <c r="C418" s="239" t="s">
        <v>609</v>
      </c>
      <c r="D418" s="231">
        <v>0</v>
      </c>
      <c r="E418" s="232">
        <v>0</v>
      </c>
      <c r="F418" s="345"/>
    </row>
    <row r="419" spans="1:6" x14ac:dyDescent="0.25">
      <c r="A419" s="1811"/>
      <c r="B419" s="1812"/>
      <c r="C419" s="239" t="s">
        <v>610</v>
      </c>
      <c r="D419" s="231">
        <v>0</v>
      </c>
      <c r="E419" s="232">
        <v>0</v>
      </c>
      <c r="F419" s="345"/>
    </row>
    <row r="420" spans="1:6" x14ac:dyDescent="0.25">
      <c r="A420" s="1811"/>
      <c r="B420" s="1812"/>
      <c r="C420" s="239" t="s">
        <v>611</v>
      </c>
      <c r="D420" s="231">
        <v>0</v>
      </c>
      <c r="E420" s="232">
        <v>0</v>
      </c>
      <c r="F420" s="345"/>
    </row>
    <row r="421" spans="1:6" x14ac:dyDescent="0.25">
      <c r="A421" s="1811" t="s">
        <v>384</v>
      </c>
      <c r="B421" s="1812" t="s">
        <v>385</v>
      </c>
      <c r="C421" s="239" t="s">
        <v>733</v>
      </c>
      <c r="D421" s="231">
        <f>D422+D423+D424</f>
        <v>0</v>
      </c>
      <c r="E421" s="232">
        <f>E422+E423+E424</f>
        <v>0</v>
      </c>
      <c r="F421" s="345"/>
    </row>
    <row r="422" spans="1:6" x14ac:dyDescent="0.25">
      <c r="A422" s="1811"/>
      <c r="B422" s="1812"/>
      <c r="C422" s="239" t="s">
        <v>609</v>
      </c>
      <c r="D422" s="231">
        <v>0</v>
      </c>
      <c r="E422" s="232">
        <v>0</v>
      </c>
      <c r="F422" s="345"/>
    </row>
    <row r="423" spans="1:6" x14ac:dyDescent="0.25">
      <c r="A423" s="1811"/>
      <c r="B423" s="1812"/>
      <c r="C423" s="239" t="s">
        <v>610</v>
      </c>
      <c r="D423" s="231">
        <v>0</v>
      </c>
      <c r="E423" s="232">
        <v>0</v>
      </c>
      <c r="F423" s="345"/>
    </row>
    <row r="424" spans="1:6" x14ac:dyDescent="0.25">
      <c r="A424" s="1811"/>
      <c r="B424" s="1812"/>
      <c r="C424" s="239" t="s">
        <v>611</v>
      </c>
      <c r="D424" s="231">
        <v>0</v>
      </c>
      <c r="E424" s="232">
        <v>0</v>
      </c>
      <c r="F424" s="345"/>
    </row>
    <row r="425" spans="1:6" x14ac:dyDescent="0.25">
      <c r="A425" s="1811" t="s">
        <v>386</v>
      </c>
      <c r="B425" s="1812" t="s">
        <v>387</v>
      </c>
      <c r="C425" s="239" t="s">
        <v>733</v>
      </c>
      <c r="D425" s="231">
        <f>D426+D427+D428</f>
        <v>0</v>
      </c>
      <c r="E425" s="232">
        <f>E426+E427+E428</f>
        <v>0</v>
      </c>
      <c r="F425" s="345"/>
    </row>
    <row r="426" spans="1:6" x14ac:dyDescent="0.25">
      <c r="A426" s="1811"/>
      <c r="B426" s="1812"/>
      <c r="C426" s="239" t="s">
        <v>609</v>
      </c>
      <c r="D426" s="231">
        <v>0</v>
      </c>
      <c r="E426" s="232">
        <v>0</v>
      </c>
      <c r="F426" s="345"/>
    </row>
    <row r="427" spans="1:6" x14ac:dyDescent="0.25">
      <c r="A427" s="1811"/>
      <c r="B427" s="1812"/>
      <c r="C427" s="239" t="s">
        <v>610</v>
      </c>
      <c r="D427" s="231">
        <v>0</v>
      </c>
      <c r="E427" s="232">
        <v>0</v>
      </c>
      <c r="F427" s="345"/>
    </row>
    <row r="428" spans="1:6" x14ac:dyDescent="0.25">
      <c r="A428" s="1811"/>
      <c r="B428" s="1812"/>
      <c r="C428" s="239" t="s">
        <v>611</v>
      </c>
      <c r="D428" s="231">
        <v>0</v>
      </c>
      <c r="E428" s="232">
        <v>0</v>
      </c>
      <c r="F428" s="345"/>
    </row>
    <row r="429" spans="1:6" ht="30" customHeight="1" x14ac:dyDescent="0.25">
      <c r="A429" s="711" t="s">
        <v>594</v>
      </c>
      <c r="B429" s="712" t="s">
        <v>1007</v>
      </c>
      <c r="C429" s="714" t="s">
        <v>611</v>
      </c>
      <c r="D429" s="231">
        <v>208</v>
      </c>
      <c r="E429" s="232">
        <v>208</v>
      </c>
      <c r="F429" s="345"/>
    </row>
    <row r="430" spans="1:6" x14ac:dyDescent="0.25">
      <c r="A430" s="1809" t="s">
        <v>158</v>
      </c>
      <c r="B430" s="1810" t="s">
        <v>388</v>
      </c>
      <c r="C430" s="270" t="s">
        <v>733</v>
      </c>
      <c r="D430" s="236">
        <v>122138.32</v>
      </c>
      <c r="E430" s="237">
        <v>50207</v>
      </c>
      <c r="F430" s="345"/>
    </row>
    <row r="431" spans="1:6" x14ac:dyDescent="0.25">
      <c r="A431" s="1809"/>
      <c r="B431" s="1810"/>
      <c r="C431" s="270" t="s">
        <v>609</v>
      </c>
      <c r="D431" s="236">
        <v>0</v>
      </c>
      <c r="E431" s="237">
        <v>0</v>
      </c>
      <c r="F431" s="345"/>
    </row>
    <row r="432" spans="1:6" x14ac:dyDescent="0.25">
      <c r="A432" s="1809"/>
      <c r="B432" s="1810"/>
      <c r="C432" s="270" t="s">
        <v>610</v>
      </c>
      <c r="D432" s="236">
        <v>121025.56</v>
      </c>
      <c r="E432" s="237">
        <v>49669.69</v>
      </c>
      <c r="F432" s="345"/>
    </row>
    <row r="433" spans="1:6" x14ac:dyDescent="0.25">
      <c r="A433" s="1809"/>
      <c r="B433" s="1810"/>
      <c r="C433" s="270" t="s">
        <v>611</v>
      </c>
      <c r="D433" s="236">
        <v>1112.76</v>
      </c>
      <c r="E433" s="237">
        <v>537.30999999999995</v>
      </c>
      <c r="F433" s="345"/>
    </row>
    <row r="434" spans="1:6" ht="13.9" customHeight="1" x14ac:dyDescent="0.25">
      <c r="A434" s="1721" t="s">
        <v>700</v>
      </c>
      <c r="B434" s="1722" t="s">
        <v>389</v>
      </c>
      <c r="C434" s="239" t="s">
        <v>733</v>
      </c>
      <c r="D434" s="231">
        <v>0</v>
      </c>
      <c r="E434" s="231">
        <v>0</v>
      </c>
      <c r="F434" s="345"/>
    </row>
    <row r="435" spans="1:6" x14ac:dyDescent="0.25">
      <c r="A435" s="1721"/>
      <c r="B435" s="1722"/>
      <c r="C435" s="239" t="s">
        <v>609</v>
      </c>
      <c r="D435" s="231">
        <v>0</v>
      </c>
      <c r="E435" s="231">
        <v>0</v>
      </c>
      <c r="F435" s="345"/>
    </row>
    <row r="436" spans="1:6" x14ac:dyDescent="0.25">
      <c r="A436" s="1721"/>
      <c r="B436" s="1722"/>
      <c r="C436" s="239" t="s">
        <v>610</v>
      </c>
      <c r="D436" s="231">
        <v>0</v>
      </c>
      <c r="E436" s="231">
        <v>0</v>
      </c>
      <c r="F436" s="345"/>
    </row>
    <row r="437" spans="1:6" x14ac:dyDescent="0.25">
      <c r="A437" s="1721"/>
      <c r="B437" s="1722"/>
      <c r="C437" s="239" t="s">
        <v>611</v>
      </c>
      <c r="D437" s="231">
        <v>0</v>
      </c>
      <c r="E437" s="231">
        <v>0</v>
      </c>
      <c r="F437" s="345"/>
    </row>
    <row r="438" spans="1:6" ht="13.9" customHeight="1" x14ac:dyDescent="0.25">
      <c r="A438" s="1721" t="s">
        <v>702</v>
      </c>
      <c r="B438" s="1722" t="s">
        <v>391</v>
      </c>
      <c r="C438" s="239" t="s">
        <v>733</v>
      </c>
      <c r="D438" s="231">
        <v>122001.57</v>
      </c>
      <c r="E438" s="232">
        <v>50070.25</v>
      </c>
      <c r="F438" s="345"/>
    </row>
    <row r="439" spans="1:6" x14ac:dyDescent="0.25">
      <c r="A439" s="1721"/>
      <c r="B439" s="1722"/>
      <c r="C439" s="239" t="s">
        <v>609</v>
      </c>
      <c r="D439" s="231">
        <v>0</v>
      </c>
      <c r="E439" s="232">
        <v>0</v>
      </c>
      <c r="F439" s="345"/>
    </row>
    <row r="440" spans="1:6" x14ac:dyDescent="0.25">
      <c r="A440" s="1721"/>
      <c r="B440" s="1722"/>
      <c r="C440" s="239" t="s">
        <v>610</v>
      </c>
      <c r="D440" s="231">
        <v>121025.56</v>
      </c>
      <c r="E440" s="232">
        <v>49669.69</v>
      </c>
      <c r="F440" s="345"/>
    </row>
    <row r="441" spans="1:6" x14ac:dyDescent="0.25">
      <c r="A441" s="1721"/>
      <c r="B441" s="1722"/>
      <c r="C441" s="239" t="s">
        <v>611</v>
      </c>
      <c r="D441" s="231">
        <v>976.01</v>
      </c>
      <c r="E441" s="232">
        <v>400.56</v>
      </c>
      <c r="F441" s="345"/>
    </row>
    <row r="442" spans="1:6" ht="13.9" customHeight="1" x14ac:dyDescent="0.25">
      <c r="A442" s="1721" t="s">
        <v>704</v>
      </c>
      <c r="B442" s="1722" t="s">
        <v>394</v>
      </c>
      <c r="C442" s="239" t="s">
        <v>733</v>
      </c>
      <c r="D442" s="724">
        <f>D443+D444+D445</f>
        <v>0</v>
      </c>
      <c r="E442" s="725">
        <f>E443+E444+E445</f>
        <v>0</v>
      </c>
      <c r="F442" s="345"/>
    </row>
    <row r="443" spans="1:6" x14ac:dyDescent="0.25">
      <c r="A443" s="1721"/>
      <c r="B443" s="1722"/>
      <c r="C443" s="239" t="s">
        <v>609</v>
      </c>
      <c r="D443" s="724">
        <v>0</v>
      </c>
      <c r="E443" s="725">
        <v>0</v>
      </c>
      <c r="F443" s="345"/>
    </row>
    <row r="444" spans="1:6" x14ac:dyDescent="0.25">
      <c r="A444" s="1721"/>
      <c r="B444" s="1722"/>
      <c r="C444" s="239" t="s">
        <v>610</v>
      </c>
      <c r="D444" s="724">
        <v>0</v>
      </c>
      <c r="E444" s="725">
        <v>0</v>
      </c>
      <c r="F444" s="345"/>
    </row>
    <row r="445" spans="1:6" x14ac:dyDescent="0.25">
      <c r="A445" s="1721"/>
      <c r="B445" s="1722"/>
      <c r="C445" s="239" t="s">
        <v>611</v>
      </c>
      <c r="D445" s="724">
        <v>0</v>
      </c>
      <c r="E445" s="725">
        <v>0</v>
      </c>
      <c r="F445" s="345"/>
    </row>
    <row r="446" spans="1:6" ht="13.9" customHeight="1" x14ac:dyDescent="0.25">
      <c r="A446" s="1721" t="s">
        <v>706</v>
      </c>
      <c r="B446" s="1722" t="s">
        <v>397</v>
      </c>
      <c r="C446" s="239" t="s">
        <v>733</v>
      </c>
      <c r="D446" s="724">
        <f>D447+D448+D449</f>
        <v>0</v>
      </c>
      <c r="E446" s="725">
        <f>E447+E448+E449</f>
        <v>0</v>
      </c>
      <c r="F446" s="345"/>
    </row>
    <row r="447" spans="1:6" x14ac:dyDescent="0.25">
      <c r="A447" s="1721"/>
      <c r="B447" s="1722"/>
      <c r="C447" s="239" t="s">
        <v>609</v>
      </c>
      <c r="D447" s="724">
        <v>0</v>
      </c>
      <c r="E447" s="725">
        <v>0</v>
      </c>
      <c r="F447" s="345"/>
    </row>
    <row r="448" spans="1:6" x14ac:dyDescent="0.25">
      <c r="A448" s="1721"/>
      <c r="B448" s="1722"/>
      <c r="C448" s="239" t="s">
        <v>610</v>
      </c>
      <c r="D448" s="724">
        <v>0</v>
      </c>
      <c r="E448" s="725">
        <v>0</v>
      </c>
      <c r="F448" s="345"/>
    </row>
    <row r="449" spans="1:6" x14ac:dyDescent="0.25">
      <c r="A449" s="1721"/>
      <c r="B449" s="1722"/>
      <c r="C449" s="239" t="s">
        <v>611</v>
      </c>
      <c r="D449" s="724">
        <v>0</v>
      </c>
      <c r="E449" s="725">
        <v>0</v>
      </c>
      <c r="F449" s="345"/>
    </row>
    <row r="450" spans="1:6" ht="13.9" customHeight="1" x14ac:dyDescent="0.25">
      <c r="A450" s="1721" t="s">
        <v>708</v>
      </c>
      <c r="B450" s="1722" t="s">
        <v>400</v>
      </c>
      <c r="C450" s="239" t="s">
        <v>733</v>
      </c>
      <c r="D450" s="724">
        <f t="shared" ref="D450:E450" si="8">D451+D452+D453</f>
        <v>16.75</v>
      </c>
      <c r="E450" s="725">
        <f t="shared" si="8"/>
        <v>16.75</v>
      </c>
      <c r="F450" s="345"/>
    </row>
    <row r="451" spans="1:6" x14ac:dyDescent="0.25">
      <c r="A451" s="1721"/>
      <c r="B451" s="1722"/>
      <c r="C451" s="239" t="s">
        <v>609</v>
      </c>
      <c r="D451" s="724">
        <v>0</v>
      </c>
      <c r="E451" s="725">
        <v>0</v>
      </c>
      <c r="F451" s="345"/>
    </row>
    <row r="452" spans="1:6" x14ac:dyDescent="0.25">
      <c r="A452" s="1721"/>
      <c r="B452" s="1722"/>
      <c r="C452" s="239" t="s">
        <v>610</v>
      </c>
      <c r="D452" s="724">
        <v>0</v>
      </c>
      <c r="E452" s="725">
        <v>0</v>
      </c>
      <c r="F452" s="345"/>
    </row>
    <row r="453" spans="1:6" x14ac:dyDescent="0.25">
      <c r="A453" s="1721"/>
      <c r="B453" s="1722"/>
      <c r="C453" s="239" t="s">
        <v>611</v>
      </c>
      <c r="D453" s="724">
        <v>16.75</v>
      </c>
      <c r="E453" s="725">
        <v>16.75</v>
      </c>
      <c r="F453" s="345"/>
    </row>
    <row r="454" spans="1:6" x14ac:dyDescent="0.25">
      <c r="A454" s="1721" t="s">
        <v>710</v>
      </c>
      <c r="B454" s="1814" t="s">
        <v>401</v>
      </c>
      <c r="C454" s="239" t="s">
        <v>733</v>
      </c>
      <c r="D454" s="724">
        <f>D455+D456+D457</f>
        <v>120</v>
      </c>
      <c r="E454" s="725">
        <f>E455+E456+E457</f>
        <v>120</v>
      </c>
      <c r="F454" s="345"/>
    </row>
    <row r="455" spans="1:6" x14ac:dyDescent="0.25">
      <c r="A455" s="1721"/>
      <c r="B455" s="1815"/>
      <c r="C455" s="239" t="s">
        <v>609</v>
      </c>
      <c r="D455" s="724">
        <v>0</v>
      </c>
      <c r="E455" s="725">
        <v>0</v>
      </c>
      <c r="F455" s="345"/>
    </row>
    <row r="456" spans="1:6" x14ac:dyDescent="0.25">
      <c r="A456" s="1721"/>
      <c r="B456" s="1815"/>
      <c r="C456" s="239" t="s">
        <v>610</v>
      </c>
      <c r="D456" s="724">
        <v>0</v>
      </c>
      <c r="E456" s="725">
        <v>0</v>
      </c>
      <c r="F456" s="345"/>
    </row>
    <row r="457" spans="1:6" ht="15.75" thickBot="1" x14ac:dyDescent="0.3">
      <c r="A457" s="1721"/>
      <c r="B457" s="1815"/>
      <c r="C457" s="238" t="s">
        <v>611</v>
      </c>
      <c r="D457" s="724">
        <v>120</v>
      </c>
      <c r="E457" s="725">
        <v>120</v>
      </c>
      <c r="F457" s="345"/>
    </row>
    <row r="458" spans="1:6" ht="25.5" customHeight="1" thickBot="1" x14ac:dyDescent="0.3">
      <c r="A458" s="1543" t="s">
        <v>402</v>
      </c>
      <c r="B458" s="1544"/>
      <c r="C458" s="1544"/>
      <c r="D458" s="1544"/>
      <c r="E458" s="1545"/>
      <c r="F458" s="345"/>
    </row>
    <row r="459" spans="1:6" ht="15" customHeight="1" x14ac:dyDescent="0.25">
      <c r="A459" s="1728"/>
      <c r="B459" s="1530"/>
      <c r="C459" s="1607" t="s">
        <v>640</v>
      </c>
      <c r="D459" s="1530" t="s">
        <v>661</v>
      </c>
      <c r="E459" s="1730" t="s">
        <v>660</v>
      </c>
      <c r="F459" s="345"/>
    </row>
    <row r="460" spans="1:6" ht="66" customHeight="1" x14ac:dyDescent="0.25">
      <c r="A460" s="1729"/>
      <c r="B460" s="1419"/>
      <c r="C460" s="1429"/>
      <c r="D460" s="1417"/>
      <c r="E460" s="1731"/>
      <c r="F460" s="345"/>
    </row>
    <row r="461" spans="1:6" ht="13.9" customHeight="1" x14ac:dyDescent="0.25">
      <c r="A461" s="1518" t="s">
        <v>222</v>
      </c>
      <c r="B461" s="1519"/>
      <c r="C461" s="383" t="s">
        <v>733</v>
      </c>
      <c r="D461" s="215">
        <v>8922.76</v>
      </c>
      <c r="E461" s="216">
        <v>7879.48</v>
      </c>
      <c r="F461" s="345"/>
    </row>
    <row r="462" spans="1:6" x14ac:dyDescent="0.25">
      <c r="A462" s="1793"/>
      <c r="B462" s="1794"/>
      <c r="C462" s="383" t="s">
        <v>538</v>
      </c>
      <c r="D462" s="215">
        <v>0</v>
      </c>
      <c r="E462" s="216">
        <v>0</v>
      </c>
      <c r="F462" s="345"/>
    </row>
    <row r="463" spans="1:6" x14ac:dyDescent="0.25">
      <c r="A463" s="1793"/>
      <c r="B463" s="1794"/>
      <c r="C463" s="383" t="s">
        <v>539</v>
      </c>
      <c r="D463" s="215">
        <v>0</v>
      </c>
      <c r="E463" s="216">
        <v>0</v>
      </c>
      <c r="F463" s="345"/>
    </row>
    <row r="464" spans="1:6" x14ac:dyDescent="0.25">
      <c r="A464" s="1795"/>
      <c r="B464" s="1796"/>
      <c r="C464" s="383" t="s">
        <v>21</v>
      </c>
      <c r="D464" s="212">
        <v>8922.75</v>
      </c>
      <c r="E464" s="213">
        <v>7879.48</v>
      </c>
      <c r="F464" s="345"/>
    </row>
    <row r="465" spans="1:6" ht="13.9" customHeight="1" x14ac:dyDescent="0.25">
      <c r="A465" s="1610">
        <v>1</v>
      </c>
      <c r="B465" s="1606" t="s">
        <v>403</v>
      </c>
      <c r="C465" s="383" t="s">
        <v>733</v>
      </c>
      <c r="D465" s="241">
        <v>5699.45</v>
      </c>
      <c r="E465" s="242">
        <v>4656.17</v>
      </c>
      <c r="F465" s="345"/>
    </row>
    <row r="466" spans="1:6" x14ac:dyDescent="0.25">
      <c r="A466" s="1611"/>
      <c r="B466" s="1607"/>
      <c r="C466" s="383" t="s">
        <v>21</v>
      </c>
      <c r="D466" s="688">
        <v>5699.45</v>
      </c>
      <c r="E466" s="242">
        <v>4656.17</v>
      </c>
      <c r="F466" s="345"/>
    </row>
    <row r="467" spans="1:6" ht="13.9" customHeight="1" x14ac:dyDescent="0.25">
      <c r="A467" s="1609" t="s">
        <v>253</v>
      </c>
      <c r="B467" s="1606" t="s">
        <v>405</v>
      </c>
      <c r="C467" s="217" t="s">
        <v>733</v>
      </c>
      <c r="D467" s="212">
        <v>3800</v>
      </c>
      <c r="E467" s="213">
        <v>5623</v>
      </c>
      <c r="F467" s="345"/>
    </row>
    <row r="468" spans="1:6" x14ac:dyDescent="0.25">
      <c r="A468" s="1724"/>
      <c r="B468" s="1607"/>
      <c r="C468" s="217" t="s">
        <v>21</v>
      </c>
      <c r="D468" s="212">
        <v>3800</v>
      </c>
      <c r="E468" s="213">
        <v>5623</v>
      </c>
      <c r="F468" s="345"/>
    </row>
    <row r="469" spans="1:6" ht="13.9" customHeight="1" x14ac:dyDescent="0.25">
      <c r="A469" s="1609" t="s">
        <v>256</v>
      </c>
      <c r="B469" s="1606" t="s">
        <v>407</v>
      </c>
      <c r="C469" s="217" t="s">
        <v>733</v>
      </c>
      <c r="D469" s="212">
        <v>76.45</v>
      </c>
      <c r="E469" s="213">
        <v>76.45</v>
      </c>
      <c r="F469" s="345"/>
    </row>
    <row r="470" spans="1:6" x14ac:dyDescent="0.25">
      <c r="A470" s="1724"/>
      <c r="B470" s="1607"/>
      <c r="C470" s="217" t="s">
        <v>21</v>
      </c>
      <c r="D470" s="212">
        <v>76.45</v>
      </c>
      <c r="E470" s="213">
        <v>76.45</v>
      </c>
      <c r="F470" s="345"/>
    </row>
    <row r="471" spans="1:6" ht="13.9" customHeight="1" x14ac:dyDescent="0.25">
      <c r="A471" s="1609" t="s">
        <v>409</v>
      </c>
      <c r="B471" s="1606" t="s">
        <v>410</v>
      </c>
      <c r="C471" s="383" t="s">
        <v>733</v>
      </c>
      <c r="D471" s="212">
        <v>3188.31</v>
      </c>
      <c r="E471" s="213">
        <v>3188.31</v>
      </c>
      <c r="F471" s="345"/>
    </row>
    <row r="472" spans="1:6" x14ac:dyDescent="0.25">
      <c r="A472" s="1724"/>
      <c r="B472" s="1607"/>
      <c r="C472" s="383" t="s">
        <v>21</v>
      </c>
      <c r="D472" s="204">
        <v>3188.31</v>
      </c>
      <c r="E472" s="205">
        <v>3188.31</v>
      </c>
      <c r="F472" s="345"/>
    </row>
    <row r="473" spans="1:6" ht="13.9" customHeight="1" x14ac:dyDescent="0.25">
      <c r="A473" s="1609" t="s">
        <v>263</v>
      </c>
      <c r="B473" s="1606" t="s">
        <v>1015</v>
      </c>
      <c r="C473" s="217" t="s">
        <v>733</v>
      </c>
      <c r="D473" s="212">
        <v>590</v>
      </c>
      <c r="E473" s="213">
        <v>590</v>
      </c>
      <c r="F473" s="345"/>
    </row>
    <row r="474" spans="1:6" x14ac:dyDescent="0.25">
      <c r="A474" s="1724"/>
      <c r="B474" s="1607"/>
      <c r="C474" s="217" t="s">
        <v>21</v>
      </c>
      <c r="D474" s="212">
        <v>590</v>
      </c>
      <c r="E474" s="213">
        <v>590</v>
      </c>
      <c r="F474" s="345"/>
    </row>
    <row r="475" spans="1:6" ht="13.9" customHeight="1" x14ac:dyDescent="0.25">
      <c r="A475" s="1609" t="s">
        <v>266</v>
      </c>
      <c r="B475" s="1606" t="s">
        <v>414</v>
      </c>
      <c r="C475" s="217" t="s">
        <v>733</v>
      </c>
      <c r="D475" s="212">
        <v>2598.31</v>
      </c>
      <c r="E475" s="213">
        <v>2598.31</v>
      </c>
      <c r="F475" s="345"/>
    </row>
    <row r="476" spans="1:6" x14ac:dyDescent="0.25">
      <c r="A476" s="1697"/>
      <c r="B476" s="1608"/>
      <c r="C476" s="713" t="s">
        <v>21</v>
      </c>
      <c r="D476" s="212">
        <v>2598.31</v>
      </c>
      <c r="E476" s="213">
        <v>2598.31</v>
      </c>
      <c r="F476" s="345"/>
    </row>
    <row r="477" spans="1:6" x14ac:dyDescent="0.25">
      <c r="A477" s="1697" t="s">
        <v>1018</v>
      </c>
      <c r="B477" s="1606" t="s">
        <v>412</v>
      </c>
      <c r="C477" s="383" t="s">
        <v>733</v>
      </c>
      <c r="D477" s="731">
        <v>35</v>
      </c>
      <c r="E477" s="732">
        <v>35</v>
      </c>
      <c r="F477" s="345"/>
    </row>
    <row r="478" spans="1:6" ht="15.75" thickBot="1" x14ac:dyDescent="0.3">
      <c r="A478" s="1831"/>
      <c r="B478" s="1608"/>
      <c r="C478" s="383" t="s">
        <v>21</v>
      </c>
      <c r="D478" s="731">
        <v>35</v>
      </c>
      <c r="E478" s="732">
        <v>35</v>
      </c>
      <c r="F478" s="345"/>
    </row>
    <row r="479" spans="1:6" ht="33" customHeight="1" thickBot="1" x14ac:dyDescent="0.3">
      <c r="A479" s="1504" t="s">
        <v>613</v>
      </c>
      <c r="B479" s="1505"/>
      <c r="C479" s="1505"/>
      <c r="D479" s="1505"/>
      <c r="E479" s="1506"/>
      <c r="F479" s="345"/>
    </row>
    <row r="480" spans="1:6" x14ac:dyDescent="0.25">
      <c r="A480" s="1728"/>
      <c r="B480" s="1530"/>
      <c r="C480" s="1607" t="s">
        <v>640</v>
      </c>
      <c r="D480" s="1530" t="s">
        <v>661</v>
      </c>
      <c r="E480" s="1730" t="s">
        <v>660</v>
      </c>
      <c r="F480" s="345"/>
    </row>
    <row r="481" spans="1:6" ht="67.5" customHeight="1" x14ac:dyDescent="0.25">
      <c r="A481" s="1729"/>
      <c r="B481" s="1419"/>
      <c r="C481" s="1429"/>
      <c r="D481" s="1417"/>
      <c r="E481" s="1731"/>
      <c r="F481" s="345"/>
    </row>
    <row r="482" spans="1:6" ht="13.9" customHeight="1" x14ac:dyDescent="0.25">
      <c r="A482" s="1518" t="s">
        <v>222</v>
      </c>
      <c r="B482" s="1519"/>
      <c r="C482" s="383" t="s">
        <v>733</v>
      </c>
      <c r="D482" s="215">
        <f t="shared" ref="D482:E489" si="9">D486</f>
        <v>50</v>
      </c>
      <c r="E482" s="216">
        <f t="shared" si="9"/>
        <v>50</v>
      </c>
      <c r="F482" s="345"/>
    </row>
    <row r="483" spans="1:6" x14ac:dyDescent="0.25">
      <c r="A483" s="1793"/>
      <c r="B483" s="1794"/>
      <c r="C483" s="383" t="s">
        <v>538</v>
      </c>
      <c r="D483" s="215">
        <f t="shared" si="9"/>
        <v>0</v>
      </c>
      <c r="E483" s="216">
        <f t="shared" si="9"/>
        <v>0</v>
      </c>
      <c r="F483" s="345"/>
    </row>
    <row r="484" spans="1:6" x14ac:dyDescent="0.25">
      <c r="A484" s="1793"/>
      <c r="B484" s="1794"/>
      <c r="C484" s="383" t="s">
        <v>539</v>
      </c>
      <c r="D484" s="215">
        <f t="shared" si="9"/>
        <v>0</v>
      </c>
      <c r="E484" s="216">
        <f t="shared" si="9"/>
        <v>0</v>
      </c>
      <c r="F484" s="345"/>
    </row>
    <row r="485" spans="1:6" x14ac:dyDescent="0.25">
      <c r="A485" s="1795"/>
      <c r="B485" s="1796"/>
      <c r="C485" s="383" t="s">
        <v>21</v>
      </c>
      <c r="D485" s="215">
        <f t="shared" si="9"/>
        <v>50</v>
      </c>
      <c r="E485" s="216">
        <f t="shared" si="9"/>
        <v>50</v>
      </c>
      <c r="F485" s="345"/>
    </row>
    <row r="486" spans="1:6" ht="13.9" customHeight="1" x14ac:dyDescent="0.25">
      <c r="A486" s="1610">
        <v>1</v>
      </c>
      <c r="B486" s="1606" t="s">
        <v>417</v>
      </c>
      <c r="C486" s="383" t="s">
        <v>733</v>
      </c>
      <c r="D486" s="241">
        <f t="shared" si="9"/>
        <v>50</v>
      </c>
      <c r="E486" s="242">
        <f t="shared" si="9"/>
        <v>50</v>
      </c>
      <c r="F486" s="345"/>
    </row>
    <row r="487" spans="1:6" x14ac:dyDescent="0.25">
      <c r="A487" s="1423"/>
      <c r="B487" s="1608"/>
      <c r="C487" s="383" t="s">
        <v>538</v>
      </c>
      <c r="D487" s="241">
        <f t="shared" si="9"/>
        <v>0</v>
      </c>
      <c r="E487" s="242">
        <f t="shared" si="9"/>
        <v>0</v>
      </c>
      <c r="F487" s="345"/>
    </row>
    <row r="488" spans="1:6" x14ac:dyDescent="0.25">
      <c r="A488" s="1423"/>
      <c r="B488" s="1608"/>
      <c r="C488" s="383" t="s">
        <v>539</v>
      </c>
      <c r="D488" s="241">
        <f t="shared" si="9"/>
        <v>0</v>
      </c>
      <c r="E488" s="242">
        <f t="shared" si="9"/>
        <v>0</v>
      </c>
      <c r="F488" s="345"/>
    </row>
    <row r="489" spans="1:6" x14ac:dyDescent="0.25">
      <c r="A489" s="1611"/>
      <c r="B489" s="1607"/>
      <c r="C489" s="383" t="s">
        <v>21</v>
      </c>
      <c r="D489" s="212">
        <f t="shared" si="9"/>
        <v>50</v>
      </c>
      <c r="E489" s="213">
        <f t="shared" si="9"/>
        <v>50</v>
      </c>
      <c r="F489" s="345"/>
    </row>
    <row r="490" spans="1:6" ht="13.9" customHeight="1" x14ac:dyDescent="0.25">
      <c r="A490" s="1609" t="s">
        <v>253</v>
      </c>
      <c r="B490" s="1606" t="s">
        <v>418</v>
      </c>
      <c r="C490" s="383" t="s">
        <v>733</v>
      </c>
      <c r="D490" s="212">
        <f>SUM(D491:D493)</f>
        <v>50</v>
      </c>
      <c r="E490" s="213">
        <f>SUM(E491:E493)</f>
        <v>50</v>
      </c>
      <c r="F490" s="345"/>
    </row>
    <row r="491" spans="1:6" x14ac:dyDescent="0.25">
      <c r="A491" s="1697"/>
      <c r="B491" s="1608"/>
      <c r="C491" s="217" t="s">
        <v>538</v>
      </c>
      <c r="D491" s="212">
        <v>0</v>
      </c>
      <c r="E491" s="213">
        <v>0</v>
      </c>
      <c r="F491" s="345"/>
    </row>
    <row r="492" spans="1:6" x14ac:dyDescent="0.25">
      <c r="A492" s="1697"/>
      <c r="B492" s="1608"/>
      <c r="C492" s="217" t="s">
        <v>539</v>
      </c>
      <c r="D492" s="212">
        <v>0</v>
      </c>
      <c r="E492" s="213">
        <v>0</v>
      </c>
      <c r="F492" s="345"/>
    </row>
    <row r="493" spans="1:6" ht="15.75" thickBot="1" x14ac:dyDescent="0.3">
      <c r="A493" s="1697"/>
      <c r="B493" s="1608"/>
      <c r="C493" s="713" t="s">
        <v>21</v>
      </c>
      <c r="D493" s="334">
        <v>50</v>
      </c>
      <c r="E493" s="243">
        <v>50</v>
      </c>
      <c r="F493" s="345"/>
    </row>
    <row r="494" spans="1:6" ht="16.5" thickBot="1" x14ac:dyDescent="0.3">
      <c r="A494" s="1543" t="s">
        <v>1062</v>
      </c>
      <c r="B494" s="1544"/>
      <c r="C494" s="1544"/>
      <c r="D494" s="1544"/>
      <c r="E494" s="1545"/>
      <c r="F494" s="345"/>
    </row>
    <row r="495" spans="1:6" x14ac:dyDescent="0.25">
      <c r="A495" s="1728"/>
      <c r="B495" s="1530"/>
      <c r="C495" s="1607" t="s">
        <v>640</v>
      </c>
      <c r="D495" s="1530" t="s">
        <v>661</v>
      </c>
      <c r="E495" s="1730" t="s">
        <v>660</v>
      </c>
      <c r="F495" s="345"/>
    </row>
    <row r="496" spans="1:6" ht="61.5" customHeight="1" x14ac:dyDescent="0.25">
      <c r="A496" s="1729"/>
      <c r="B496" s="1419"/>
      <c r="C496" s="1429"/>
      <c r="D496" s="1417"/>
      <c r="E496" s="1731"/>
      <c r="F496" s="345"/>
    </row>
    <row r="497" spans="1:6" ht="13.9" customHeight="1" x14ac:dyDescent="0.25">
      <c r="A497" s="1518" t="s">
        <v>222</v>
      </c>
      <c r="B497" s="1519"/>
      <c r="C497" s="383" t="s">
        <v>733</v>
      </c>
      <c r="D497" s="215">
        <v>3180</v>
      </c>
      <c r="E497" s="216">
        <v>3168.95</v>
      </c>
      <c r="F497" s="345"/>
    </row>
    <row r="498" spans="1:6" x14ac:dyDescent="0.25">
      <c r="A498" s="1795"/>
      <c r="B498" s="1796"/>
      <c r="C498" s="383" t="s">
        <v>21</v>
      </c>
      <c r="D498" s="215">
        <v>3180</v>
      </c>
      <c r="E498" s="216">
        <v>3168.95</v>
      </c>
      <c r="F498" s="345"/>
    </row>
    <row r="499" spans="1:6" ht="13.9" customHeight="1" x14ac:dyDescent="0.25">
      <c r="A499" s="1610">
        <v>1</v>
      </c>
      <c r="B499" s="1606" t="s">
        <v>421</v>
      </c>
      <c r="C499" s="217" t="s">
        <v>733</v>
      </c>
      <c r="D499" s="241">
        <v>127.55</v>
      </c>
      <c r="E499" s="242">
        <v>127.55</v>
      </c>
      <c r="F499" s="345"/>
    </row>
    <row r="500" spans="1:6" x14ac:dyDescent="0.25">
      <c r="A500" s="1611"/>
      <c r="B500" s="1607"/>
      <c r="C500" s="217" t="s">
        <v>21</v>
      </c>
      <c r="D500" s="688">
        <v>127.55</v>
      </c>
      <c r="E500" s="242">
        <v>127.55</v>
      </c>
      <c r="F500" s="345"/>
    </row>
    <row r="501" spans="1:6" ht="13.9" customHeight="1" x14ac:dyDescent="0.25">
      <c r="A501" s="1609" t="s">
        <v>409</v>
      </c>
      <c r="B501" s="1606" t="s">
        <v>532</v>
      </c>
      <c r="C501" s="217" t="s">
        <v>733</v>
      </c>
      <c r="D501" s="212">
        <v>3052.45</v>
      </c>
      <c r="E501" s="213">
        <v>3041.4</v>
      </c>
      <c r="F501" s="345"/>
    </row>
    <row r="502" spans="1:6" x14ac:dyDescent="0.25">
      <c r="A502" s="1724"/>
      <c r="B502" s="1607"/>
      <c r="C502" s="217" t="s">
        <v>21</v>
      </c>
      <c r="D502" s="212">
        <v>3052.45</v>
      </c>
      <c r="E502" s="213">
        <v>3041.4</v>
      </c>
      <c r="F502" s="345"/>
    </row>
    <row r="503" spans="1:6" ht="13.9" customHeight="1" x14ac:dyDescent="0.25">
      <c r="A503" s="1609" t="s">
        <v>263</v>
      </c>
      <c r="B503" s="1606" t="s">
        <v>534</v>
      </c>
      <c r="C503" s="217" t="s">
        <v>733</v>
      </c>
      <c r="D503" s="212">
        <f>SUM(D504:D504)</f>
        <v>22.45</v>
      </c>
      <c r="E503" s="213">
        <v>22.45</v>
      </c>
      <c r="F503" s="345"/>
    </row>
    <row r="504" spans="1:6" x14ac:dyDescent="0.25">
      <c r="A504" s="1724"/>
      <c r="B504" s="1607"/>
      <c r="C504" s="217" t="s">
        <v>21</v>
      </c>
      <c r="D504" s="204">
        <v>22.45</v>
      </c>
      <c r="E504" s="243">
        <v>22.45</v>
      </c>
      <c r="F504" s="345"/>
    </row>
    <row r="505" spans="1:6" ht="13.9" customHeight="1" x14ac:dyDescent="0.25">
      <c r="A505" s="1609" t="s">
        <v>266</v>
      </c>
      <c r="B505" s="1606" t="s">
        <v>535</v>
      </c>
      <c r="C505" s="217" t="s">
        <v>733</v>
      </c>
      <c r="D505" s="212">
        <v>3030</v>
      </c>
      <c r="E505" s="213">
        <v>3018.95</v>
      </c>
      <c r="F505" s="345"/>
    </row>
    <row r="506" spans="1:6" ht="15.75" thickBot="1" x14ac:dyDescent="0.3">
      <c r="A506" s="1697"/>
      <c r="B506" s="1608"/>
      <c r="C506" s="713" t="s">
        <v>21</v>
      </c>
      <c r="D506" s="212">
        <v>3030</v>
      </c>
      <c r="E506" s="213">
        <v>3018.95</v>
      </c>
      <c r="F506" s="345"/>
    </row>
    <row r="507" spans="1:6" ht="35.25" customHeight="1" thickBot="1" x14ac:dyDescent="0.3">
      <c r="A507" s="1504" t="s">
        <v>614</v>
      </c>
      <c r="B507" s="1505"/>
      <c r="C507" s="1505"/>
      <c r="D507" s="1505"/>
      <c r="E507" s="1506"/>
      <c r="F507" s="345"/>
    </row>
    <row r="508" spans="1:6" ht="15.6" customHeight="1" x14ac:dyDescent="0.25">
      <c r="A508" s="1823"/>
      <c r="B508" s="1386" t="s">
        <v>537</v>
      </c>
      <c r="C508" s="384" t="s">
        <v>733</v>
      </c>
      <c r="D508" s="251">
        <v>326119.08</v>
      </c>
      <c r="E508" s="252">
        <v>395233.17</v>
      </c>
      <c r="F508" s="345"/>
    </row>
    <row r="509" spans="1:6" ht="15.75" x14ac:dyDescent="0.25">
      <c r="A509" s="1767"/>
      <c r="B509" s="1824"/>
      <c r="C509" s="258" t="s">
        <v>538</v>
      </c>
      <c r="D509" s="256">
        <v>428.49</v>
      </c>
      <c r="E509" s="257">
        <v>317.29000000000002</v>
      </c>
      <c r="F509" s="345"/>
    </row>
    <row r="510" spans="1:6" ht="15.75" x14ac:dyDescent="0.25">
      <c r="A510" s="1767"/>
      <c r="B510" s="1824"/>
      <c r="C510" s="258" t="s">
        <v>539</v>
      </c>
      <c r="D510" s="256">
        <v>20146.59</v>
      </c>
      <c r="E510" s="257">
        <v>19653.71</v>
      </c>
      <c r="F510" s="345"/>
    </row>
    <row r="511" spans="1:6" ht="15.75" x14ac:dyDescent="0.25">
      <c r="A511" s="1767"/>
      <c r="B511" s="1824"/>
      <c r="C511" s="258" t="s">
        <v>540</v>
      </c>
      <c r="D511" s="256">
        <v>10704</v>
      </c>
      <c r="E511" s="257">
        <v>10552.27</v>
      </c>
      <c r="F511" s="345"/>
    </row>
    <row r="512" spans="1:6" ht="31.5" x14ac:dyDescent="0.25">
      <c r="A512" s="1767"/>
      <c r="B512" s="1824"/>
      <c r="C512" s="258" t="s">
        <v>541</v>
      </c>
      <c r="D512" s="256">
        <v>294840</v>
      </c>
      <c r="E512" s="257">
        <v>364709.9</v>
      </c>
      <c r="F512" s="345"/>
    </row>
    <row r="513" spans="1:6" ht="15.6" customHeight="1" x14ac:dyDescent="0.25">
      <c r="A513" s="1768" t="s">
        <v>626</v>
      </c>
      <c r="B513" s="1733" t="s">
        <v>542</v>
      </c>
      <c r="C513" s="1816"/>
      <c r="D513" s="1603">
        <v>0</v>
      </c>
      <c r="E513" s="1679">
        <v>0</v>
      </c>
      <c r="F513" s="345"/>
    </row>
    <row r="514" spans="1:6" x14ac:dyDescent="0.25">
      <c r="A514" s="1741"/>
      <c r="B514" s="1401"/>
      <c r="C514" s="1817"/>
      <c r="D514" s="1819"/>
      <c r="E514" s="1821"/>
      <c r="F514" s="345"/>
    </row>
    <row r="515" spans="1:6" ht="37.5" customHeight="1" x14ac:dyDescent="0.25">
      <c r="A515" s="1741"/>
      <c r="B515" s="1401"/>
      <c r="C515" s="1818"/>
      <c r="D515" s="1820"/>
      <c r="E515" s="1822"/>
      <c r="F515" s="345"/>
    </row>
    <row r="516" spans="1:6" ht="57" x14ac:dyDescent="0.25">
      <c r="A516" s="385" t="s">
        <v>92</v>
      </c>
      <c r="B516" s="271" t="s">
        <v>543</v>
      </c>
      <c r="C516" s="825" t="s">
        <v>540</v>
      </c>
      <c r="D516" s="256">
        <v>1520</v>
      </c>
      <c r="E516" s="257">
        <v>1395.28</v>
      </c>
      <c r="F516" s="345"/>
    </row>
    <row r="517" spans="1:6" ht="85.5" x14ac:dyDescent="0.25">
      <c r="A517" s="261" t="s">
        <v>674</v>
      </c>
      <c r="B517" s="262" t="s">
        <v>545</v>
      </c>
      <c r="C517" s="258" t="s">
        <v>540</v>
      </c>
      <c r="D517" s="123">
        <v>1426</v>
      </c>
      <c r="E517" s="124">
        <v>1321.28</v>
      </c>
      <c r="F517" s="345"/>
    </row>
    <row r="518" spans="1:6" ht="75" x14ac:dyDescent="0.25">
      <c r="A518" s="263" t="s">
        <v>95</v>
      </c>
      <c r="B518" s="264" t="s">
        <v>547</v>
      </c>
      <c r="C518" s="258" t="s">
        <v>540</v>
      </c>
      <c r="D518" s="123">
        <v>843</v>
      </c>
      <c r="E518" s="124">
        <v>738.28</v>
      </c>
      <c r="F518" s="345"/>
    </row>
    <row r="519" spans="1:6" ht="75" x14ac:dyDescent="0.25">
      <c r="A519" s="263" t="s">
        <v>97</v>
      </c>
      <c r="B519" s="265" t="s">
        <v>549</v>
      </c>
      <c r="C519" s="258" t="s">
        <v>540</v>
      </c>
      <c r="D519" s="123">
        <v>583</v>
      </c>
      <c r="E519" s="124">
        <v>583</v>
      </c>
      <c r="F519" s="345"/>
    </row>
    <row r="520" spans="1:6" ht="42.75" x14ac:dyDescent="0.25">
      <c r="A520" s="261" t="s">
        <v>668</v>
      </c>
      <c r="B520" s="262" t="s">
        <v>550</v>
      </c>
      <c r="C520" s="258" t="s">
        <v>540</v>
      </c>
      <c r="D520" s="123">
        <v>94</v>
      </c>
      <c r="E520" s="124">
        <v>74</v>
      </c>
      <c r="F520" s="345"/>
    </row>
    <row r="521" spans="1:6" ht="60" x14ac:dyDescent="0.25">
      <c r="A521" s="263" t="s">
        <v>99</v>
      </c>
      <c r="B521" s="265" t="s">
        <v>552</v>
      </c>
      <c r="C521" s="258" t="s">
        <v>540</v>
      </c>
      <c r="D521" s="123">
        <v>94</v>
      </c>
      <c r="E521" s="124">
        <v>74</v>
      </c>
      <c r="F521" s="345"/>
    </row>
    <row r="522" spans="1:6" ht="15.6" customHeight="1" x14ac:dyDescent="0.25">
      <c r="A522" s="1878" t="s">
        <v>131</v>
      </c>
      <c r="B522" s="1385" t="s">
        <v>553</v>
      </c>
      <c r="C522" s="1816" t="s">
        <v>733</v>
      </c>
      <c r="D522" s="1603">
        <f>D523+D524+D525+D526</f>
        <v>0</v>
      </c>
      <c r="E522" s="1679">
        <f>E523+E524+E525+E526</f>
        <v>0</v>
      </c>
      <c r="F522" s="345"/>
    </row>
    <row r="523" spans="1:6" x14ac:dyDescent="0.25">
      <c r="A523" s="1879"/>
      <c r="B523" s="1605"/>
      <c r="C523" s="1817"/>
      <c r="D523" s="1819"/>
      <c r="E523" s="1821"/>
      <c r="F523" s="345"/>
    </row>
    <row r="524" spans="1:6" x14ac:dyDescent="0.25">
      <c r="A524" s="1879"/>
      <c r="B524" s="1605"/>
      <c r="C524" s="1817"/>
      <c r="D524" s="1819"/>
      <c r="E524" s="1821"/>
      <c r="F524" s="345"/>
    </row>
    <row r="525" spans="1:6" x14ac:dyDescent="0.25">
      <c r="A525" s="1879"/>
      <c r="B525" s="1605"/>
      <c r="C525" s="1817"/>
      <c r="D525" s="1819"/>
      <c r="E525" s="1821"/>
      <c r="F525" s="345"/>
    </row>
    <row r="526" spans="1:6" x14ac:dyDescent="0.25">
      <c r="A526" s="1880"/>
      <c r="B526" s="1386"/>
      <c r="C526" s="1818"/>
      <c r="D526" s="1820"/>
      <c r="E526" s="1822"/>
      <c r="F526" s="345"/>
    </row>
    <row r="527" spans="1:6" ht="57" x14ac:dyDescent="0.25">
      <c r="A527" s="385" t="s">
        <v>158</v>
      </c>
      <c r="B527" s="271" t="s">
        <v>554</v>
      </c>
      <c r="C527" s="825" t="s">
        <v>540</v>
      </c>
      <c r="D527" s="256">
        <v>8091</v>
      </c>
      <c r="E527" s="257">
        <v>8064.56</v>
      </c>
      <c r="F527" s="345"/>
    </row>
    <row r="528" spans="1:6" ht="42.75" x14ac:dyDescent="0.25">
      <c r="A528" s="195" t="s">
        <v>311</v>
      </c>
      <c r="B528" s="196" t="s">
        <v>557</v>
      </c>
      <c r="C528" s="258" t="s">
        <v>540</v>
      </c>
      <c r="D528" s="123">
        <v>8091</v>
      </c>
      <c r="E528" s="124">
        <v>8064.56</v>
      </c>
      <c r="F528" s="345"/>
    </row>
    <row r="529" spans="1:6" ht="45.75" customHeight="1" x14ac:dyDescent="0.25">
      <c r="A529" s="76" t="s">
        <v>729</v>
      </c>
      <c r="B529" s="87" t="s">
        <v>1091</v>
      </c>
      <c r="C529" s="258" t="s">
        <v>540</v>
      </c>
      <c r="D529" s="123">
        <v>8091</v>
      </c>
      <c r="E529" s="124">
        <v>8064.56</v>
      </c>
      <c r="F529" s="345"/>
    </row>
    <row r="530" spans="1:6" ht="15.6" customHeight="1" x14ac:dyDescent="0.25">
      <c r="A530" s="1383" t="s">
        <v>239</v>
      </c>
      <c r="B530" s="1366" t="s">
        <v>562</v>
      </c>
      <c r="C530" s="1320"/>
      <c r="D530" s="1362">
        <v>0</v>
      </c>
      <c r="E530" s="1364">
        <v>0</v>
      </c>
      <c r="F530" s="345"/>
    </row>
    <row r="531" spans="1:6" ht="25.5" customHeight="1" x14ac:dyDescent="0.25">
      <c r="A531" s="1604"/>
      <c r="B531" s="1859"/>
      <c r="C531" s="1692"/>
      <c r="D531" s="1589"/>
      <c r="E531" s="1678"/>
      <c r="F531" s="345"/>
    </row>
    <row r="532" spans="1:6" hidden="1" x14ac:dyDescent="0.25">
      <c r="A532" s="1535"/>
      <c r="B532" s="1367"/>
      <c r="C532" s="1692"/>
      <c r="D532" s="1589"/>
      <c r="E532" s="1678"/>
      <c r="F532" s="345"/>
    </row>
    <row r="533" spans="1:6" hidden="1" x14ac:dyDescent="0.25">
      <c r="A533" s="1533"/>
      <c r="B533" s="1358"/>
      <c r="C533" s="1693"/>
      <c r="D533" s="1363"/>
      <c r="E533" s="1365"/>
      <c r="F533" s="345"/>
    </row>
    <row r="534" spans="1:6" ht="31.5" x14ac:dyDescent="0.25">
      <c r="A534" s="195" t="s">
        <v>904</v>
      </c>
      <c r="B534" s="271" t="s">
        <v>1093</v>
      </c>
      <c r="C534" s="825" t="s">
        <v>541</v>
      </c>
      <c r="D534" s="256">
        <v>287428</v>
      </c>
      <c r="E534" s="257">
        <v>364709.9</v>
      </c>
      <c r="F534" s="345"/>
    </row>
    <row r="535" spans="1:6" ht="31.5" x14ac:dyDescent="0.25">
      <c r="A535" s="76" t="s">
        <v>253</v>
      </c>
      <c r="B535" s="271" t="s">
        <v>565</v>
      </c>
      <c r="C535" s="258" t="s">
        <v>541</v>
      </c>
      <c r="D535" s="123">
        <v>255900</v>
      </c>
      <c r="E535" s="124">
        <v>307974.90000000002</v>
      </c>
      <c r="F535" s="345"/>
    </row>
    <row r="536" spans="1:6" ht="31.5" x14ac:dyDescent="0.25">
      <c r="A536" s="76" t="s">
        <v>641</v>
      </c>
      <c r="B536" s="272" t="s">
        <v>566</v>
      </c>
      <c r="C536" s="258" t="s">
        <v>541</v>
      </c>
      <c r="D536" s="123">
        <v>230000</v>
      </c>
      <c r="E536" s="124">
        <v>170000</v>
      </c>
      <c r="F536" s="345"/>
    </row>
    <row r="537" spans="1:6" ht="31.5" x14ac:dyDescent="0.25">
      <c r="A537" s="76" t="s">
        <v>642</v>
      </c>
      <c r="B537" s="272" t="s">
        <v>567</v>
      </c>
      <c r="C537" s="258" t="s">
        <v>541</v>
      </c>
      <c r="D537" s="123">
        <v>10000</v>
      </c>
      <c r="E537" s="124">
        <v>30078.400000000001</v>
      </c>
      <c r="F537" s="345"/>
    </row>
    <row r="538" spans="1:6" ht="31.5" x14ac:dyDescent="0.25">
      <c r="A538" s="76" t="s">
        <v>643</v>
      </c>
      <c r="B538" s="272" t="s">
        <v>568</v>
      </c>
      <c r="C538" s="258" t="s">
        <v>541</v>
      </c>
      <c r="D538" s="123">
        <v>2400</v>
      </c>
      <c r="E538" s="124">
        <v>9000</v>
      </c>
      <c r="F538" s="345"/>
    </row>
    <row r="539" spans="1:6" ht="31.5" x14ac:dyDescent="0.25">
      <c r="A539" s="273" t="s">
        <v>1094</v>
      </c>
      <c r="B539" s="272" t="s">
        <v>569</v>
      </c>
      <c r="C539" s="258" t="s">
        <v>541</v>
      </c>
      <c r="D539" s="123">
        <v>9000</v>
      </c>
      <c r="E539" s="124">
        <v>91142</v>
      </c>
      <c r="F539" s="345"/>
    </row>
    <row r="540" spans="1:6" ht="31.5" x14ac:dyDescent="0.25">
      <c r="A540" s="273" t="s">
        <v>1095</v>
      </c>
      <c r="B540" s="272" t="s">
        <v>570</v>
      </c>
      <c r="C540" s="258" t="s">
        <v>541</v>
      </c>
      <c r="D540" s="123">
        <v>4500</v>
      </c>
      <c r="E540" s="124">
        <v>7754.5</v>
      </c>
      <c r="F540" s="345"/>
    </row>
    <row r="541" spans="1:6" ht="31.5" x14ac:dyDescent="0.25">
      <c r="A541" s="274" t="s">
        <v>256</v>
      </c>
      <c r="B541" s="272" t="s">
        <v>572</v>
      </c>
      <c r="C541" s="260" t="s">
        <v>541</v>
      </c>
      <c r="D541" s="123">
        <f>D542+D543+D544+D545+D546+D547</f>
        <v>31940</v>
      </c>
      <c r="E541" s="124">
        <f>E542+E543+E544+E545+E546+E547</f>
        <v>56735</v>
      </c>
      <c r="F541" s="345"/>
    </row>
    <row r="542" spans="1:6" ht="31.5" x14ac:dyDescent="0.25">
      <c r="A542" s="273" t="s">
        <v>630</v>
      </c>
      <c r="B542" s="272" t="s">
        <v>573</v>
      </c>
      <c r="C542" s="260" t="s">
        <v>541</v>
      </c>
      <c r="D542" s="123">
        <v>0</v>
      </c>
      <c r="E542" s="124">
        <v>18500</v>
      </c>
      <c r="F542" s="345"/>
    </row>
    <row r="543" spans="1:6" ht="31.5" x14ac:dyDescent="0.25">
      <c r="A543" s="273" t="s">
        <v>631</v>
      </c>
      <c r="B543" s="272" t="s">
        <v>574</v>
      </c>
      <c r="C543" s="260" t="s">
        <v>541</v>
      </c>
      <c r="D543" s="123">
        <v>0</v>
      </c>
      <c r="E543" s="124">
        <v>0</v>
      </c>
      <c r="F543" s="345"/>
    </row>
    <row r="544" spans="1:6" ht="45" x14ac:dyDescent="0.25">
      <c r="A544" s="273" t="s">
        <v>632</v>
      </c>
      <c r="B544" s="272" t="s">
        <v>575</v>
      </c>
      <c r="C544" s="260" t="s">
        <v>541</v>
      </c>
      <c r="D544" s="123">
        <v>10700</v>
      </c>
      <c r="E544" s="124">
        <v>15000</v>
      </c>
      <c r="F544" s="345"/>
    </row>
    <row r="545" spans="1:6" ht="31.5" x14ac:dyDescent="0.25">
      <c r="A545" s="273" t="s">
        <v>633</v>
      </c>
      <c r="B545" s="272" t="s">
        <v>576</v>
      </c>
      <c r="C545" s="260" t="s">
        <v>541</v>
      </c>
      <c r="D545" s="123">
        <v>20000</v>
      </c>
      <c r="E545" s="124">
        <v>21000</v>
      </c>
      <c r="F545" s="345"/>
    </row>
    <row r="546" spans="1:6" ht="31.5" x14ac:dyDescent="0.25">
      <c r="A546" s="273" t="s">
        <v>634</v>
      </c>
      <c r="B546" s="272" t="s">
        <v>568</v>
      </c>
      <c r="C546" s="260" t="s">
        <v>541</v>
      </c>
      <c r="D546" s="123">
        <v>240</v>
      </c>
      <c r="E546" s="124">
        <v>235</v>
      </c>
      <c r="F546" s="345"/>
    </row>
    <row r="547" spans="1:6" ht="31.5" x14ac:dyDescent="0.25">
      <c r="A547" s="273" t="s">
        <v>635</v>
      </c>
      <c r="B547" s="272" t="s">
        <v>577</v>
      </c>
      <c r="C547" s="260" t="s">
        <v>541</v>
      </c>
      <c r="D547" s="123">
        <v>1000</v>
      </c>
      <c r="E547" s="124">
        <v>2000</v>
      </c>
      <c r="F547" s="345"/>
    </row>
    <row r="548" spans="1:6" ht="18.75" customHeight="1" x14ac:dyDescent="0.25">
      <c r="A548" s="1828" t="s">
        <v>409</v>
      </c>
      <c r="B548" s="1379" t="s">
        <v>1096</v>
      </c>
      <c r="C548" s="826" t="s">
        <v>538</v>
      </c>
      <c r="D548" s="829">
        <v>428.49</v>
      </c>
      <c r="E548" s="830">
        <v>317.29000000000002</v>
      </c>
      <c r="F548" s="345"/>
    </row>
    <row r="549" spans="1:6" ht="21" customHeight="1" x14ac:dyDescent="0.25">
      <c r="A549" s="1829"/>
      <c r="B549" s="1380"/>
      <c r="C549" s="826" t="s">
        <v>563</v>
      </c>
      <c r="D549" s="827">
        <v>20146.59</v>
      </c>
      <c r="E549" s="827">
        <v>19653.71</v>
      </c>
      <c r="F549" s="345"/>
    </row>
    <row r="550" spans="1:6" ht="15.75" x14ac:dyDescent="0.25">
      <c r="A550" s="1830"/>
      <c r="B550" s="1381"/>
      <c r="C550" s="826" t="s">
        <v>540</v>
      </c>
      <c r="D550" s="828">
        <v>374</v>
      </c>
      <c r="E550" s="827">
        <v>373.43</v>
      </c>
      <c r="F550" s="345"/>
    </row>
    <row r="551" spans="1:6" ht="30" x14ac:dyDescent="0.25">
      <c r="A551" s="76" t="s">
        <v>1097</v>
      </c>
      <c r="B551" s="87" t="s">
        <v>579</v>
      </c>
      <c r="C551" s="258" t="s">
        <v>540</v>
      </c>
      <c r="D551" s="821"/>
      <c r="E551" s="820"/>
      <c r="F551" s="345"/>
    </row>
    <row r="552" spans="1:6" ht="45" x14ac:dyDescent="0.25">
      <c r="A552" s="76" t="s">
        <v>95</v>
      </c>
      <c r="B552" s="87" t="s">
        <v>581</v>
      </c>
      <c r="C552" s="258" t="s">
        <v>540</v>
      </c>
      <c r="D552" s="822">
        <v>44</v>
      </c>
      <c r="E552" s="820">
        <v>43.43</v>
      </c>
      <c r="F552" s="345"/>
    </row>
    <row r="553" spans="1:6" ht="44.25" customHeight="1" x14ac:dyDescent="0.25">
      <c r="A553" s="76" t="s">
        <v>97</v>
      </c>
      <c r="B553" s="87" t="s">
        <v>582</v>
      </c>
      <c r="C553" s="258" t="s">
        <v>540</v>
      </c>
      <c r="D553" s="822">
        <v>270</v>
      </c>
      <c r="E553" s="822">
        <v>270</v>
      </c>
      <c r="F553" s="345"/>
    </row>
    <row r="554" spans="1:6" ht="45" x14ac:dyDescent="0.25">
      <c r="A554" s="76" t="s">
        <v>1041</v>
      </c>
      <c r="B554" s="87" t="s">
        <v>584</v>
      </c>
      <c r="C554" s="258" t="s">
        <v>540</v>
      </c>
      <c r="D554" s="819">
        <v>60</v>
      </c>
      <c r="E554" s="820">
        <v>60</v>
      </c>
      <c r="F554" s="345"/>
    </row>
    <row r="555" spans="1:6" ht="90" x14ac:dyDescent="0.25">
      <c r="A555" s="76" t="s">
        <v>1043</v>
      </c>
      <c r="B555" s="87" t="s">
        <v>587</v>
      </c>
      <c r="C555" s="258" t="s">
        <v>538</v>
      </c>
      <c r="D555" s="819">
        <v>428.49</v>
      </c>
      <c r="E555" s="820">
        <v>317.29000000000002</v>
      </c>
      <c r="F555" s="345"/>
    </row>
    <row r="556" spans="1:6" ht="45" x14ac:dyDescent="0.25">
      <c r="A556" s="76" t="s">
        <v>1045</v>
      </c>
      <c r="B556" s="87" t="s">
        <v>1092</v>
      </c>
      <c r="C556" s="258" t="s">
        <v>563</v>
      </c>
      <c r="D556" s="823">
        <v>1882.5</v>
      </c>
      <c r="E556" s="824">
        <v>1882.5</v>
      </c>
      <c r="F556" s="345"/>
    </row>
    <row r="557" spans="1:6" ht="45" x14ac:dyDescent="0.25">
      <c r="A557" s="76" t="s">
        <v>1047</v>
      </c>
      <c r="B557" s="87" t="s">
        <v>466</v>
      </c>
      <c r="C557" s="258" t="s">
        <v>563</v>
      </c>
      <c r="D557" s="823">
        <v>13594.28</v>
      </c>
      <c r="E557" s="824">
        <v>13222.04</v>
      </c>
      <c r="F557" s="345"/>
    </row>
    <row r="558" spans="1:6" ht="15.75" x14ac:dyDescent="0.25">
      <c r="A558" s="76" t="s">
        <v>1098</v>
      </c>
      <c r="B558" s="275" t="s">
        <v>469</v>
      </c>
      <c r="C558" s="258" t="s">
        <v>563</v>
      </c>
      <c r="D558" s="823">
        <v>4669.8100000000004</v>
      </c>
      <c r="E558" s="824">
        <v>4549.17</v>
      </c>
      <c r="F558" s="345"/>
    </row>
    <row r="559" spans="1:6" ht="42.75" x14ac:dyDescent="0.25">
      <c r="A559" s="195" t="s">
        <v>305</v>
      </c>
      <c r="B559" s="805" t="s">
        <v>1099</v>
      </c>
      <c r="C559" s="825" t="s">
        <v>540</v>
      </c>
      <c r="D559" s="831">
        <v>719</v>
      </c>
      <c r="E559" s="832">
        <v>719</v>
      </c>
      <c r="F559" s="345"/>
    </row>
    <row r="560" spans="1:6" ht="45" x14ac:dyDescent="0.25">
      <c r="A560" s="76" t="s">
        <v>271</v>
      </c>
      <c r="B560" s="275" t="s">
        <v>475</v>
      </c>
      <c r="C560" s="258" t="s">
        <v>540</v>
      </c>
      <c r="D560" s="276">
        <v>599</v>
      </c>
      <c r="E560" s="277">
        <v>599</v>
      </c>
      <c r="F560" s="345"/>
    </row>
    <row r="561" spans="1:6" ht="30" x14ac:dyDescent="0.25">
      <c r="A561" s="76" t="s">
        <v>918</v>
      </c>
      <c r="B561" s="275" t="s">
        <v>478</v>
      </c>
      <c r="C561" s="258" t="s">
        <v>540</v>
      </c>
      <c r="D561" s="276">
        <v>120</v>
      </c>
      <c r="E561" s="277">
        <v>120</v>
      </c>
      <c r="F561" s="345"/>
    </row>
    <row r="562" spans="1:6" ht="45" x14ac:dyDescent="0.25">
      <c r="A562" s="76" t="s">
        <v>146</v>
      </c>
      <c r="B562" s="275" t="s">
        <v>483</v>
      </c>
      <c r="C562" s="258" t="s">
        <v>540</v>
      </c>
      <c r="D562" s="276">
        <v>20</v>
      </c>
      <c r="E562" s="277">
        <v>20</v>
      </c>
      <c r="F562" s="345"/>
    </row>
    <row r="563" spans="1:6" ht="60" x14ac:dyDescent="0.25">
      <c r="A563" s="76" t="s">
        <v>148</v>
      </c>
      <c r="B563" s="275" t="s">
        <v>485</v>
      </c>
      <c r="C563" s="258" t="s">
        <v>540</v>
      </c>
      <c r="D563" s="276">
        <v>65</v>
      </c>
      <c r="E563" s="277">
        <v>65</v>
      </c>
      <c r="F563" s="345"/>
    </row>
    <row r="564" spans="1:6" ht="90.75" thickBot="1" x14ac:dyDescent="0.3">
      <c r="A564" s="84" t="s">
        <v>150</v>
      </c>
      <c r="B564" s="278" t="s">
        <v>486</v>
      </c>
      <c r="C564" s="279" t="s">
        <v>540</v>
      </c>
      <c r="D564" s="280">
        <v>35</v>
      </c>
      <c r="E564" s="281">
        <v>35</v>
      </c>
      <c r="F564" s="345"/>
    </row>
    <row r="565" spans="1:6" ht="16.5" thickBot="1" x14ac:dyDescent="0.3">
      <c r="A565" s="1543" t="s">
        <v>487</v>
      </c>
      <c r="B565" s="1544"/>
      <c r="C565" s="1544"/>
      <c r="D565" s="1544"/>
      <c r="E565" s="1545"/>
    </row>
    <row r="566" spans="1:6" x14ac:dyDescent="0.25">
      <c r="A566" s="1728"/>
      <c r="B566" s="1530"/>
      <c r="C566" s="1607" t="s">
        <v>640</v>
      </c>
      <c r="D566" s="1860" t="s">
        <v>661</v>
      </c>
      <c r="E566" s="1861" t="s">
        <v>660</v>
      </c>
    </row>
    <row r="567" spans="1:6" ht="57.75" customHeight="1" x14ac:dyDescent="0.25">
      <c r="A567" s="1729"/>
      <c r="B567" s="1419"/>
      <c r="C567" s="1429"/>
      <c r="D567" s="1421"/>
      <c r="E567" s="1862"/>
    </row>
    <row r="568" spans="1:6" ht="14.45" customHeight="1" x14ac:dyDescent="0.25">
      <c r="A568" s="1597" t="s">
        <v>222</v>
      </c>
      <c r="B568" s="1598"/>
      <c r="C568" s="361" t="s">
        <v>733</v>
      </c>
      <c r="D568" s="1142">
        <v>7711.81</v>
      </c>
      <c r="E568" s="1143">
        <v>7477.54</v>
      </c>
    </row>
    <row r="569" spans="1:6" x14ac:dyDescent="0.25">
      <c r="A569" s="1836"/>
      <c r="B569" s="1837"/>
      <c r="C569" s="361" t="s">
        <v>21</v>
      </c>
      <c r="D569" s="1142">
        <v>7711.81</v>
      </c>
      <c r="E569" s="1143">
        <v>7477.54</v>
      </c>
    </row>
    <row r="570" spans="1:6" ht="30" x14ac:dyDescent="0.25">
      <c r="A570" s="391"/>
      <c r="B570" s="293" t="s">
        <v>489</v>
      </c>
      <c r="C570" s="361" t="s">
        <v>21</v>
      </c>
      <c r="D570" s="1142">
        <v>7711.81</v>
      </c>
      <c r="E570" s="1143">
        <v>7477.54</v>
      </c>
    </row>
    <row r="571" spans="1:6" ht="42.75" x14ac:dyDescent="0.25">
      <c r="A571" s="392">
        <v>1</v>
      </c>
      <c r="B571" s="286" t="s">
        <v>491</v>
      </c>
      <c r="C571" s="361" t="s">
        <v>21</v>
      </c>
      <c r="D571" s="792">
        <v>4089.86</v>
      </c>
      <c r="E571" s="793">
        <v>3869.32</v>
      </c>
    </row>
    <row r="572" spans="1:6" ht="45.75" thickBot="1" x14ac:dyDescent="0.3">
      <c r="A572" s="790" t="s">
        <v>253</v>
      </c>
      <c r="B572" s="796" t="s">
        <v>1085</v>
      </c>
      <c r="C572" s="797" t="s">
        <v>26</v>
      </c>
      <c r="D572" s="742">
        <v>488.05</v>
      </c>
      <c r="E572" s="742">
        <v>47.51</v>
      </c>
    </row>
    <row r="573" spans="1:6" ht="45.75" thickBot="1" x14ac:dyDescent="0.3">
      <c r="A573" s="790" t="s">
        <v>256</v>
      </c>
      <c r="B573" s="796" t="s">
        <v>1086</v>
      </c>
      <c r="C573" s="798" t="s">
        <v>26</v>
      </c>
      <c r="D573" s="742"/>
      <c r="E573" s="742">
        <v>220</v>
      </c>
    </row>
    <row r="574" spans="1:6" ht="15" customHeight="1" x14ac:dyDescent="0.25">
      <c r="A574" s="1865" t="s">
        <v>628</v>
      </c>
      <c r="B574" s="1666" t="s">
        <v>1087</v>
      </c>
      <c r="C574" s="1863" t="s">
        <v>26</v>
      </c>
      <c r="D574" s="1833">
        <v>651.80999999999995</v>
      </c>
      <c r="E574" s="1825">
        <v>651.80999999999995</v>
      </c>
    </row>
    <row r="575" spans="1:6" ht="15.75" thickBot="1" x14ac:dyDescent="0.3">
      <c r="A575" s="1777"/>
      <c r="B575" s="1667"/>
      <c r="C575" s="1864"/>
      <c r="D575" s="1435"/>
      <c r="E575" s="1826"/>
    </row>
    <row r="576" spans="1:6" x14ac:dyDescent="0.25">
      <c r="A576" s="1827" t="s">
        <v>629</v>
      </c>
      <c r="B576" s="1666" t="s">
        <v>1088</v>
      </c>
      <c r="C576" s="1834" t="s">
        <v>26</v>
      </c>
      <c r="D576" s="1833">
        <v>2950</v>
      </c>
      <c r="E576" s="1825">
        <v>2950</v>
      </c>
    </row>
    <row r="577" spans="1:7" ht="65.25" customHeight="1" thickBot="1" x14ac:dyDescent="0.3">
      <c r="A577" s="1777"/>
      <c r="B577" s="1667"/>
      <c r="C577" s="1835"/>
      <c r="D577" s="1435"/>
      <c r="E577" s="1826"/>
    </row>
    <row r="578" spans="1:7" s="795" customFormat="1" ht="28.5" x14ac:dyDescent="0.25">
      <c r="A578" s="392">
        <v>2</v>
      </c>
      <c r="B578" s="791" t="s">
        <v>488</v>
      </c>
      <c r="C578" s="1690"/>
      <c r="D578" s="792">
        <v>1011.95</v>
      </c>
      <c r="E578" s="793">
        <v>1011.95</v>
      </c>
      <c r="F578" s="794"/>
      <c r="G578" s="39"/>
    </row>
    <row r="579" spans="1:7" ht="30" x14ac:dyDescent="0.25">
      <c r="A579" s="391" t="s">
        <v>263</v>
      </c>
      <c r="B579" s="297" t="s">
        <v>1090</v>
      </c>
      <c r="C579" s="397" t="s">
        <v>21</v>
      </c>
      <c r="D579" s="1144">
        <v>43.95</v>
      </c>
      <c r="E579" s="1145">
        <v>43.95</v>
      </c>
    </row>
    <row r="580" spans="1:7" x14ac:dyDescent="0.25">
      <c r="A580" s="1827" t="s">
        <v>266</v>
      </c>
      <c r="B580" s="1409" t="s">
        <v>1089</v>
      </c>
      <c r="C580" s="1832" t="s">
        <v>21</v>
      </c>
      <c r="D580" s="1833">
        <v>968</v>
      </c>
      <c r="E580" s="1825">
        <v>968</v>
      </c>
    </row>
    <row r="581" spans="1:7" x14ac:dyDescent="0.25">
      <c r="A581" s="1777"/>
      <c r="B581" s="1411"/>
      <c r="C581" s="1358"/>
      <c r="D581" s="1435"/>
      <c r="E581" s="1826"/>
    </row>
    <row r="582" spans="1:7" ht="15.75" thickBot="1" x14ac:dyDescent="0.3">
      <c r="A582" s="393">
        <v>3</v>
      </c>
      <c r="B582" s="331"/>
      <c r="C582" s="799" t="s">
        <v>21</v>
      </c>
      <c r="D582" s="1146">
        <v>2610</v>
      </c>
      <c r="E582" s="1147">
        <v>2596.27</v>
      </c>
    </row>
    <row r="583" spans="1:7" ht="49.5" customHeight="1" thickBot="1" x14ac:dyDescent="0.3">
      <c r="A583" s="1373" t="s">
        <v>493</v>
      </c>
      <c r="B583" s="1374"/>
      <c r="C583" s="1374"/>
      <c r="D583" s="1374"/>
      <c r="E583" s="1375"/>
    </row>
    <row r="584" spans="1:7" ht="49.5" customHeight="1" x14ac:dyDescent="0.25">
      <c r="A584" s="1728"/>
      <c r="B584" s="1530"/>
      <c r="C584" s="1607" t="s">
        <v>640</v>
      </c>
      <c r="D584" s="1530" t="s">
        <v>661</v>
      </c>
      <c r="E584" s="1730" t="s">
        <v>660</v>
      </c>
    </row>
    <row r="585" spans="1:7" ht="33.75" customHeight="1" x14ac:dyDescent="0.25">
      <c r="A585" s="1729"/>
      <c r="B585" s="1419"/>
      <c r="C585" s="1429"/>
      <c r="D585" s="1417"/>
      <c r="E585" s="1731"/>
    </row>
    <row r="586" spans="1:7" ht="13.9" customHeight="1" x14ac:dyDescent="0.25">
      <c r="A586" s="1597" t="s">
        <v>222</v>
      </c>
      <c r="B586" s="1857"/>
      <c r="C586" s="361" t="s">
        <v>733</v>
      </c>
      <c r="D586" s="395">
        <v>8131.25</v>
      </c>
      <c r="E586" s="305">
        <v>6564.45</v>
      </c>
    </row>
    <row r="587" spans="1:7" x14ac:dyDescent="0.25">
      <c r="A587" s="1836"/>
      <c r="B587" s="1858"/>
      <c r="C587" s="361" t="s">
        <v>21</v>
      </c>
      <c r="D587" s="395">
        <v>8131.25</v>
      </c>
      <c r="E587" s="305">
        <v>6564.45</v>
      </c>
    </row>
    <row r="588" spans="1:7" ht="13.9" customHeight="1" x14ac:dyDescent="0.25">
      <c r="A588" s="1746"/>
      <c r="B588" s="1736" t="s">
        <v>615</v>
      </c>
      <c r="C588" s="302" t="s">
        <v>23</v>
      </c>
      <c r="D588" s="304">
        <v>8131.25</v>
      </c>
      <c r="E588" s="396">
        <v>6564.45</v>
      </c>
    </row>
    <row r="589" spans="1:7" ht="28.5" x14ac:dyDescent="0.25">
      <c r="A589" s="1746"/>
      <c r="B589" s="1736"/>
      <c r="C589" s="302" t="s">
        <v>26</v>
      </c>
      <c r="D589" s="304">
        <v>8131.25</v>
      </c>
      <c r="E589" s="396">
        <v>6564.45</v>
      </c>
    </row>
    <row r="590" spans="1:7" x14ac:dyDescent="0.25">
      <c r="A590" s="1737"/>
      <c r="B590" s="1840" t="s">
        <v>616</v>
      </c>
      <c r="C590" s="337" t="s">
        <v>23</v>
      </c>
      <c r="D590" s="307">
        <v>4980</v>
      </c>
      <c r="E590" s="309">
        <v>3413.2</v>
      </c>
    </row>
    <row r="591" spans="1:7" ht="30" x14ac:dyDescent="0.25">
      <c r="A591" s="1737"/>
      <c r="B591" s="1840"/>
      <c r="C591" s="337" t="s">
        <v>26</v>
      </c>
      <c r="D591" s="307">
        <v>4980</v>
      </c>
      <c r="E591" s="309">
        <v>3413.2</v>
      </c>
    </row>
    <row r="592" spans="1:7" ht="13.9" customHeight="1" x14ac:dyDescent="0.25">
      <c r="A592" s="1737"/>
      <c r="B592" s="1840" t="s">
        <v>498</v>
      </c>
      <c r="C592" s="337" t="s">
        <v>23</v>
      </c>
      <c r="D592" s="307">
        <v>225</v>
      </c>
      <c r="E592" s="309">
        <v>225.3</v>
      </c>
    </row>
    <row r="593" spans="1:5" ht="30" x14ac:dyDescent="0.25">
      <c r="A593" s="1737"/>
      <c r="B593" s="1840"/>
      <c r="C593" s="337" t="s">
        <v>26</v>
      </c>
      <c r="D593" s="307">
        <v>225</v>
      </c>
      <c r="E593" s="309">
        <v>225</v>
      </c>
    </row>
    <row r="594" spans="1:5" x14ac:dyDescent="0.25">
      <c r="A594" s="1746"/>
      <c r="B594" s="1840" t="s">
        <v>617</v>
      </c>
      <c r="C594" s="337" t="s">
        <v>23</v>
      </c>
      <c r="D594" s="307">
        <v>227.43</v>
      </c>
      <c r="E594" s="309">
        <v>227.43</v>
      </c>
    </row>
    <row r="595" spans="1:5" ht="30" x14ac:dyDescent="0.25">
      <c r="A595" s="1746"/>
      <c r="B595" s="1840"/>
      <c r="C595" s="337" t="s">
        <v>26</v>
      </c>
      <c r="D595" s="307">
        <v>227.43</v>
      </c>
      <c r="E595" s="309">
        <v>227.43</v>
      </c>
    </row>
    <row r="596" spans="1:5" x14ac:dyDescent="0.25">
      <c r="A596" s="1737"/>
      <c r="B596" s="1840" t="s">
        <v>618</v>
      </c>
      <c r="C596" s="337" t="s">
        <v>23</v>
      </c>
      <c r="D596" s="307">
        <v>2160.1999999999998</v>
      </c>
      <c r="E596" s="309">
        <v>2160.1999999999998</v>
      </c>
    </row>
    <row r="597" spans="1:5" ht="30" x14ac:dyDescent="0.25">
      <c r="A597" s="1737"/>
      <c r="B597" s="1840"/>
      <c r="C597" s="337" t="s">
        <v>26</v>
      </c>
      <c r="D597" s="307">
        <v>2160.1999999999998</v>
      </c>
      <c r="E597" s="309">
        <v>2160.1999999999998</v>
      </c>
    </row>
    <row r="598" spans="1:5" x14ac:dyDescent="0.25">
      <c r="A598" s="1737"/>
      <c r="B598" s="1840" t="s">
        <v>619</v>
      </c>
      <c r="C598" s="337" t="s">
        <v>23</v>
      </c>
      <c r="D598" s="307">
        <v>538.62</v>
      </c>
      <c r="E598" s="309">
        <v>538.62</v>
      </c>
    </row>
    <row r="599" spans="1:5" ht="30.75" thickBot="1" x14ac:dyDescent="0.3">
      <c r="A599" s="1668"/>
      <c r="B599" s="1841"/>
      <c r="C599" s="53" t="s">
        <v>26</v>
      </c>
      <c r="D599" s="307">
        <v>538.62</v>
      </c>
      <c r="E599" s="309">
        <v>538.62</v>
      </c>
    </row>
    <row r="600" spans="1:5" ht="54" customHeight="1" thickBot="1" x14ac:dyDescent="0.3">
      <c r="A600" s="1373" t="s">
        <v>620</v>
      </c>
      <c r="B600" s="1371"/>
      <c r="C600" s="1371"/>
      <c r="D600" s="1371"/>
      <c r="E600" s="1372"/>
    </row>
    <row r="601" spans="1:5" ht="14.45" customHeight="1" thickBot="1" x14ac:dyDescent="0.3">
      <c r="A601" s="760"/>
      <c r="B601" s="758"/>
      <c r="C601" s="758"/>
      <c r="D601" s="758"/>
      <c r="E601" s="759"/>
    </row>
    <row r="602" spans="1:5" ht="14.45" customHeight="1" x14ac:dyDescent="0.25">
      <c r="A602" s="1728"/>
      <c r="B602" s="1530"/>
      <c r="C602" s="1607" t="s">
        <v>640</v>
      </c>
      <c r="D602" s="1530" t="s">
        <v>661</v>
      </c>
      <c r="E602" s="1730" t="s">
        <v>660</v>
      </c>
    </row>
    <row r="603" spans="1:5" ht="68.25" customHeight="1" x14ac:dyDescent="0.25">
      <c r="A603" s="1729"/>
      <c r="B603" s="1419"/>
      <c r="C603" s="1429"/>
      <c r="D603" s="1417"/>
      <c r="E603" s="1731"/>
    </row>
    <row r="604" spans="1:5" ht="13.9" customHeight="1" x14ac:dyDescent="0.25">
      <c r="A604" s="1597" t="s">
        <v>222</v>
      </c>
      <c r="B604" s="1598"/>
      <c r="C604" s="361" t="s">
        <v>733</v>
      </c>
      <c r="D604" s="212">
        <v>10.54</v>
      </c>
      <c r="E604" s="213">
        <v>10.54</v>
      </c>
    </row>
    <row r="605" spans="1:5" x14ac:dyDescent="0.25">
      <c r="A605" s="1836"/>
      <c r="B605" s="1837"/>
      <c r="C605" s="361" t="s">
        <v>21</v>
      </c>
      <c r="D605" s="212">
        <v>10.54</v>
      </c>
      <c r="E605" s="213">
        <v>10.54</v>
      </c>
    </row>
    <row r="606" spans="1:5" ht="13.9" customHeight="1" x14ac:dyDescent="0.25">
      <c r="A606" s="1842">
        <v>1</v>
      </c>
      <c r="B606" s="1685" t="s">
        <v>1061</v>
      </c>
      <c r="C606" s="397"/>
      <c r="D606" s="241"/>
      <c r="E606" s="242"/>
    </row>
    <row r="607" spans="1:5" ht="15.75" thickBot="1" x14ac:dyDescent="0.3">
      <c r="A607" s="1843"/>
      <c r="B607" s="1844"/>
      <c r="C607" s="394" t="s">
        <v>21</v>
      </c>
      <c r="D607" s="334">
        <v>10.54</v>
      </c>
      <c r="E607" s="243">
        <v>10.54</v>
      </c>
    </row>
    <row r="608" spans="1:5" ht="52.5" customHeight="1" thickBot="1" x14ac:dyDescent="0.3">
      <c r="A608" s="1504" t="s">
        <v>512</v>
      </c>
      <c r="B608" s="1505"/>
      <c r="C608" s="1505"/>
      <c r="D608" s="1505"/>
      <c r="E608" s="1506"/>
    </row>
    <row r="609" spans="1:7" x14ac:dyDescent="0.25">
      <c r="A609" s="386">
        <v>1</v>
      </c>
      <c r="B609" s="387">
        <v>2</v>
      </c>
      <c r="C609" s="387">
        <v>3</v>
      </c>
      <c r="D609" s="387"/>
      <c r="E609" s="388"/>
    </row>
    <row r="610" spans="1:7" ht="13.9" customHeight="1" x14ac:dyDescent="0.25">
      <c r="A610" s="1597" t="s">
        <v>222</v>
      </c>
      <c r="B610" s="1598"/>
      <c r="C610" s="361" t="s">
        <v>733</v>
      </c>
      <c r="D610" s="886">
        <v>1437.079</v>
      </c>
      <c r="E610" s="886">
        <v>799.80100000000004</v>
      </c>
    </row>
    <row r="611" spans="1:7" x14ac:dyDescent="0.25">
      <c r="A611" s="1838"/>
      <c r="B611" s="1839"/>
      <c r="C611" s="361" t="s">
        <v>538</v>
      </c>
      <c r="D611" s="886">
        <v>0</v>
      </c>
      <c r="E611" s="886">
        <v>0</v>
      </c>
    </row>
    <row r="612" spans="1:7" x14ac:dyDescent="0.25">
      <c r="A612" s="1838"/>
      <c r="B612" s="1839"/>
      <c r="C612" s="361" t="s">
        <v>539</v>
      </c>
      <c r="D612" s="886">
        <v>0</v>
      </c>
      <c r="E612" s="886">
        <v>0</v>
      </c>
    </row>
    <row r="613" spans="1:7" x14ac:dyDescent="0.25">
      <c r="A613" s="1836"/>
      <c r="B613" s="1837"/>
      <c r="C613" s="361" t="s">
        <v>21</v>
      </c>
      <c r="D613" s="886">
        <v>1437.079</v>
      </c>
      <c r="E613" s="886">
        <v>799.80100000000004</v>
      </c>
    </row>
    <row r="614" spans="1:7" ht="42.75" x14ac:dyDescent="0.25">
      <c r="A614" s="804" t="s">
        <v>490</v>
      </c>
      <c r="B614" s="1081" t="s">
        <v>513</v>
      </c>
      <c r="C614" s="397" t="s">
        <v>21</v>
      </c>
      <c r="D614" s="1087">
        <v>540</v>
      </c>
      <c r="E614" s="1088">
        <v>98.363</v>
      </c>
    </row>
    <row r="615" spans="1:7" ht="94.5" x14ac:dyDescent="0.25">
      <c r="A615" s="804" t="s">
        <v>253</v>
      </c>
      <c r="B615" s="877" t="s">
        <v>1139</v>
      </c>
      <c r="C615" s="397" t="s">
        <v>21</v>
      </c>
      <c r="D615" s="873">
        <v>446.5</v>
      </c>
      <c r="E615" s="874">
        <v>7.4829999999999997</v>
      </c>
    </row>
    <row r="616" spans="1:7" ht="50.25" customHeight="1" x14ac:dyDescent="0.25">
      <c r="A616" s="1083" t="s">
        <v>256</v>
      </c>
      <c r="B616" s="881" t="s">
        <v>1138</v>
      </c>
      <c r="C616" s="397"/>
      <c r="D616" s="872">
        <v>13.5</v>
      </c>
      <c r="E616" s="874">
        <v>12</v>
      </c>
    </row>
    <row r="617" spans="1:7" ht="94.5" x14ac:dyDescent="0.25">
      <c r="A617" s="1083" t="s">
        <v>258</v>
      </c>
      <c r="B617" s="887" t="s">
        <v>1139</v>
      </c>
      <c r="C617" s="397"/>
      <c r="D617" s="872">
        <v>80</v>
      </c>
      <c r="E617" s="874">
        <v>78.88</v>
      </c>
    </row>
    <row r="618" spans="1:7" ht="31.5" x14ac:dyDescent="0.25">
      <c r="A618" s="1083" t="s">
        <v>260</v>
      </c>
      <c r="B618" s="881" t="s">
        <v>170</v>
      </c>
      <c r="C618" s="397"/>
      <c r="D618" s="872">
        <v>0</v>
      </c>
      <c r="E618" s="874">
        <v>0</v>
      </c>
    </row>
    <row r="619" spans="1:7" ht="63" x14ac:dyDescent="0.25">
      <c r="A619" s="804" t="s">
        <v>6</v>
      </c>
      <c r="B619" s="1207" t="s">
        <v>1140</v>
      </c>
      <c r="C619" s="397" t="s">
        <v>21</v>
      </c>
      <c r="D619" s="872">
        <v>0</v>
      </c>
      <c r="E619" s="874">
        <v>0</v>
      </c>
    </row>
    <row r="620" spans="1:7" ht="47.25" x14ac:dyDescent="0.25">
      <c r="A620" s="804" t="s">
        <v>409</v>
      </c>
      <c r="B620" s="881" t="s">
        <v>1142</v>
      </c>
      <c r="C620" s="397" t="s">
        <v>21</v>
      </c>
      <c r="D620" s="872">
        <v>12</v>
      </c>
      <c r="E620" s="874">
        <v>11.625</v>
      </c>
    </row>
    <row r="621" spans="1:7" ht="63" x14ac:dyDescent="0.25">
      <c r="A621" s="804" t="s">
        <v>263</v>
      </c>
      <c r="B621" s="881" t="s">
        <v>1143</v>
      </c>
      <c r="C621" s="397" t="s">
        <v>21</v>
      </c>
      <c r="D621" s="872">
        <v>0</v>
      </c>
      <c r="E621" s="874">
        <v>0</v>
      </c>
    </row>
    <row r="622" spans="1:7" ht="63" x14ac:dyDescent="0.25">
      <c r="A622" s="1091" t="s">
        <v>266</v>
      </c>
      <c r="B622" s="881" t="s">
        <v>1144</v>
      </c>
      <c r="C622" s="397" t="s">
        <v>21</v>
      </c>
      <c r="D622" s="872">
        <v>9.2200000000000006</v>
      </c>
      <c r="E622" s="874">
        <v>9.2189999999999994</v>
      </c>
    </row>
    <row r="623" spans="1:7" s="1209" customFormat="1" ht="42" customHeight="1" x14ac:dyDescent="0.25">
      <c r="A623" s="1091" t="s">
        <v>305</v>
      </c>
      <c r="B623" s="882" t="s">
        <v>517</v>
      </c>
      <c r="C623" s="1208" t="s">
        <v>21</v>
      </c>
      <c r="D623" s="1215">
        <v>111.229</v>
      </c>
      <c r="E623" s="1216">
        <v>90.35</v>
      </c>
      <c r="G623" s="1210"/>
    </row>
    <row r="624" spans="1:7" ht="75" x14ac:dyDescent="0.25">
      <c r="A624" s="1219" t="s">
        <v>271</v>
      </c>
      <c r="B624" s="1217" t="s">
        <v>1145</v>
      </c>
      <c r="C624" s="397" t="s">
        <v>21</v>
      </c>
      <c r="D624" s="872">
        <v>111.23399999999999</v>
      </c>
      <c r="E624" s="874">
        <v>90.35</v>
      </c>
    </row>
    <row r="625" spans="1:7" ht="75" x14ac:dyDescent="0.25">
      <c r="A625" s="1220" t="s">
        <v>918</v>
      </c>
      <c r="B625" s="1217" t="s">
        <v>1146</v>
      </c>
      <c r="C625" s="397" t="s">
        <v>21</v>
      </c>
      <c r="D625" s="872">
        <v>0</v>
      </c>
      <c r="E625" s="874">
        <v>0</v>
      </c>
    </row>
    <row r="626" spans="1:7" ht="28.5" x14ac:dyDescent="0.25">
      <c r="A626" s="1218" t="s">
        <v>309</v>
      </c>
      <c r="B626" s="1085" t="s">
        <v>518</v>
      </c>
      <c r="C626" s="397" t="s">
        <v>21</v>
      </c>
      <c r="D626" s="1087">
        <v>165</v>
      </c>
      <c r="E626" s="1088">
        <v>80.343999999999994</v>
      </c>
    </row>
    <row r="627" spans="1:7" ht="90" x14ac:dyDescent="0.25">
      <c r="A627" s="1218" t="s">
        <v>311</v>
      </c>
      <c r="B627" s="1217" t="s">
        <v>1147</v>
      </c>
      <c r="C627" s="397" t="s">
        <v>21</v>
      </c>
      <c r="D627" s="872">
        <v>0</v>
      </c>
      <c r="E627" s="874">
        <v>0</v>
      </c>
    </row>
    <row r="628" spans="1:7" ht="75" x14ac:dyDescent="0.25">
      <c r="A628" s="1218" t="s">
        <v>314</v>
      </c>
      <c r="B628" s="1217" t="s">
        <v>1148</v>
      </c>
      <c r="C628" s="397" t="s">
        <v>21</v>
      </c>
      <c r="D628" s="872">
        <v>165</v>
      </c>
      <c r="E628" s="874">
        <v>80.343999999999994</v>
      </c>
    </row>
    <row r="629" spans="1:7" ht="28.5" x14ac:dyDescent="0.25">
      <c r="A629" s="1083" t="s">
        <v>320</v>
      </c>
      <c r="B629" s="1085" t="s">
        <v>520</v>
      </c>
      <c r="C629" s="397" t="s">
        <v>21</v>
      </c>
      <c r="D629" s="1087">
        <v>600</v>
      </c>
      <c r="E629" s="1088">
        <v>509.9</v>
      </c>
    </row>
    <row r="630" spans="1:7" ht="45" x14ac:dyDescent="0.25">
      <c r="A630" s="1083" t="s">
        <v>564</v>
      </c>
      <c r="B630" s="1221" t="s">
        <v>1149</v>
      </c>
      <c r="C630" s="397" t="s">
        <v>21</v>
      </c>
      <c r="D630" s="872">
        <v>0</v>
      </c>
      <c r="E630" s="874">
        <v>0</v>
      </c>
    </row>
    <row r="631" spans="1:7" ht="30" x14ac:dyDescent="0.25">
      <c r="A631" s="1083" t="s">
        <v>571</v>
      </c>
      <c r="B631" s="1217" t="s">
        <v>1150</v>
      </c>
      <c r="C631" s="397" t="s">
        <v>21</v>
      </c>
      <c r="D631" s="872">
        <v>0</v>
      </c>
      <c r="E631" s="874">
        <v>0</v>
      </c>
    </row>
    <row r="632" spans="1:7" ht="60" x14ac:dyDescent="0.25">
      <c r="A632" s="1083" t="s">
        <v>578</v>
      </c>
      <c r="B632" s="1217" t="s">
        <v>1151</v>
      </c>
      <c r="C632" s="397" t="s">
        <v>21</v>
      </c>
      <c r="D632" s="872">
        <v>0</v>
      </c>
      <c r="E632" s="874">
        <v>0</v>
      </c>
    </row>
    <row r="633" spans="1:7" ht="30" x14ac:dyDescent="0.25">
      <c r="A633" s="1083" t="s">
        <v>471</v>
      </c>
      <c r="B633" s="1217" t="s">
        <v>1152</v>
      </c>
      <c r="C633" s="397" t="s">
        <v>21</v>
      </c>
      <c r="D633" s="872">
        <v>600</v>
      </c>
      <c r="E633" s="874">
        <v>509.9</v>
      </c>
    </row>
    <row r="634" spans="1:7" ht="47.25" x14ac:dyDescent="0.25">
      <c r="A634" s="1083" t="s">
        <v>1269</v>
      </c>
      <c r="B634" s="881" t="s">
        <v>1153</v>
      </c>
      <c r="C634" s="397" t="s">
        <v>21</v>
      </c>
      <c r="D634" s="872">
        <v>0</v>
      </c>
      <c r="E634" s="874">
        <v>0</v>
      </c>
    </row>
    <row r="635" spans="1:7" ht="15.75" thickBot="1" x14ac:dyDescent="0.3">
      <c r="A635" s="1203"/>
      <c r="B635" s="1204"/>
      <c r="C635" s="1205"/>
      <c r="D635" s="1206"/>
      <c r="E635" s="1206"/>
    </row>
    <row r="636" spans="1:7" ht="33.75" customHeight="1" thickBot="1" x14ac:dyDescent="0.3">
      <c r="A636" s="1373" t="s">
        <v>1250</v>
      </c>
      <c r="B636" s="1374"/>
      <c r="C636" s="1374"/>
      <c r="D636" s="1374"/>
      <c r="E636" s="1375"/>
    </row>
    <row r="637" spans="1:7" ht="14.45" customHeight="1" x14ac:dyDescent="0.25">
      <c r="A637" s="1728">
        <v>1</v>
      </c>
      <c r="B637" s="1530"/>
      <c r="C637" s="1607" t="s">
        <v>640</v>
      </c>
      <c r="D637" s="1530" t="s">
        <v>661</v>
      </c>
      <c r="E637" s="1730" t="s">
        <v>660</v>
      </c>
    </row>
    <row r="638" spans="1:7" ht="49.5" customHeight="1" x14ac:dyDescent="0.25">
      <c r="A638" s="1729"/>
      <c r="B638" s="1419"/>
      <c r="C638" s="1429"/>
      <c r="D638" s="1417"/>
      <c r="E638" s="1731"/>
    </row>
    <row r="639" spans="1:7" ht="13.9" customHeight="1" x14ac:dyDescent="0.25">
      <c r="A639" s="1597" t="s">
        <v>222</v>
      </c>
      <c r="B639" s="1598"/>
      <c r="C639" s="361" t="s">
        <v>733</v>
      </c>
      <c r="D639" s="842">
        <v>29244.39</v>
      </c>
      <c r="E639" s="842">
        <v>27223.79</v>
      </c>
      <c r="F639" s="842"/>
      <c r="G639" s="842"/>
    </row>
    <row r="640" spans="1:7" x14ac:dyDescent="0.25">
      <c r="A640" s="1838"/>
      <c r="B640" s="1839"/>
      <c r="C640" s="361" t="s">
        <v>538</v>
      </c>
      <c r="D640" s="781">
        <v>0</v>
      </c>
      <c r="E640" s="781">
        <v>0</v>
      </c>
    </row>
    <row r="641" spans="1:7" x14ac:dyDescent="0.25">
      <c r="A641" s="1838"/>
      <c r="B641" s="1839"/>
      <c r="C641" s="361" t="s">
        <v>539</v>
      </c>
      <c r="D641" s="781">
        <v>0</v>
      </c>
      <c r="E641" s="781">
        <v>0</v>
      </c>
    </row>
    <row r="642" spans="1:7" x14ac:dyDescent="0.25">
      <c r="A642" s="1836"/>
      <c r="B642" s="1837"/>
      <c r="C642" s="361" t="s">
        <v>21</v>
      </c>
      <c r="D642" s="781">
        <f>D655+D651+D646+D647</f>
        <v>29244.39</v>
      </c>
      <c r="E642" s="781">
        <f>E655+E651+E646+E647</f>
        <v>27223.79</v>
      </c>
    </row>
    <row r="643" spans="1:7" ht="13.9" customHeight="1" x14ac:dyDescent="0.25">
      <c r="A643" s="1685">
        <v>1</v>
      </c>
      <c r="B643" s="1409" t="s">
        <v>1123</v>
      </c>
      <c r="C643" s="361" t="s">
        <v>733</v>
      </c>
      <c r="D643" s="842">
        <v>17773.939999999999</v>
      </c>
      <c r="E643" s="842">
        <v>16953.689999999999</v>
      </c>
      <c r="F643" s="843" t="e">
        <f>F644+F645+F646</f>
        <v>#REF!</v>
      </c>
      <c r="G643" s="843" t="e">
        <f>G644+G645+G646</f>
        <v>#REF!</v>
      </c>
    </row>
    <row r="644" spans="1:7" x14ac:dyDescent="0.25">
      <c r="A644" s="1844"/>
      <c r="B644" s="1494"/>
      <c r="C644" s="397" t="s">
        <v>538</v>
      </c>
      <c r="D644" s="843">
        <v>0</v>
      </c>
      <c r="E644" s="843">
        <f>E650+E654</f>
        <v>0</v>
      </c>
      <c r="F644" s="844"/>
      <c r="G644" s="843">
        <f>G650+G654</f>
        <v>0</v>
      </c>
    </row>
    <row r="645" spans="1:7" x14ac:dyDescent="0.25">
      <c r="A645" s="1844"/>
      <c r="B645" s="1494"/>
      <c r="C645" s="397" t="s">
        <v>539</v>
      </c>
      <c r="D645" s="843">
        <v>0</v>
      </c>
      <c r="E645" s="843">
        <v>0</v>
      </c>
      <c r="F645" s="843">
        <f>F651+F655</f>
        <v>244</v>
      </c>
      <c r="G645" s="843">
        <f>G651+G655</f>
        <v>11132214.779999999</v>
      </c>
    </row>
    <row r="646" spans="1:7" x14ac:dyDescent="0.25">
      <c r="A646" s="1846"/>
      <c r="B646" s="1845"/>
      <c r="C646" s="397" t="s">
        <v>21</v>
      </c>
      <c r="D646" s="845">
        <v>17773.939999999999</v>
      </c>
      <c r="E646" s="845">
        <v>16953.689999999999</v>
      </c>
      <c r="F646" s="845" t="e">
        <f>#REF!+F652+F656</f>
        <v>#REF!</v>
      </c>
      <c r="G646" s="845" t="e">
        <f>#REF!+G652+G656</f>
        <v>#REF!</v>
      </c>
    </row>
    <row r="647" spans="1:7" x14ac:dyDescent="0.25">
      <c r="A647" s="259" t="s">
        <v>625</v>
      </c>
      <c r="B647" s="165" t="s">
        <v>527</v>
      </c>
      <c r="C647" s="217" t="s">
        <v>21</v>
      </c>
      <c r="D647" s="781">
        <v>3200</v>
      </c>
      <c r="E647" s="781">
        <v>3199.5</v>
      </c>
    </row>
    <row r="648" spans="1:7" ht="13.9" customHeight="1" x14ac:dyDescent="0.25">
      <c r="A648" s="259"/>
      <c r="B648" s="1685" t="s">
        <v>283</v>
      </c>
      <c r="C648" s="383" t="s">
        <v>733</v>
      </c>
      <c r="D648" s="781">
        <f>SUM(D649:D651)</f>
        <v>4584.45</v>
      </c>
      <c r="E648" s="781">
        <f>SUM(E649:E651)</f>
        <v>3806.94</v>
      </c>
    </row>
    <row r="649" spans="1:7" x14ac:dyDescent="0.25">
      <c r="A649" s="259"/>
      <c r="B649" s="1844"/>
      <c r="C649" s="217" t="s">
        <v>538</v>
      </c>
      <c r="D649" s="846">
        <v>0</v>
      </c>
      <c r="E649" s="846">
        <v>0</v>
      </c>
    </row>
    <row r="650" spans="1:7" x14ac:dyDescent="0.25">
      <c r="A650" s="259"/>
      <c r="B650" s="1844"/>
      <c r="C650" s="217" t="s">
        <v>539</v>
      </c>
      <c r="D650" s="846">
        <v>0</v>
      </c>
      <c r="E650" s="846">
        <v>0</v>
      </c>
    </row>
    <row r="651" spans="1:7" x14ac:dyDescent="0.25">
      <c r="A651" s="211" t="s">
        <v>253</v>
      </c>
      <c r="B651" s="1846"/>
      <c r="C651" s="397" t="s">
        <v>21</v>
      </c>
      <c r="D651" s="845">
        <v>4584.45</v>
      </c>
      <c r="E651" s="845">
        <v>3806.94</v>
      </c>
      <c r="F651" s="845">
        <v>244</v>
      </c>
      <c r="G651" s="845">
        <v>11132214.779999999</v>
      </c>
    </row>
    <row r="652" spans="1:7" x14ac:dyDescent="0.25">
      <c r="A652" s="1609" t="s">
        <v>256</v>
      </c>
      <c r="B652" s="1606" t="s">
        <v>664</v>
      </c>
      <c r="C652" s="217" t="s">
        <v>733</v>
      </c>
      <c r="D652" s="781">
        <f>SUM(D653:D655)</f>
        <v>3686</v>
      </c>
      <c r="E652" s="781">
        <f>SUM(E653:E655)</f>
        <v>3263.66</v>
      </c>
    </row>
    <row r="653" spans="1:7" x14ac:dyDescent="0.25">
      <c r="A653" s="1697"/>
      <c r="B653" s="1608"/>
      <c r="C653" s="217" t="s">
        <v>538</v>
      </c>
      <c r="D653" s="846">
        <v>0</v>
      </c>
      <c r="E653" s="846">
        <v>0</v>
      </c>
    </row>
    <row r="654" spans="1:7" x14ac:dyDescent="0.25">
      <c r="A654" s="1697"/>
      <c r="B654" s="1608"/>
      <c r="C654" s="217" t="s">
        <v>539</v>
      </c>
      <c r="D654" s="846">
        <v>0</v>
      </c>
      <c r="E654" s="846">
        <v>0</v>
      </c>
    </row>
    <row r="655" spans="1:7" x14ac:dyDescent="0.25">
      <c r="A655" s="1724"/>
      <c r="B655" s="1607"/>
      <c r="C655" s="217" t="s">
        <v>21</v>
      </c>
      <c r="D655" s="846">
        <v>3686</v>
      </c>
      <c r="E655" s="846">
        <v>3263.66</v>
      </c>
    </row>
    <row r="656" spans="1:7" ht="15.75" thickBot="1" x14ac:dyDescent="0.3">
      <c r="A656" s="214" t="s">
        <v>258</v>
      </c>
      <c r="B656" s="186"/>
      <c r="C656" s="218"/>
      <c r="D656" s="398"/>
      <c r="E656" s="399"/>
    </row>
    <row r="657" spans="1:5" ht="29.25" customHeight="1" thickBot="1" x14ac:dyDescent="0.3">
      <c r="A657" s="1373" t="s">
        <v>529</v>
      </c>
      <c r="B657" s="1374"/>
      <c r="C657" s="1374"/>
      <c r="D657" s="1374"/>
      <c r="E657" s="1375"/>
    </row>
    <row r="658" spans="1:5" ht="14.45" customHeight="1" x14ac:dyDescent="0.25">
      <c r="A658" s="1728">
        <v>1</v>
      </c>
      <c r="B658" s="1530"/>
      <c r="C658" s="1607" t="s">
        <v>640</v>
      </c>
      <c r="D658" s="1530" t="s">
        <v>661</v>
      </c>
      <c r="E658" s="1730" t="s">
        <v>660</v>
      </c>
    </row>
    <row r="659" spans="1:5" ht="63" customHeight="1" x14ac:dyDescent="0.25">
      <c r="A659" s="1729"/>
      <c r="B659" s="1419"/>
      <c r="C659" s="1429"/>
      <c r="D659" s="1417"/>
      <c r="E659" s="1731"/>
    </row>
    <row r="660" spans="1:5" ht="13.9" customHeight="1" x14ac:dyDescent="0.25">
      <c r="A660" s="1685">
        <v>1</v>
      </c>
      <c r="B660" s="1736" t="s">
        <v>530</v>
      </c>
      <c r="C660" s="302" t="s">
        <v>23</v>
      </c>
      <c r="D660" s="401">
        <v>52766.77</v>
      </c>
      <c r="E660" s="401">
        <v>32720.2</v>
      </c>
    </row>
    <row r="661" spans="1:5" ht="57" x14ac:dyDescent="0.25">
      <c r="A661" s="1844"/>
      <c r="B661" s="1736"/>
      <c r="C661" s="302" t="s">
        <v>24</v>
      </c>
      <c r="D661" s="400">
        <v>2329.4299999999998</v>
      </c>
      <c r="E661" s="400">
        <v>1503.81</v>
      </c>
    </row>
    <row r="662" spans="1:5" ht="57" x14ac:dyDescent="0.25">
      <c r="A662" s="1844"/>
      <c r="B662" s="1736"/>
      <c r="C662" s="302" t="s">
        <v>25</v>
      </c>
      <c r="D662" s="400">
        <v>22575.64</v>
      </c>
      <c r="E662" s="400">
        <v>21948.91</v>
      </c>
    </row>
    <row r="663" spans="1:5" ht="28.5" x14ac:dyDescent="0.25">
      <c r="A663" s="1846"/>
      <c r="B663" s="1736"/>
      <c r="C663" s="302" t="s">
        <v>26</v>
      </c>
      <c r="D663" s="400">
        <v>27861.7</v>
      </c>
      <c r="E663" s="400">
        <v>9267.48</v>
      </c>
    </row>
    <row r="664" spans="1:5" ht="28.5" x14ac:dyDescent="0.25">
      <c r="A664" s="298"/>
      <c r="B664" s="364"/>
      <c r="C664" s="302" t="s">
        <v>541</v>
      </c>
      <c r="D664" s="401">
        <f>D722</f>
        <v>941.11</v>
      </c>
      <c r="E664" s="401"/>
    </row>
    <row r="665" spans="1:5" ht="28.5" x14ac:dyDescent="0.25">
      <c r="A665" s="691"/>
      <c r="B665" s="710" t="s">
        <v>1023</v>
      </c>
      <c r="C665" s="302"/>
      <c r="D665" s="401">
        <v>6702.41</v>
      </c>
      <c r="E665" s="401">
        <v>4088.15</v>
      </c>
    </row>
    <row r="666" spans="1:5" ht="13.9" customHeight="1" x14ac:dyDescent="0.25">
      <c r="A666" s="1669" t="s">
        <v>253</v>
      </c>
      <c r="B666" s="1840" t="s">
        <v>2</v>
      </c>
      <c r="C666" s="337" t="s">
        <v>23</v>
      </c>
      <c r="D666" s="402">
        <v>900</v>
      </c>
      <c r="E666" s="402">
        <v>845.74</v>
      </c>
    </row>
    <row r="667" spans="1:5" ht="30" x14ac:dyDescent="0.25">
      <c r="A667" s="1876"/>
      <c r="B667" s="1840"/>
      <c r="C667" s="337" t="s">
        <v>26</v>
      </c>
      <c r="D667" s="402">
        <v>900</v>
      </c>
      <c r="E667" s="402">
        <v>845.74</v>
      </c>
    </row>
    <row r="668" spans="1:5" ht="13.9" customHeight="1" x14ac:dyDescent="0.25">
      <c r="A668" s="1669" t="s">
        <v>256</v>
      </c>
      <c r="B668" s="1840" t="s">
        <v>4</v>
      </c>
      <c r="C668" s="337" t="s">
        <v>23</v>
      </c>
      <c r="D668" s="402">
        <v>1242.4100000000001</v>
      </c>
      <c r="E668" s="402">
        <v>1242.4100000000001</v>
      </c>
    </row>
    <row r="669" spans="1:5" ht="30" x14ac:dyDescent="0.25">
      <c r="A669" s="1876"/>
      <c r="B669" s="1840"/>
      <c r="C669" s="337" t="s">
        <v>26</v>
      </c>
      <c r="D669" s="402">
        <v>1242.4100000000001</v>
      </c>
      <c r="E669" s="402">
        <v>1242.4100000000001</v>
      </c>
    </row>
    <row r="670" spans="1:5" ht="30.75" thickBot="1" x14ac:dyDescent="0.3">
      <c r="A670" s="689" t="s">
        <v>630</v>
      </c>
      <c r="B670" s="740" t="s">
        <v>1024</v>
      </c>
      <c r="C670" s="337"/>
      <c r="D670" s="742">
        <v>412.25</v>
      </c>
      <c r="E670" s="742">
        <v>412.25</v>
      </c>
    </row>
    <row r="671" spans="1:5" ht="90.75" thickBot="1" x14ac:dyDescent="0.3">
      <c r="A671" s="689" t="s">
        <v>631</v>
      </c>
      <c r="B671" s="741" t="s">
        <v>1025</v>
      </c>
      <c r="C671" s="337"/>
      <c r="D671" s="742">
        <v>108.5</v>
      </c>
      <c r="E671" s="742">
        <v>108.5</v>
      </c>
    </row>
    <row r="672" spans="1:5" ht="60.75" thickBot="1" x14ac:dyDescent="0.3">
      <c r="A672" s="689" t="s">
        <v>632</v>
      </c>
      <c r="B672" s="741" t="s">
        <v>1026</v>
      </c>
      <c r="C672" s="337"/>
      <c r="D672" s="742">
        <v>17.04</v>
      </c>
      <c r="E672" s="742">
        <v>17.04</v>
      </c>
    </row>
    <row r="673" spans="1:5" ht="60.75" thickBot="1" x14ac:dyDescent="0.3">
      <c r="A673" s="689" t="s">
        <v>633</v>
      </c>
      <c r="B673" s="741" t="s">
        <v>1027</v>
      </c>
      <c r="C673" s="337"/>
      <c r="D673" s="742">
        <v>46.32</v>
      </c>
      <c r="E673" s="742">
        <v>46.32</v>
      </c>
    </row>
    <row r="674" spans="1:5" ht="45.75" thickBot="1" x14ac:dyDescent="0.3">
      <c r="A674" s="689" t="s">
        <v>634</v>
      </c>
      <c r="B674" s="741" t="s">
        <v>1028</v>
      </c>
      <c r="C674" s="337"/>
      <c r="D674" s="742">
        <v>10.85</v>
      </c>
      <c r="E674" s="742">
        <v>10.85</v>
      </c>
    </row>
    <row r="675" spans="1:5" ht="75.75" thickBot="1" x14ac:dyDescent="0.3">
      <c r="A675" s="689" t="s">
        <v>635</v>
      </c>
      <c r="B675" s="741" t="s">
        <v>1029</v>
      </c>
      <c r="C675" s="337"/>
      <c r="D675" s="742">
        <v>235.08</v>
      </c>
      <c r="E675" s="742">
        <v>235.08</v>
      </c>
    </row>
    <row r="676" spans="1:5" ht="15.75" thickBot="1" x14ac:dyDescent="0.3">
      <c r="A676" s="689" t="s">
        <v>636</v>
      </c>
      <c r="B676" s="741" t="s">
        <v>1030</v>
      </c>
      <c r="C676" s="337"/>
      <c r="D676" s="742">
        <v>398.62</v>
      </c>
      <c r="E676" s="742">
        <v>398.62</v>
      </c>
    </row>
    <row r="677" spans="1:5" ht="60.75" thickBot="1" x14ac:dyDescent="0.3">
      <c r="A677" s="689" t="s">
        <v>637</v>
      </c>
      <c r="B677" s="741" t="s">
        <v>1031</v>
      </c>
      <c r="C677" s="337"/>
      <c r="D677" s="742">
        <v>13.75</v>
      </c>
      <c r="E677" s="742">
        <v>13.72</v>
      </c>
    </row>
    <row r="678" spans="1:5" ht="13.9" customHeight="1" x14ac:dyDescent="0.25">
      <c r="A678" s="1669" t="s">
        <v>258</v>
      </c>
      <c r="B678" s="1853" t="s">
        <v>1032</v>
      </c>
      <c r="C678" s="337" t="s">
        <v>23</v>
      </c>
      <c r="D678" s="747">
        <v>2000</v>
      </c>
      <c r="E678" s="747">
        <v>2000</v>
      </c>
    </row>
    <row r="679" spans="1:5" ht="13.9" customHeight="1" x14ac:dyDescent="0.25">
      <c r="A679" s="1852"/>
      <c r="B679" s="1854"/>
      <c r="C679" s="337"/>
      <c r="D679" s="747"/>
      <c r="E679" s="747"/>
    </row>
    <row r="680" spans="1:5" ht="13.9" customHeight="1" x14ac:dyDescent="0.25">
      <c r="A680" s="1852"/>
      <c r="B680" s="1854"/>
      <c r="C680" s="337"/>
      <c r="D680" s="747"/>
      <c r="E680" s="747"/>
    </row>
    <row r="681" spans="1:5" ht="30.75" thickBot="1" x14ac:dyDescent="0.3">
      <c r="A681" s="1876"/>
      <c r="B681" s="1877"/>
      <c r="C681" s="337" t="s">
        <v>26</v>
      </c>
      <c r="D681" s="747">
        <v>2000</v>
      </c>
      <c r="E681" s="747">
        <v>2000</v>
      </c>
    </row>
    <row r="682" spans="1:5" ht="15.75" thickBot="1" x14ac:dyDescent="0.3">
      <c r="A682" s="1669" t="s">
        <v>260</v>
      </c>
      <c r="B682" s="1853" t="s">
        <v>7</v>
      </c>
      <c r="C682" s="745" t="s">
        <v>23</v>
      </c>
      <c r="D682" s="742">
        <v>2560</v>
      </c>
      <c r="E682" s="742">
        <v>0</v>
      </c>
    </row>
    <row r="683" spans="1:5" ht="45.75" thickBot="1" x14ac:dyDescent="0.3">
      <c r="A683" s="1852"/>
      <c r="B683" s="1854"/>
      <c r="C683" s="745" t="s">
        <v>24</v>
      </c>
      <c r="D683" s="742"/>
      <c r="E683" s="742"/>
    </row>
    <row r="684" spans="1:5" ht="45.75" thickBot="1" x14ac:dyDescent="0.3">
      <c r="A684" s="1852"/>
      <c r="B684" s="1854"/>
      <c r="C684" s="745" t="s">
        <v>25</v>
      </c>
      <c r="D684" s="742"/>
      <c r="E684" s="742"/>
    </row>
    <row r="685" spans="1:5" ht="30.75" thickBot="1" x14ac:dyDescent="0.3">
      <c r="A685" s="1852"/>
      <c r="B685" s="1854"/>
      <c r="C685" s="746" t="s">
        <v>26</v>
      </c>
      <c r="D685" s="742">
        <v>2560</v>
      </c>
      <c r="E685" s="742">
        <v>0</v>
      </c>
    </row>
    <row r="686" spans="1:5" ht="15.75" thickBot="1" x14ac:dyDescent="0.3">
      <c r="A686" s="709" t="s">
        <v>90</v>
      </c>
      <c r="B686" s="743" t="s">
        <v>1033</v>
      </c>
      <c r="C686" s="337"/>
      <c r="D686" s="742">
        <v>2560</v>
      </c>
      <c r="E686" s="742">
        <v>0</v>
      </c>
    </row>
    <row r="687" spans="1:5" ht="30.75" thickBot="1" x14ac:dyDescent="0.3">
      <c r="A687" s="690" t="s">
        <v>1034</v>
      </c>
      <c r="B687" s="744" t="s">
        <v>1035</v>
      </c>
      <c r="C687" s="337"/>
      <c r="D687" s="742">
        <v>546.04999999999995</v>
      </c>
      <c r="E687" s="742">
        <v>0</v>
      </c>
    </row>
    <row r="688" spans="1:5" ht="30.75" thickBot="1" x14ac:dyDescent="0.3">
      <c r="A688" s="690" t="s">
        <v>1036</v>
      </c>
      <c r="B688" s="744" t="s">
        <v>1037</v>
      </c>
      <c r="C688" s="337"/>
      <c r="D688" s="742">
        <v>2013.95</v>
      </c>
      <c r="E688" s="742">
        <v>0</v>
      </c>
    </row>
    <row r="689" spans="1:5" x14ac:dyDescent="0.25">
      <c r="A689" s="748"/>
      <c r="B689" s="749" t="s">
        <v>1038</v>
      </c>
      <c r="C689" s="302"/>
      <c r="D689" s="750">
        <v>17816.900000000001</v>
      </c>
      <c r="E689" s="750">
        <v>2813.79</v>
      </c>
    </row>
    <row r="690" spans="1:5" ht="13.9" customHeight="1" x14ac:dyDescent="0.25">
      <c r="A690" s="1875" t="s">
        <v>263</v>
      </c>
      <c r="B690" s="1840" t="s">
        <v>621</v>
      </c>
      <c r="C690" s="337" t="s">
        <v>23</v>
      </c>
      <c r="D690" s="747">
        <v>1911.4</v>
      </c>
      <c r="E690" s="747">
        <v>1911.38</v>
      </c>
    </row>
    <row r="691" spans="1:5" ht="30.75" thickBot="1" x14ac:dyDescent="0.3">
      <c r="A691" s="1875"/>
      <c r="B691" s="1840"/>
      <c r="C691" s="337" t="s">
        <v>26</v>
      </c>
      <c r="D691" s="747">
        <v>1911.4</v>
      </c>
      <c r="E691" s="747">
        <v>1911.38</v>
      </c>
    </row>
    <row r="692" spans="1:5" ht="60.75" thickBot="1" x14ac:dyDescent="0.3">
      <c r="A692" s="709" t="s">
        <v>95</v>
      </c>
      <c r="B692" s="751" t="s">
        <v>1039</v>
      </c>
      <c r="C692" s="337"/>
      <c r="D692" s="752">
        <v>1911.4</v>
      </c>
      <c r="E692" s="742">
        <v>645.08000000000004</v>
      </c>
    </row>
    <row r="693" spans="1:5" ht="30.75" thickBot="1" x14ac:dyDescent="0.3">
      <c r="A693" s="709" t="s">
        <v>97</v>
      </c>
      <c r="B693" s="751" t="s">
        <v>1040</v>
      </c>
      <c r="C693" s="337"/>
      <c r="D693" s="742"/>
      <c r="E693" s="742">
        <v>50.64</v>
      </c>
    </row>
    <row r="694" spans="1:5" ht="60.75" thickBot="1" x14ac:dyDescent="0.3">
      <c r="A694" s="709" t="s">
        <v>1041</v>
      </c>
      <c r="B694" s="751" t="s">
        <v>1042</v>
      </c>
      <c r="C694" s="337"/>
      <c r="D694" s="742"/>
      <c r="E694" s="742">
        <v>282.63</v>
      </c>
    </row>
    <row r="695" spans="1:5" ht="30.75" thickBot="1" x14ac:dyDescent="0.3">
      <c r="A695" s="709" t="s">
        <v>1043</v>
      </c>
      <c r="B695" s="751" t="s">
        <v>1044</v>
      </c>
      <c r="C695" s="337"/>
      <c r="D695" s="742"/>
      <c r="E695" s="742">
        <v>50.64</v>
      </c>
    </row>
    <row r="696" spans="1:5" ht="60.75" thickBot="1" x14ac:dyDescent="0.3">
      <c r="A696" s="709" t="s">
        <v>1045</v>
      </c>
      <c r="B696" s="751" t="s">
        <v>1046</v>
      </c>
      <c r="C696" s="337"/>
      <c r="D696" s="742"/>
      <c r="E696" s="742">
        <v>282.18</v>
      </c>
    </row>
    <row r="697" spans="1:5" ht="60.75" thickBot="1" x14ac:dyDescent="0.3">
      <c r="A697" s="709" t="s">
        <v>1047</v>
      </c>
      <c r="B697" s="751" t="s">
        <v>1048</v>
      </c>
      <c r="C697" s="337"/>
      <c r="D697" s="742"/>
      <c r="E697" s="742">
        <v>292.04000000000002</v>
      </c>
    </row>
    <row r="698" spans="1:5" ht="45.75" thickBot="1" x14ac:dyDescent="0.3">
      <c r="A698" s="709" t="s">
        <v>1050</v>
      </c>
      <c r="B698" s="751" t="s">
        <v>1049</v>
      </c>
      <c r="C698" s="337"/>
      <c r="D698" s="742"/>
      <c r="E698" s="742">
        <v>5.2</v>
      </c>
    </row>
    <row r="699" spans="1:5" ht="30.75" thickBot="1" x14ac:dyDescent="0.3">
      <c r="A699" s="709" t="s">
        <v>1052</v>
      </c>
      <c r="B699" s="751" t="s">
        <v>1051</v>
      </c>
      <c r="C699" s="337"/>
      <c r="D699" s="742"/>
      <c r="E699" s="742">
        <v>302.97000000000003</v>
      </c>
    </row>
    <row r="700" spans="1:5" ht="13.9" customHeight="1" thickBot="1" x14ac:dyDescent="0.3">
      <c r="A700" s="1875" t="s">
        <v>266</v>
      </c>
      <c r="B700" s="1840" t="s">
        <v>13</v>
      </c>
      <c r="C700" s="337" t="s">
        <v>23</v>
      </c>
      <c r="D700" s="742">
        <v>15905.5</v>
      </c>
      <c r="E700" s="742">
        <v>902.41</v>
      </c>
    </row>
    <row r="701" spans="1:5" ht="30" x14ac:dyDescent="0.25">
      <c r="A701" s="1875"/>
      <c r="B701" s="1840"/>
      <c r="C701" s="337" t="s">
        <v>26</v>
      </c>
      <c r="D701" s="339">
        <v>0</v>
      </c>
      <c r="E701" s="339">
        <v>218.45461</v>
      </c>
    </row>
    <row r="702" spans="1:5" ht="90.75" thickBot="1" x14ac:dyDescent="0.3">
      <c r="A702" s="709" t="s">
        <v>99</v>
      </c>
      <c r="B702" s="751" t="s">
        <v>1053</v>
      </c>
      <c r="C702" s="745"/>
      <c r="D702" s="742">
        <v>12905.5</v>
      </c>
      <c r="E702" s="742">
        <v>0</v>
      </c>
    </row>
    <row r="703" spans="1:5" ht="15.75" thickBot="1" x14ac:dyDescent="0.3">
      <c r="A703" s="709" t="s">
        <v>100</v>
      </c>
      <c r="B703" s="751" t="s">
        <v>1054</v>
      </c>
      <c r="C703" s="745"/>
      <c r="D703" s="742">
        <v>3000</v>
      </c>
      <c r="E703" s="742">
        <v>902.41</v>
      </c>
    </row>
    <row r="704" spans="1:5" ht="13.9" customHeight="1" thickBot="1" x14ac:dyDescent="0.3">
      <c r="A704" s="1875" t="s">
        <v>305</v>
      </c>
      <c r="B704" s="1840" t="s">
        <v>16</v>
      </c>
      <c r="C704" s="753" t="s">
        <v>23</v>
      </c>
      <c r="D704" s="742">
        <v>20807.349999999999</v>
      </c>
      <c r="E704" s="742">
        <v>20807.349999999999</v>
      </c>
    </row>
    <row r="705" spans="1:5" ht="45" x14ac:dyDescent="0.25">
      <c r="A705" s="1875"/>
      <c r="B705" s="1840"/>
      <c r="C705" s="337" t="s">
        <v>25</v>
      </c>
      <c r="D705" s="747">
        <v>20807.349999999999</v>
      </c>
      <c r="E705" s="747">
        <v>20807.349999999999</v>
      </c>
    </row>
    <row r="706" spans="1:5" ht="30" x14ac:dyDescent="0.25">
      <c r="A706" s="1875"/>
      <c r="B706" s="1840"/>
      <c r="C706" s="337" t="s">
        <v>26</v>
      </c>
      <c r="D706" s="747">
        <v>0</v>
      </c>
      <c r="E706" s="747">
        <v>0</v>
      </c>
    </row>
    <row r="707" spans="1:5" x14ac:dyDescent="0.25">
      <c r="A707" s="1669" t="s">
        <v>309</v>
      </c>
      <c r="B707" s="1855" t="s">
        <v>1055</v>
      </c>
      <c r="C707" s="718" t="s">
        <v>733</v>
      </c>
      <c r="D707" s="754">
        <v>194.8</v>
      </c>
      <c r="E707" s="754">
        <v>0</v>
      </c>
    </row>
    <row r="708" spans="1:5" ht="30" x14ac:dyDescent="0.25">
      <c r="A708" s="1358"/>
      <c r="B708" s="1856"/>
      <c r="C708" s="718" t="s">
        <v>26</v>
      </c>
      <c r="D708" s="755">
        <v>194.8</v>
      </c>
      <c r="E708" s="755">
        <v>0</v>
      </c>
    </row>
    <row r="709" spans="1:5" ht="13.9" customHeight="1" x14ac:dyDescent="0.25">
      <c r="A709" s="1869" t="s">
        <v>700</v>
      </c>
      <c r="B709" s="1626" t="s">
        <v>1056</v>
      </c>
      <c r="C709" s="718" t="s">
        <v>733</v>
      </c>
      <c r="D709" s="755">
        <v>194.8</v>
      </c>
      <c r="E709" s="755">
        <v>0</v>
      </c>
    </row>
    <row r="710" spans="1:5" ht="30" x14ac:dyDescent="0.25">
      <c r="A710" s="1871"/>
      <c r="B710" s="1627"/>
      <c r="C710" s="718" t="s">
        <v>26</v>
      </c>
      <c r="D710" s="755">
        <v>194.8</v>
      </c>
      <c r="E710" s="755">
        <v>0</v>
      </c>
    </row>
    <row r="711" spans="1:5" x14ac:dyDescent="0.25">
      <c r="A711" s="1872">
        <v>5</v>
      </c>
      <c r="B711" s="1850" t="s">
        <v>1057</v>
      </c>
      <c r="C711" s="718" t="s">
        <v>733</v>
      </c>
      <c r="D711" s="754">
        <v>6304.2</v>
      </c>
      <c r="E711" s="754">
        <v>4069.8</v>
      </c>
    </row>
    <row r="712" spans="1:5" x14ac:dyDescent="0.25">
      <c r="A712" s="1873"/>
      <c r="B712" s="1851"/>
      <c r="C712" s="718" t="s">
        <v>609</v>
      </c>
      <c r="D712" s="755">
        <v>2329.4299999999998</v>
      </c>
      <c r="E712" s="756">
        <v>1503.8</v>
      </c>
    </row>
    <row r="713" spans="1:5" x14ac:dyDescent="0.25">
      <c r="A713" s="1873"/>
      <c r="B713" s="1851"/>
      <c r="C713" s="718" t="s">
        <v>610</v>
      </c>
      <c r="D713" s="755">
        <v>1768.29</v>
      </c>
      <c r="E713" s="756">
        <v>1141.56</v>
      </c>
    </row>
    <row r="714" spans="1:5" ht="30" x14ac:dyDescent="0.25">
      <c r="A714" s="1874"/>
      <c r="B714" s="1851"/>
      <c r="C714" s="718" t="s">
        <v>26</v>
      </c>
      <c r="D714" s="754">
        <v>2206.48</v>
      </c>
      <c r="E714" s="754">
        <v>1424.43</v>
      </c>
    </row>
    <row r="715" spans="1:5" x14ac:dyDescent="0.25">
      <c r="A715" s="1869" t="s">
        <v>1058</v>
      </c>
      <c r="B715" s="1626" t="s">
        <v>1059</v>
      </c>
      <c r="C715" s="718" t="s">
        <v>733</v>
      </c>
      <c r="D715" s="755">
        <v>6304.2</v>
      </c>
      <c r="E715" s="755">
        <v>4069.8</v>
      </c>
    </row>
    <row r="716" spans="1:5" x14ac:dyDescent="0.25">
      <c r="A716" s="1870"/>
      <c r="B716" s="1627"/>
      <c r="C716" s="718" t="s">
        <v>609</v>
      </c>
      <c r="D716" s="755">
        <v>2329.4299999999998</v>
      </c>
      <c r="E716" s="756">
        <v>1503.8</v>
      </c>
    </row>
    <row r="717" spans="1:5" x14ac:dyDescent="0.25">
      <c r="A717" s="1870"/>
      <c r="B717" s="1627"/>
      <c r="C717" s="718" t="s">
        <v>610</v>
      </c>
      <c r="D717" s="755">
        <v>1768.29</v>
      </c>
      <c r="E717" s="756">
        <v>1141.56</v>
      </c>
    </row>
    <row r="718" spans="1:5" ht="30" x14ac:dyDescent="0.25">
      <c r="A718" s="1871"/>
      <c r="B718" s="1627"/>
      <c r="C718" s="718" t="s">
        <v>26</v>
      </c>
      <c r="D718" s="755">
        <v>2206.48</v>
      </c>
      <c r="E718" s="755">
        <v>1424.43</v>
      </c>
    </row>
    <row r="719" spans="1:5" x14ac:dyDescent="0.25">
      <c r="A719" s="1621">
        <v>6</v>
      </c>
      <c r="B719" s="1850" t="s">
        <v>1060</v>
      </c>
      <c r="C719" s="718" t="s">
        <v>733</v>
      </c>
      <c r="D719" s="754">
        <v>941.11</v>
      </c>
      <c r="E719" s="757">
        <v>941.11</v>
      </c>
    </row>
    <row r="720" spans="1:5" x14ac:dyDescent="0.25">
      <c r="A720" s="1622"/>
      <c r="B720" s="1851"/>
      <c r="C720" s="718" t="s">
        <v>609</v>
      </c>
      <c r="D720" s="755"/>
      <c r="E720" s="756"/>
    </row>
    <row r="721" spans="1:5" x14ac:dyDescent="0.25">
      <c r="A721" s="1622"/>
      <c r="B721" s="1851"/>
      <c r="C721" s="718" t="s">
        <v>610</v>
      </c>
      <c r="D721" s="755"/>
      <c r="E721" s="756"/>
    </row>
    <row r="722" spans="1:5" ht="30" x14ac:dyDescent="0.25">
      <c r="A722" s="1623"/>
      <c r="B722" s="1851"/>
      <c r="C722" s="718" t="s">
        <v>26</v>
      </c>
      <c r="D722" s="755">
        <v>941.11</v>
      </c>
      <c r="E722" s="755">
        <v>941.11</v>
      </c>
    </row>
    <row r="723" spans="1:5" ht="15.75" customHeight="1" thickBot="1" x14ac:dyDescent="0.3">
      <c r="A723" s="1727" t="s">
        <v>1084</v>
      </c>
      <c r="B723" s="1727"/>
      <c r="C723" s="1727"/>
      <c r="D723" s="1727"/>
      <c r="E723" s="1727"/>
    </row>
    <row r="724" spans="1:5" x14ac:dyDescent="0.25">
      <c r="A724" s="1728"/>
      <c r="B724" s="1530"/>
      <c r="C724" s="1607" t="s">
        <v>640</v>
      </c>
      <c r="D724" s="1530" t="s">
        <v>661</v>
      </c>
      <c r="E724" s="1730" t="s">
        <v>660</v>
      </c>
    </row>
    <row r="725" spans="1:5" x14ac:dyDescent="0.25">
      <c r="A725" s="1729"/>
      <c r="B725" s="1419"/>
      <c r="C725" s="1429"/>
      <c r="D725" s="1417"/>
      <c r="E725" s="1731"/>
    </row>
    <row r="726" spans="1:5" x14ac:dyDescent="0.25">
      <c r="A726" s="1705" t="s">
        <v>222</v>
      </c>
      <c r="B726" s="1706"/>
      <c r="C726" s="894" t="s">
        <v>733</v>
      </c>
      <c r="D726" s="900">
        <v>50</v>
      </c>
      <c r="E726" s="900">
        <f>E727+E728+E729</f>
        <v>50</v>
      </c>
    </row>
    <row r="727" spans="1:5" x14ac:dyDescent="0.25">
      <c r="A727" s="1707"/>
      <c r="B727" s="1708"/>
      <c r="C727" s="894" t="s">
        <v>538</v>
      </c>
      <c r="D727" s="900">
        <v>0</v>
      </c>
      <c r="E727" s="898">
        <v>0</v>
      </c>
    </row>
    <row r="728" spans="1:5" x14ac:dyDescent="0.25">
      <c r="A728" s="1707"/>
      <c r="B728" s="1708"/>
      <c r="C728" s="894" t="s">
        <v>539</v>
      </c>
      <c r="D728" s="900">
        <v>0</v>
      </c>
      <c r="E728" s="898">
        <v>0</v>
      </c>
    </row>
    <row r="729" spans="1:5" x14ac:dyDescent="0.25">
      <c r="A729" s="1709"/>
      <c r="B729" s="1710"/>
      <c r="C729" s="894" t="s">
        <v>21</v>
      </c>
      <c r="D729" s="900">
        <v>50</v>
      </c>
      <c r="E729" s="900">
        <v>50</v>
      </c>
    </row>
    <row r="730" spans="1:5" x14ac:dyDescent="0.25">
      <c r="A730" s="1711">
        <v>1</v>
      </c>
      <c r="B730" s="1713" t="s">
        <v>1158</v>
      </c>
      <c r="C730" s="786" t="s">
        <v>733</v>
      </c>
      <c r="D730" s="895">
        <v>39.270000000000003</v>
      </c>
      <c r="E730" s="895">
        <v>39.270000000000003</v>
      </c>
    </row>
    <row r="731" spans="1:5" ht="24.75" customHeight="1" x14ac:dyDescent="0.25">
      <c r="A731" s="1712"/>
      <c r="B731" s="1714"/>
      <c r="C731" s="786" t="s">
        <v>21</v>
      </c>
      <c r="D731" s="895">
        <v>39.270000000000003</v>
      </c>
      <c r="E731" s="895">
        <v>39.270000000000003</v>
      </c>
    </row>
    <row r="732" spans="1:5" x14ac:dyDescent="0.25">
      <c r="A732" s="1715" t="s">
        <v>625</v>
      </c>
      <c r="B732" s="1717" t="s">
        <v>1159</v>
      </c>
      <c r="C732" s="896" t="s">
        <v>733</v>
      </c>
      <c r="D732" s="895">
        <f>D733</f>
        <v>39.270000000000003</v>
      </c>
      <c r="E732" s="895">
        <f>E733</f>
        <v>39.270000000000003</v>
      </c>
    </row>
    <row r="733" spans="1:5" x14ac:dyDescent="0.25">
      <c r="A733" s="1716"/>
      <c r="B733" s="1718"/>
      <c r="C733" s="896" t="s">
        <v>611</v>
      </c>
      <c r="D733" s="895">
        <v>39.270000000000003</v>
      </c>
      <c r="E733" s="895">
        <v>39.270000000000003</v>
      </c>
    </row>
    <row r="734" spans="1:5" x14ac:dyDescent="0.25">
      <c r="A734" s="1711" t="s">
        <v>92</v>
      </c>
      <c r="B734" s="1719" t="s">
        <v>1161</v>
      </c>
      <c r="C734" s="898" t="s">
        <v>1162</v>
      </c>
      <c r="D734" s="895">
        <v>10.73</v>
      </c>
      <c r="E734" s="895">
        <v>10.73</v>
      </c>
    </row>
    <row r="735" spans="1:5" x14ac:dyDescent="0.25">
      <c r="A735" s="1712"/>
      <c r="B735" s="1720"/>
      <c r="C735" s="898" t="s">
        <v>611</v>
      </c>
      <c r="D735" s="895">
        <v>10.73</v>
      </c>
      <c r="E735" s="895">
        <v>10.73</v>
      </c>
    </row>
    <row r="736" spans="1:5" x14ac:dyDescent="0.25">
      <c r="A736" s="1715" t="s">
        <v>674</v>
      </c>
      <c r="B736" s="1717" t="s">
        <v>1163</v>
      </c>
      <c r="C736" s="896" t="s">
        <v>733</v>
      </c>
      <c r="D736" s="895">
        <f>D737</f>
        <v>10.73</v>
      </c>
      <c r="E736" s="895">
        <f>E737</f>
        <v>10.73</v>
      </c>
    </row>
    <row r="737" spans="1:5" x14ac:dyDescent="0.25">
      <c r="A737" s="1716"/>
      <c r="B737" s="1718"/>
      <c r="C737" s="896" t="s">
        <v>611</v>
      </c>
      <c r="D737" s="895">
        <v>10.73</v>
      </c>
      <c r="E737" s="895">
        <v>10.73</v>
      </c>
    </row>
  </sheetData>
  <autoFilter ref="A5:E97" xr:uid="{00000000-0009-0000-0000-000002000000}"/>
  <mergeCells count="357">
    <mergeCell ref="E576:E577"/>
    <mergeCell ref="B247:B248"/>
    <mergeCell ref="A247:A248"/>
    <mergeCell ref="B242:B243"/>
    <mergeCell ref="A242:A243"/>
    <mergeCell ref="A715:A718"/>
    <mergeCell ref="B715:B718"/>
    <mergeCell ref="A711:A714"/>
    <mergeCell ref="B711:B714"/>
    <mergeCell ref="A704:A706"/>
    <mergeCell ref="B704:B706"/>
    <mergeCell ref="A709:A710"/>
    <mergeCell ref="B709:B710"/>
    <mergeCell ref="A666:A667"/>
    <mergeCell ref="A690:A691"/>
    <mergeCell ref="B690:B691"/>
    <mergeCell ref="B666:B667"/>
    <mergeCell ref="A700:A701"/>
    <mergeCell ref="B700:B701"/>
    <mergeCell ref="A668:A669"/>
    <mergeCell ref="B668:B669"/>
    <mergeCell ref="A678:A681"/>
    <mergeCell ref="B678:B681"/>
    <mergeCell ref="A522:A526"/>
    <mergeCell ref="B522:B526"/>
    <mergeCell ref="A586:B587"/>
    <mergeCell ref="B530:B533"/>
    <mergeCell ref="A530:A533"/>
    <mergeCell ref="E530:E533"/>
    <mergeCell ref="C530:C533"/>
    <mergeCell ref="D530:D533"/>
    <mergeCell ref="C522:C526"/>
    <mergeCell ref="D522:D526"/>
    <mergeCell ref="E522:E526"/>
    <mergeCell ref="A565:E565"/>
    <mergeCell ref="A568:B569"/>
    <mergeCell ref="E584:E585"/>
    <mergeCell ref="A566:A567"/>
    <mergeCell ref="B566:B567"/>
    <mergeCell ref="C566:C567"/>
    <mergeCell ref="D566:D567"/>
    <mergeCell ref="E566:E567"/>
    <mergeCell ref="B574:B575"/>
    <mergeCell ref="B576:B577"/>
    <mergeCell ref="C574:C575"/>
    <mergeCell ref="D574:D575"/>
    <mergeCell ref="E574:E575"/>
    <mergeCell ref="A574:A575"/>
    <mergeCell ref="A719:A722"/>
    <mergeCell ref="B719:B722"/>
    <mergeCell ref="A637:A638"/>
    <mergeCell ref="B637:B638"/>
    <mergeCell ref="C637:C638"/>
    <mergeCell ref="D637:D638"/>
    <mergeCell ref="E637:E638"/>
    <mergeCell ref="E459:E460"/>
    <mergeCell ref="A658:A659"/>
    <mergeCell ref="B658:B659"/>
    <mergeCell ref="C658:C659"/>
    <mergeCell ref="D658:D659"/>
    <mergeCell ref="E658:E659"/>
    <mergeCell ref="A682:A685"/>
    <mergeCell ref="B682:B685"/>
    <mergeCell ref="B707:B708"/>
    <mergeCell ref="A707:A708"/>
    <mergeCell ref="A602:A603"/>
    <mergeCell ref="B602:B603"/>
    <mergeCell ref="C602:C603"/>
    <mergeCell ref="D602:D603"/>
    <mergeCell ref="E602:E603"/>
    <mergeCell ref="A495:A496"/>
    <mergeCell ref="B495:B496"/>
    <mergeCell ref="B312:B313"/>
    <mergeCell ref="C312:C313"/>
    <mergeCell ref="D312:D313"/>
    <mergeCell ref="E312:E313"/>
    <mergeCell ref="A304:A306"/>
    <mergeCell ref="B304:B306"/>
    <mergeCell ref="A262:A264"/>
    <mergeCell ref="B262:B264"/>
    <mergeCell ref="A307:A309"/>
    <mergeCell ref="B307:B309"/>
    <mergeCell ref="B643:B646"/>
    <mergeCell ref="B648:B651"/>
    <mergeCell ref="A652:A655"/>
    <mergeCell ref="B652:B655"/>
    <mergeCell ref="A657:E657"/>
    <mergeCell ref="A660:A663"/>
    <mergeCell ref="B660:B663"/>
    <mergeCell ref="A636:E636"/>
    <mergeCell ref="A639:B642"/>
    <mergeCell ref="A643:A646"/>
    <mergeCell ref="A600:E600"/>
    <mergeCell ref="A604:B605"/>
    <mergeCell ref="A608:E608"/>
    <mergeCell ref="A610:B613"/>
    <mergeCell ref="B598:B599"/>
    <mergeCell ref="B588:B589"/>
    <mergeCell ref="A592:A593"/>
    <mergeCell ref="B592:B593"/>
    <mergeCell ref="A588:A589"/>
    <mergeCell ref="A594:A595"/>
    <mergeCell ref="B594:B595"/>
    <mergeCell ref="A596:A597"/>
    <mergeCell ref="B596:B597"/>
    <mergeCell ref="A590:A591"/>
    <mergeCell ref="B590:B591"/>
    <mergeCell ref="A598:A599"/>
    <mergeCell ref="A606:A607"/>
    <mergeCell ref="B606:B607"/>
    <mergeCell ref="A584:A585"/>
    <mergeCell ref="B584:B585"/>
    <mergeCell ref="C584:C585"/>
    <mergeCell ref="D584:D585"/>
    <mergeCell ref="A576:A577"/>
    <mergeCell ref="C580:C581"/>
    <mergeCell ref="D580:D581"/>
    <mergeCell ref="C576:C578"/>
    <mergeCell ref="D576:D577"/>
    <mergeCell ref="E580:E581"/>
    <mergeCell ref="A580:A581"/>
    <mergeCell ref="B580:B581"/>
    <mergeCell ref="A583:E583"/>
    <mergeCell ref="B465:B466"/>
    <mergeCell ref="A459:A460"/>
    <mergeCell ref="A548:A550"/>
    <mergeCell ref="B548:B550"/>
    <mergeCell ref="A473:A474"/>
    <mergeCell ref="B473:B474"/>
    <mergeCell ref="A503:A504"/>
    <mergeCell ref="B503:B504"/>
    <mergeCell ref="B501:B502"/>
    <mergeCell ref="A501:A502"/>
    <mergeCell ref="A499:A500"/>
    <mergeCell ref="B499:B500"/>
    <mergeCell ref="A505:A506"/>
    <mergeCell ref="A494:E494"/>
    <mergeCell ref="A497:B498"/>
    <mergeCell ref="B505:B506"/>
    <mergeCell ref="A507:E507"/>
    <mergeCell ref="B477:B478"/>
    <mergeCell ref="A477:A478"/>
    <mergeCell ref="A480:A481"/>
    <mergeCell ref="A475:A476"/>
    <mergeCell ref="B475:B476"/>
    <mergeCell ref="B486:B489"/>
    <mergeCell ref="D495:D496"/>
    <mergeCell ref="E495:E496"/>
    <mergeCell ref="C513:C515"/>
    <mergeCell ref="D513:D515"/>
    <mergeCell ref="A513:A515"/>
    <mergeCell ref="B513:B515"/>
    <mergeCell ref="B480:B481"/>
    <mergeCell ref="C480:C481"/>
    <mergeCell ref="D480:D481"/>
    <mergeCell ref="C495:C496"/>
    <mergeCell ref="A482:B485"/>
    <mergeCell ref="E513:E515"/>
    <mergeCell ref="A508:A512"/>
    <mergeCell ref="B508:B512"/>
    <mergeCell ref="A490:A493"/>
    <mergeCell ref="B490:B493"/>
    <mergeCell ref="A486:A489"/>
    <mergeCell ref="B459:B460"/>
    <mergeCell ref="C459:C460"/>
    <mergeCell ref="D459:D460"/>
    <mergeCell ref="E480:E481"/>
    <mergeCell ref="A438:A441"/>
    <mergeCell ref="B438:B441"/>
    <mergeCell ref="A442:A445"/>
    <mergeCell ref="B442:B445"/>
    <mergeCell ref="A450:A453"/>
    <mergeCell ref="B450:B453"/>
    <mergeCell ref="A446:A449"/>
    <mergeCell ref="B446:B449"/>
    <mergeCell ref="A454:A457"/>
    <mergeCell ref="B454:B457"/>
    <mergeCell ref="A469:A470"/>
    <mergeCell ref="B469:B470"/>
    <mergeCell ref="A471:A472"/>
    <mergeCell ref="B471:B472"/>
    <mergeCell ref="A479:E479"/>
    <mergeCell ref="A467:A468"/>
    <mergeCell ref="B467:B468"/>
    <mergeCell ref="A458:E458"/>
    <mergeCell ref="A461:B464"/>
    <mergeCell ref="A465:A466"/>
    <mergeCell ref="B372:B375"/>
    <mergeCell ref="A434:A437"/>
    <mergeCell ref="B434:B437"/>
    <mergeCell ref="A430:A433"/>
    <mergeCell ref="B430:B433"/>
    <mergeCell ref="A413:A416"/>
    <mergeCell ref="B413:B416"/>
    <mergeCell ref="A417:A420"/>
    <mergeCell ref="B417:B420"/>
    <mergeCell ref="A421:A424"/>
    <mergeCell ref="B421:B424"/>
    <mergeCell ref="A425:A428"/>
    <mergeCell ref="B425:B428"/>
    <mergeCell ref="A393:A396"/>
    <mergeCell ref="B393:B396"/>
    <mergeCell ref="A397:A400"/>
    <mergeCell ref="B397:B400"/>
    <mergeCell ref="A409:A412"/>
    <mergeCell ref="B409:B412"/>
    <mergeCell ref="A405:A408"/>
    <mergeCell ref="B405:B408"/>
    <mergeCell ref="A401:A404"/>
    <mergeCell ref="B401:B404"/>
    <mergeCell ref="E391:E392"/>
    <mergeCell ref="A388:A392"/>
    <mergeCell ref="C391:C392"/>
    <mergeCell ref="D391:D392"/>
    <mergeCell ref="A318:A321"/>
    <mergeCell ref="B318:B321"/>
    <mergeCell ref="A360:A363"/>
    <mergeCell ref="B360:B363"/>
    <mergeCell ref="A348:A351"/>
    <mergeCell ref="B348:B351"/>
    <mergeCell ref="A352:A355"/>
    <mergeCell ref="B352:B355"/>
    <mergeCell ref="A356:A359"/>
    <mergeCell ref="B356:B359"/>
    <mergeCell ref="A324:A327"/>
    <mergeCell ref="B324:B327"/>
    <mergeCell ref="A336:A339"/>
    <mergeCell ref="B336:B339"/>
    <mergeCell ref="A340:A343"/>
    <mergeCell ref="B340:B343"/>
    <mergeCell ref="A332:A335"/>
    <mergeCell ref="B332:B335"/>
    <mergeCell ref="B368:B371"/>
    <mergeCell ref="A372:A375"/>
    <mergeCell ref="B227:B231"/>
    <mergeCell ref="A228:A232"/>
    <mergeCell ref="A250:E250"/>
    <mergeCell ref="A253:B256"/>
    <mergeCell ref="A328:A331"/>
    <mergeCell ref="B328:B331"/>
    <mergeCell ref="A299:A302"/>
    <mergeCell ref="B299:B302"/>
    <mergeCell ref="A257:A260"/>
    <mergeCell ref="B257:B260"/>
    <mergeCell ref="A322:A323"/>
    <mergeCell ref="B322:B323"/>
    <mergeCell ref="A265:A266"/>
    <mergeCell ref="B265:B266"/>
    <mergeCell ref="A279:A282"/>
    <mergeCell ref="B279:B282"/>
    <mergeCell ref="A311:E311"/>
    <mergeCell ref="A314:B317"/>
    <mergeCell ref="A251:A252"/>
    <mergeCell ref="B251:B252"/>
    <mergeCell ref="C251:C252"/>
    <mergeCell ref="D251:D252"/>
    <mergeCell ref="E251:E252"/>
    <mergeCell ref="A312:A313"/>
    <mergeCell ref="A148:A150"/>
    <mergeCell ref="B148:B150"/>
    <mergeCell ref="A155:A157"/>
    <mergeCell ref="B155:B157"/>
    <mergeCell ref="B167:B169"/>
    <mergeCell ref="A167:A169"/>
    <mergeCell ref="A223:E223"/>
    <mergeCell ref="A224:A225"/>
    <mergeCell ref="B224:B225"/>
    <mergeCell ref="C224:C225"/>
    <mergeCell ref="D224:D225"/>
    <mergeCell ref="E224:E225"/>
    <mergeCell ref="A203:A205"/>
    <mergeCell ref="B203:B205"/>
    <mergeCell ref="A215:A217"/>
    <mergeCell ref="B215:B217"/>
    <mergeCell ref="A209:A211"/>
    <mergeCell ref="B209:B211"/>
    <mergeCell ref="A212:A214"/>
    <mergeCell ref="B212:B214"/>
    <mergeCell ref="A206:A208"/>
    <mergeCell ref="B206:B208"/>
    <mergeCell ref="A218:A220"/>
    <mergeCell ref="B218:B220"/>
    <mergeCell ref="A139:E139"/>
    <mergeCell ref="B140:B142"/>
    <mergeCell ref="A140:A142"/>
    <mergeCell ref="A122:A125"/>
    <mergeCell ref="B122:B125"/>
    <mergeCell ref="A134:A137"/>
    <mergeCell ref="B134:B137"/>
    <mergeCell ref="A126:A129"/>
    <mergeCell ref="B126:B129"/>
    <mergeCell ref="A130:A133"/>
    <mergeCell ref="B130:B133"/>
    <mergeCell ref="A61:A62"/>
    <mergeCell ref="A63:A64"/>
    <mergeCell ref="E1:F1"/>
    <mergeCell ref="A3:A4"/>
    <mergeCell ref="B3:B4"/>
    <mergeCell ref="C3:C4"/>
    <mergeCell ref="E3:E4"/>
    <mergeCell ref="D3:D4"/>
    <mergeCell ref="B2:E2"/>
    <mergeCell ref="A32:A34"/>
    <mergeCell ref="B32:B34"/>
    <mergeCell ref="A5:E5"/>
    <mergeCell ref="A7:A10"/>
    <mergeCell ref="B7:B10"/>
    <mergeCell ref="A11:A14"/>
    <mergeCell ref="B11:B14"/>
    <mergeCell ref="A736:A737"/>
    <mergeCell ref="B736:B737"/>
    <mergeCell ref="A723:E723"/>
    <mergeCell ref="A724:A725"/>
    <mergeCell ref="B724:B725"/>
    <mergeCell ref="C724:C725"/>
    <mergeCell ref="D724:D725"/>
    <mergeCell ref="E724:E725"/>
    <mergeCell ref="A35:A38"/>
    <mergeCell ref="B35:B38"/>
    <mergeCell ref="B63:B64"/>
    <mergeCell ref="B105:B108"/>
    <mergeCell ref="A118:A121"/>
    <mergeCell ref="B118:B121"/>
    <mergeCell ref="B61:B62"/>
    <mergeCell ref="A109:A112"/>
    <mergeCell ref="B109:B112"/>
    <mergeCell ref="A73:A75"/>
    <mergeCell ref="B73:B75"/>
    <mergeCell ref="A99:E99"/>
    <mergeCell ref="A101:B104"/>
    <mergeCell ref="A105:A108"/>
    <mergeCell ref="A114:A117"/>
    <mergeCell ref="B114:B117"/>
    <mergeCell ref="B233:B235"/>
    <mergeCell ref="A233:A235"/>
    <mergeCell ref="A726:B729"/>
    <mergeCell ref="A730:A731"/>
    <mergeCell ref="B730:B731"/>
    <mergeCell ref="A732:A733"/>
    <mergeCell ref="B732:B733"/>
    <mergeCell ref="A734:A735"/>
    <mergeCell ref="B734:B735"/>
    <mergeCell ref="A384:A387"/>
    <mergeCell ref="B384:B387"/>
    <mergeCell ref="A267:A270"/>
    <mergeCell ref="B267:B270"/>
    <mergeCell ref="A272:A275"/>
    <mergeCell ref="B272:B275"/>
    <mergeCell ref="A364:A367"/>
    <mergeCell ref="B364:B367"/>
    <mergeCell ref="A380:A383"/>
    <mergeCell ref="B380:B383"/>
    <mergeCell ref="A376:A379"/>
    <mergeCell ref="B376:B379"/>
    <mergeCell ref="A368:A371"/>
    <mergeCell ref="A344:A347"/>
    <mergeCell ref="B344:B34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G120"/>
  <sheetViews>
    <sheetView view="pageBreakPreview" zoomScale="60" zoomScaleNormal="100" workbookViewId="0">
      <selection activeCell="P13" sqref="P13"/>
    </sheetView>
  </sheetViews>
  <sheetFormatPr defaultColWidth="9.140625" defaultRowHeight="15" x14ac:dyDescent="0.25"/>
  <cols>
    <col min="1" max="1" width="6" style="7" customWidth="1"/>
    <col min="2" max="2" width="37.85546875" style="7" customWidth="1"/>
    <col min="3" max="3" width="10.5703125" style="7" customWidth="1"/>
    <col min="4" max="4" width="11.42578125" style="7" customWidth="1"/>
    <col min="5" max="7" width="20.7109375" style="7" customWidth="1"/>
    <col min="8" max="16384" width="9.140625" style="7"/>
  </cols>
  <sheetData>
    <row r="1" spans="1:7" s="3" customFormat="1" x14ac:dyDescent="0.25">
      <c r="C1" s="1891" t="s">
        <v>828</v>
      </c>
      <c r="D1" s="1892"/>
      <c r="E1" s="1892"/>
      <c r="F1" s="1892"/>
      <c r="G1" s="1892"/>
    </row>
    <row r="2" spans="1:7" s="3" customFormat="1" ht="72" customHeight="1" x14ac:dyDescent="0.25">
      <c r="A2" s="1893" t="s">
        <v>902</v>
      </c>
      <c r="B2" s="1894"/>
      <c r="C2" s="1894"/>
      <c r="D2" s="1894"/>
      <c r="E2" s="1894"/>
      <c r="F2" s="1894"/>
      <c r="G2" s="1894"/>
    </row>
    <row r="3" spans="1:7" s="3" customFormat="1" ht="33" customHeight="1" x14ac:dyDescent="0.25">
      <c r="A3" s="1895" t="s">
        <v>837</v>
      </c>
      <c r="B3" s="1896"/>
      <c r="C3" s="1896"/>
      <c r="D3" s="1896"/>
      <c r="E3" s="1896"/>
      <c r="F3" s="1896"/>
      <c r="G3" s="1896"/>
    </row>
    <row r="4" spans="1:7" s="3" customFormat="1" ht="32.25" customHeight="1" x14ac:dyDescent="0.25">
      <c r="A4" s="1900" t="s">
        <v>623</v>
      </c>
      <c r="B4" s="1902" t="s">
        <v>829</v>
      </c>
      <c r="C4" s="1897" t="s">
        <v>830</v>
      </c>
      <c r="D4" s="1904"/>
      <c r="E4" s="1897" t="s">
        <v>831</v>
      </c>
      <c r="F4" s="1898"/>
      <c r="G4" s="1899"/>
    </row>
    <row r="5" spans="1:7" s="3" customFormat="1" ht="59.25" customHeight="1" x14ac:dyDescent="0.25">
      <c r="A5" s="1901"/>
      <c r="B5" s="1903"/>
      <c r="C5" s="2" t="s">
        <v>826</v>
      </c>
      <c r="D5" s="2" t="s">
        <v>827</v>
      </c>
      <c r="E5" s="47" t="s">
        <v>832</v>
      </c>
      <c r="F5" s="47" t="s">
        <v>833</v>
      </c>
      <c r="G5" s="47" t="s">
        <v>834</v>
      </c>
    </row>
    <row r="6" spans="1:7" s="3" customFormat="1" ht="92.25" customHeight="1" x14ac:dyDescent="0.25">
      <c r="A6" s="49" t="s">
        <v>626</v>
      </c>
      <c r="B6" s="48" t="s">
        <v>835</v>
      </c>
      <c r="C6" s="2">
        <v>860</v>
      </c>
      <c r="D6" s="2">
        <v>804</v>
      </c>
      <c r="E6" s="538">
        <f>'[1]Форма 7'!I27+'[1]Форма 7'!I28+'[1]Форма 7'!I29+'[1]Форма 7'!I30+'[1]Форма 7'!I31+'[1]Форма 7'!I32+'[1]Форма 7'!I33+'[1]Форма 7'!I34+'[1]Форма 7'!I35+'[1]Форма 7'!I36+'[1]Форма 7'!I37+'[1]Форма 7'!I38</f>
        <v>145831601</v>
      </c>
      <c r="F6" s="538">
        <f>'[1]Форма 7'!J27+'[1]Форма 7'!J28+'[1]Форма 7'!J29+'[1]Форма 7'!J30+'[1]Форма 7'!J31+'[1]Форма 7'!J32+'[1]Форма 7'!J33+'[1]Форма 7'!J34+'[1]Форма 7'!J35+'[1]Форма 7'!J36+'[1]Форма 7'!J37+'[1]Форма 7'!J38</f>
        <v>162888420.59</v>
      </c>
      <c r="G6" s="538">
        <f>'[1]Форма 7'!K27+'[1]Форма 7'!K28+'[1]Форма 7'!K29+'[1]Форма 7'!K30+'[1]Форма 7'!K31+'[1]Форма 7'!K32+'[1]Форма 7'!K33+'[1]Форма 7'!K34+'[1]Форма 7'!K35+'[1]Форма 7'!K36+'[1]Форма 7'!K37+'[1]Форма 7'!K38</f>
        <v>143021108.86000001</v>
      </c>
    </row>
    <row r="7" spans="1:7" s="3" customFormat="1" ht="126" customHeight="1" x14ac:dyDescent="0.25">
      <c r="A7" s="49" t="s">
        <v>92</v>
      </c>
      <c r="B7" s="48" t="s">
        <v>836</v>
      </c>
      <c r="C7" s="47">
        <v>2865</v>
      </c>
      <c r="D7" s="2">
        <v>2801</v>
      </c>
      <c r="E7" s="538">
        <f>'[1]Форма 7'!I63+'[1]Форма 7'!I64+'[1]Форма 7'!I65+'[1]Форма 7'!I66+'[1]Форма 7'!I67+'[1]Форма 7'!I68+'[1]Форма 7'!I69+'[1]Форма 7'!I70+'[1]Форма 7'!I71+'[1]Форма 7'!I72+'[1]Форма 7'!I73+'[1]Форма 7'!I74+'[1]Форма 7'!I78+'[1]Форма 7'!I79+'[1]Форма 7'!I80+'[1]Форма 7'!I81</f>
        <v>405075673</v>
      </c>
      <c r="F7" s="538">
        <f>'[1]Форма 7'!J63+'[1]Форма 7'!J64+'[1]Форма 7'!J65+'[1]Форма 7'!J66+'[1]Форма 7'!J67+'[1]Форма 7'!J68+'[1]Форма 7'!J69+'[1]Форма 7'!J70+'[1]Форма 7'!J71+'[1]Форма 7'!J72+'[1]Форма 7'!J73+'[1]Форма 7'!J74+'[1]Форма 7'!J78+'[1]Форма 7'!J79+'[1]Форма 7'!J80+'[1]Форма 7'!J81</f>
        <v>437245978.74000001</v>
      </c>
      <c r="G7" s="538">
        <f>'[1]Форма 7'!K63+'[1]Форма 7'!K64+'[1]Форма 7'!K65+'[1]Форма 7'!K66+'[1]Форма 7'!K67+'[1]Форма 7'!K68+'[1]Форма 7'!K69+'[1]Форма 7'!K70+'[1]Форма 7'!K71+'[1]Форма 7'!K72+'[1]Форма 7'!K73+'[1]Форма 7'!K74+'[1]Форма 7'!K78+'[1]Форма 7'!K79+'[1]Форма 7'!K80+'[1]Форма 7'!K81</f>
        <v>416662752.69999993</v>
      </c>
    </row>
    <row r="8" spans="1:7" s="3" customFormat="1" ht="66.75" customHeight="1" x14ac:dyDescent="0.25">
      <c r="A8" s="49" t="s">
        <v>131</v>
      </c>
      <c r="B8" s="48" t="s">
        <v>838</v>
      </c>
      <c r="C8" s="47">
        <v>1187</v>
      </c>
      <c r="D8" s="2">
        <v>1170</v>
      </c>
      <c r="E8" s="538">
        <f>'[1]Форма 7'!I104+'[1]Форма 7'!I105+'[1]Форма 7'!I106+'[1]Форма 7'!I107+'[1]Форма 7'!I108+'[1]Форма 7'!I109+'[1]Форма 7'!I110+'[1]Форма 7'!I111+'[1]Форма 7'!I112+'[1]Форма 7'!I113</f>
        <v>36857572</v>
      </c>
      <c r="F8" s="538">
        <f>'[1]Форма 7'!J104+'[1]Форма 7'!J105+'[1]Форма 7'!J106+'[1]Форма 7'!J107+'[1]Форма 7'!J108+'[1]Форма 7'!J109+'[1]Форма 7'!J110+'[1]Форма 7'!J111+'[1]Форма 7'!J112+'[1]Форма 7'!J113</f>
        <v>37943402</v>
      </c>
      <c r="G8" s="538">
        <f>'[1]Форма 7'!K104+'[1]Форма 7'!K105+'[1]Форма 7'!K106+'[1]Форма 7'!K107+'[1]Форма 7'!K108+'[1]Форма 7'!K109+'[1]Форма 7'!K110+'[1]Форма 7'!K111+'[1]Форма 7'!K112+'[1]Форма 7'!K113</f>
        <v>37918673.219999999</v>
      </c>
    </row>
    <row r="9" spans="1:7" s="3" customFormat="1" ht="40.5" customHeight="1" x14ac:dyDescent="0.25">
      <c r="A9" s="1888" t="s">
        <v>1196</v>
      </c>
      <c r="B9" s="1889"/>
      <c r="C9" s="1889"/>
      <c r="D9" s="1889"/>
      <c r="E9" s="1889"/>
      <c r="F9" s="1889"/>
      <c r="G9" s="1890"/>
    </row>
    <row r="10" spans="1:7" s="3" customFormat="1" ht="94.5" x14ac:dyDescent="0.25">
      <c r="A10" s="735">
        <v>1</v>
      </c>
      <c r="B10" s="23" t="s">
        <v>1019</v>
      </c>
      <c r="C10" s="733" t="s">
        <v>1020</v>
      </c>
      <c r="D10" s="733">
        <v>87110</v>
      </c>
      <c r="E10" s="734">
        <v>934200</v>
      </c>
      <c r="F10" s="734">
        <v>1403084.7</v>
      </c>
      <c r="G10" s="734">
        <v>1403084.7</v>
      </c>
    </row>
    <row r="11" spans="1:7" s="3" customFormat="1" ht="126" x14ac:dyDescent="0.25">
      <c r="A11" s="735">
        <v>2</v>
      </c>
      <c r="B11" s="23" t="s">
        <v>1021</v>
      </c>
      <c r="C11" s="733"/>
      <c r="D11" s="733">
        <v>941400</v>
      </c>
      <c r="E11" s="734">
        <v>795800</v>
      </c>
      <c r="F11" s="734">
        <v>1195220.3</v>
      </c>
      <c r="G11" s="734">
        <v>1195220.3</v>
      </c>
    </row>
    <row r="12" spans="1:7" s="3" customFormat="1" x14ac:dyDescent="0.25">
      <c r="A12" s="1881" t="s">
        <v>1195</v>
      </c>
      <c r="B12" s="1882"/>
      <c r="C12" s="1882"/>
      <c r="D12" s="1882"/>
      <c r="E12" s="1882"/>
      <c r="F12" s="1882"/>
      <c r="G12" s="1883"/>
    </row>
    <row r="13" spans="1:7" s="3" customFormat="1" ht="51" x14ac:dyDescent="0.25">
      <c r="A13" s="893">
        <v>1</v>
      </c>
      <c r="B13" s="893" t="s">
        <v>1192</v>
      </c>
      <c r="C13" s="893">
        <v>148540</v>
      </c>
      <c r="D13" s="893">
        <v>149077</v>
      </c>
      <c r="E13" s="893">
        <v>11465.68</v>
      </c>
      <c r="F13" s="893">
        <v>13352.98</v>
      </c>
      <c r="G13" s="893">
        <v>13348.86</v>
      </c>
    </row>
    <row r="14" spans="1:7" s="3" customFormat="1" ht="38.25" x14ac:dyDescent="0.25">
      <c r="A14" s="893">
        <v>2</v>
      </c>
      <c r="B14" s="893" t="s">
        <v>1193</v>
      </c>
      <c r="C14" s="893">
        <v>140690</v>
      </c>
      <c r="D14" s="893">
        <v>144127</v>
      </c>
      <c r="E14" s="893">
        <v>27851.75</v>
      </c>
      <c r="F14" s="893">
        <v>86427.39</v>
      </c>
      <c r="G14" s="893">
        <v>85192.3</v>
      </c>
    </row>
    <row r="15" spans="1:7" s="3" customFormat="1" ht="38.25" x14ac:dyDescent="0.25">
      <c r="A15" s="893">
        <v>3</v>
      </c>
      <c r="B15" s="893" t="s">
        <v>1194</v>
      </c>
      <c r="C15" s="893" t="s">
        <v>852</v>
      </c>
      <c r="D15" s="893" t="s">
        <v>852</v>
      </c>
      <c r="E15" s="893">
        <v>24081.99</v>
      </c>
      <c r="F15" s="893">
        <v>28158.16</v>
      </c>
      <c r="G15" s="893">
        <v>27959.26</v>
      </c>
    </row>
    <row r="16" spans="1:7" s="3" customFormat="1" x14ac:dyDescent="0.25">
      <c r="A16" s="1884" t="s">
        <v>1247</v>
      </c>
      <c r="B16" s="1451"/>
      <c r="C16" s="1451"/>
      <c r="D16" s="1451"/>
      <c r="E16" s="1451"/>
      <c r="F16" s="1451"/>
      <c r="G16" s="1452"/>
    </row>
    <row r="17" spans="1:7" s="3" customFormat="1" x14ac:dyDescent="0.25">
      <c r="A17" s="1885" t="s">
        <v>1248</v>
      </c>
      <c r="B17" s="1886"/>
      <c r="C17" s="1886"/>
      <c r="D17" s="1886"/>
      <c r="E17" s="1886"/>
      <c r="F17" s="1886"/>
      <c r="G17" s="1887"/>
    </row>
    <row r="18" spans="1:7" x14ac:dyDescent="0.25">
      <c r="B18" s="50"/>
    </row>
    <row r="19" spans="1:7" x14ac:dyDescent="0.25">
      <c r="B19" s="50"/>
    </row>
    <row r="20" spans="1:7" x14ac:dyDescent="0.25">
      <c r="B20" s="50"/>
    </row>
    <row r="21" spans="1:7" x14ac:dyDescent="0.25">
      <c r="B21" s="50"/>
    </row>
    <row r="22" spans="1:7" x14ac:dyDescent="0.25">
      <c r="B22" s="50"/>
    </row>
    <row r="23" spans="1:7" x14ac:dyDescent="0.25">
      <c r="B23" s="50"/>
    </row>
    <row r="24" spans="1:7" x14ac:dyDescent="0.25">
      <c r="B24" s="50"/>
    </row>
    <row r="25" spans="1:7" x14ac:dyDescent="0.25">
      <c r="B25" s="50"/>
    </row>
    <row r="26" spans="1:7" x14ac:dyDescent="0.25">
      <c r="B26" s="50"/>
    </row>
    <row r="27" spans="1:7" x14ac:dyDescent="0.25">
      <c r="B27" s="50"/>
    </row>
    <row r="28" spans="1:7" x14ac:dyDescent="0.25">
      <c r="B28" s="50"/>
    </row>
    <row r="29" spans="1:7" x14ac:dyDescent="0.25">
      <c r="B29" s="50"/>
    </row>
    <row r="30" spans="1:7" x14ac:dyDescent="0.25">
      <c r="B30" s="50"/>
    </row>
    <row r="31" spans="1:7" x14ac:dyDescent="0.25">
      <c r="B31" s="50"/>
    </row>
    <row r="32" spans="1:7" x14ac:dyDescent="0.25">
      <c r="B32" s="50"/>
    </row>
    <row r="33" spans="2:2" x14ac:dyDescent="0.25">
      <c r="B33" s="50"/>
    </row>
    <row r="34" spans="2:2" x14ac:dyDescent="0.25">
      <c r="B34" s="50"/>
    </row>
    <row r="35" spans="2:2" x14ac:dyDescent="0.25">
      <c r="B35" s="50"/>
    </row>
    <row r="36" spans="2:2" x14ac:dyDescent="0.25">
      <c r="B36" s="50"/>
    </row>
    <row r="37" spans="2:2" x14ac:dyDescent="0.25">
      <c r="B37" s="50"/>
    </row>
    <row r="38" spans="2:2" x14ac:dyDescent="0.25">
      <c r="B38" s="50"/>
    </row>
    <row r="39" spans="2:2" x14ac:dyDescent="0.25">
      <c r="B39" s="50"/>
    </row>
    <row r="40" spans="2:2" x14ac:dyDescent="0.25">
      <c r="B40" s="50"/>
    </row>
    <row r="41" spans="2:2" x14ac:dyDescent="0.25">
      <c r="B41" s="50"/>
    </row>
    <row r="42" spans="2:2" x14ac:dyDescent="0.25">
      <c r="B42" s="50"/>
    </row>
    <row r="43" spans="2:2" x14ac:dyDescent="0.25">
      <c r="B43" s="50"/>
    </row>
    <row r="44" spans="2:2" x14ac:dyDescent="0.25">
      <c r="B44" s="50"/>
    </row>
    <row r="45" spans="2:2" x14ac:dyDescent="0.25">
      <c r="B45" s="50"/>
    </row>
    <row r="46" spans="2:2" x14ac:dyDescent="0.25">
      <c r="B46" s="50"/>
    </row>
    <row r="47" spans="2:2" x14ac:dyDescent="0.25">
      <c r="B47" s="50"/>
    </row>
    <row r="48" spans="2:2" x14ac:dyDescent="0.25">
      <c r="B48" s="50"/>
    </row>
    <row r="49" spans="2:2" x14ac:dyDescent="0.25">
      <c r="B49" s="50"/>
    </row>
    <row r="50" spans="2:2" x14ac:dyDescent="0.25">
      <c r="B50" s="50"/>
    </row>
    <row r="51" spans="2:2" x14ac:dyDescent="0.25">
      <c r="B51" s="50"/>
    </row>
    <row r="52" spans="2:2" x14ac:dyDescent="0.25">
      <c r="B52" s="50"/>
    </row>
    <row r="53" spans="2:2" x14ac:dyDescent="0.25">
      <c r="B53" s="50"/>
    </row>
    <row r="54" spans="2:2" x14ac:dyDescent="0.25">
      <c r="B54" s="50"/>
    </row>
    <row r="55" spans="2:2" x14ac:dyDescent="0.25">
      <c r="B55" s="50"/>
    </row>
    <row r="56" spans="2:2" x14ac:dyDescent="0.25">
      <c r="B56" s="50"/>
    </row>
    <row r="57" spans="2:2" x14ac:dyDescent="0.25">
      <c r="B57" s="50"/>
    </row>
    <row r="58" spans="2:2" x14ac:dyDescent="0.25">
      <c r="B58" s="50"/>
    </row>
    <row r="59" spans="2:2" x14ac:dyDescent="0.25">
      <c r="B59" s="50"/>
    </row>
    <row r="60" spans="2:2" x14ac:dyDescent="0.25">
      <c r="B60" s="50"/>
    </row>
    <row r="61" spans="2:2" x14ac:dyDescent="0.25">
      <c r="B61" s="50"/>
    </row>
    <row r="62" spans="2:2" x14ac:dyDescent="0.25">
      <c r="B62" s="50"/>
    </row>
    <row r="63" spans="2:2" x14ac:dyDescent="0.25">
      <c r="B63" s="50"/>
    </row>
    <row r="64" spans="2:2" x14ac:dyDescent="0.25">
      <c r="B64" s="50"/>
    </row>
    <row r="65" spans="2:2" x14ac:dyDescent="0.25">
      <c r="B65" s="50"/>
    </row>
    <row r="66" spans="2:2" x14ac:dyDescent="0.25">
      <c r="B66" s="50"/>
    </row>
    <row r="67" spans="2:2" x14ac:dyDescent="0.25">
      <c r="B67" s="50"/>
    </row>
    <row r="68" spans="2:2" x14ac:dyDescent="0.25">
      <c r="B68" s="50"/>
    </row>
    <row r="69" spans="2:2" x14ac:dyDescent="0.25">
      <c r="B69" s="50"/>
    </row>
    <row r="70" spans="2:2" x14ac:dyDescent="0.25">
      <c r="B70" s="50"/>
    </row>
    <row r="71" spans="2:2" x14ac:dyDescent="0.25">
      <c r="B71" s="50"/>
    </row>
    <row r="72" spans="2:2" x14ac:dyDescent="0.25">
      <c r="B72" s="50"/>
    </row>
    <row r="73" spans="2:2" x14ac:dyDescent="0.25">
      <c r="B73" s="50"/>
    </row>
    <row r="74" spans="2:2" x14ac:dyDescent="0.25">
      <c r="B74" s="50"/>
    </row>
    <row r="75" spans="2:2" x14ac:dyDescent="0.25">
      <c r="B75" s="50"/>
    </row>
    <row r="76" spans="2:2" x14ac:dyDescent="0.25">
      <c r="B76" s="50"/>
    </row>
    <row r="77" spans="2:2" x14ac:dyDescent="0.25">
      <c r="B77" s="50"/>
    </row>
    <row r="78" spans="2:2" x14ac:dyDescent="0.25">
      <c r="B78" s="50"/>
    </row>
    <row r="79" spans="2:2" x14ac:dyDescent="0.25">
      <c r="B79" s="50"/>
    </row>
    <row r="80" spans="2:2" x14ac:dyDescent="0.25">
      <c r="B80" s="50"/>
    </row>
    <row r="81" spans="2:2" x14ac:dyDescent="0.25">
      <c r="B81" s="50"/>
    </row>
    <row r="82" spans="2:2" x14ac:dyDescent="0.25">
      <c r="B82" s="50"/>
    </row>
    <row r="83" spans="2:2" x14ac:dyDescent="0.25">
      <c r="B83" s="50"/>
    </row>
    <row r="84" spans="2:2" x14ac:dyDescent="0.25">
      <c r="B84" s="50"/>
    </row>
    <row r="85" spans="2:2" x14ac:dyDescent="0.25">
      <c r="B85" s="50"/>
    </row>
    <row r="86" spans="2:2" x14ac:dyDescent="0.25">
      <c r="B86" s="50"/>
    </row>
    <row r="87" spans="2:2" x14ac:dyDescent="0.25">
      <c r="B87" s="50"/>
    </row>
    <row r="88" spans="2:2" x14ac:dyDescent="0.25">
      <c r="B88" s="50"/>
    </row>
    <row r="89" spans="2:2" x14ac:dyDescent="0.25">
      <c r="B89" s="50"/>
    </row>
    <row r="90" spans="2:2" x14ac:dyDescent="0.25">
      <c r="B90" s="50"/>
    </row>
    <row r="91" spans="2:2" x14ac:dyDescent="0.25">
      <c r="B91" s="50"/>
    </row>
    <row r="92" spans="2:2" x14ac:dyDescent="0.25">
      <c r="B92" s="50"/>
    </row>
    <row r="93" spans="2:2" x14ac:dyDescent="0.25">
      <c r="B93" s="50"/>
    </row>
    <row r="94" spans="2:2" x14ac:dyDescent="0.25">
      <c r="B94" s="50"/>
    </row>
    <row r="95" spans="2:2" x14ac:dyDescent="0.25">
      <c r="B95" s="50"/>
    </row>
    <row r="96" spans="2:2" x14ac:dyDescent="0.25">
      <c r="B96" s="50"/>
    </row>
    <row r="97" spans="2:2" x14ac:dyDescent="0.25">
      <c r="B97" s="50"/>
    </row>
    <row r="98" spans="2:2" x14ac:dyDescent="0.25">
      <c r="B98" s="50"/>
    </row>
    <row r="99" spans="2:2" x14ac:dyDescent="0.25">
      <c r="B99" s="50"/>
    </row>
    <row r="100" spans="2:2" x14ac:dyDescent="0.25">
      <c r="B100" s="50"/>
    </row>
    <row r="101" spans="2:2" x14ac:dyDescent="0.25">
      <c r="B101" s="50"/>
    </row>
    <row r="102" spans="2:2" x14ac:dyDescent="0.25">
      <c r="B102" s="50"/>
    </row>
    <row r="103" spans="2:2" x14ac:dyDescent="0.25">
      <c r="B103" s="50"/>
    </row>
    <row r="104" spans="2:2" x14ac:dyDescent="0.25">
      <c r="B104" s="50"/>
    </row>
    <row r="105" spans="2:2" x14ac:dyDescent="0.25">
      <c r="B105" s="50"/>
    </row>
    <row r="106" spans="2:2" x14ac:dyDescent="0.25">
      <c r="B106" s="50"/>
    </row>
    <row r="107" spans="2:2" x14ac:dyDescent="0.25">
      <c r="B107" s="50"/>
    </row>
    <row r="108" spans="2:2" x14ac:dyDescent="0.25">
      <c r="B108" s="50"/>
    </row>
    <row r="109" spans="2:2" x14ac:dyDescent="0.25">
      <c r="B109" s="50"/>
    </row>
    <row r="110" spans="2:2" x14ac:dyDescent="0.25">
      <c r="B110" s="50"/>
    </row>
    <row r="111" spans="2:2" x14ac:dyDescent="0.25">
      <c r="B111" s="50"/>
    </row>
    <row r="112" spans="2:2" x14ac:dyDescent="0.25">
      <c r="B112" s="50"/>
    </row>
    <row r="113" spans="2:2" x14ac:dyDescent="0.25">
      <c r="B113" s="50"/>
    </row>
    <row r="114" spans="2:2" x14ac:dyDescent="0.25">
      <c r="B114" s="50"/>
    </row>
    <row r="115" spans="2:2" x14ac:dyDescent="0.25">
      <c r="B115" s="50"/>
    </row>
    <row r="116" spans="2:2" x14ac:dyDescent="0.25">
      <c r="B116" s="50"/>
    </row>
    <row r="117" spans="2:2" x14ac:dyDescent="0.25">
      <c r="B117" s="50"/>
    </row>
    <row r="118" spans="2:2" x14ac:dyDescent="0.25">
      <c r="B118" s="50"/>
    </row>
    <row r="119" spans="2:2" x14ac:dyDescent="0.25">
      <c r="B119" s="50"/>
    </row>
    <row r="120" spans="2:2" x14ac:dyDescent="0.25">
      <c r="B120" s="50"/>
    </row>
  </sheetData>
  <mergeCells count="11">
    <mergeCell ref="A12:G12"/>
    <mergeCell ref="A16:G16"/>
    <mergeCell ref="A17:G17"/>
    <mergeCell ref="A9:G9"/>
    <mergeCell ref="C1:G1"/>
    <mergeCell ref="A2:G2"/>
    <mergeCell ref="A3:G3"/>
    <mergeCell ref="E4:G4"/>
    <mergeCell ref="A4:A5"/>
    <mergeCell ref="B4:B5"/>
    <mergeCell ref="C4:D4"/>
  </mergeCells>
  <phoneticPr fontId="0" type="noConversion"/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"/>
  <sheetViews>
    <sheetView zoomScaleNormal="100" zoomScaleSheetLayoutView="100" workbookViewId="0">
      <selection activeCell="A2" sqref="A2:C2"/>
    </sheetView>
  </sheetViews>
  <sheetFormatPr defaultColWidth="9.140625" defaultRowHeight="15" x14ac:dyDescent="0.25"/>
  <cols>
    <col min="1" max="1" width="38.28515625" style="7" customWidth="1"/>
    <col min="2" max="2" width="26.42578125" style="7" customWidth="1"/>
    <col min="3" max="3" width="37.28515625" style="7" customWidth="1"/>
    <col min="4" max="16384" width="9.140625" style="7"/>
  </cols>
  <sheetData>
    <row r="1" spans="1:3" s="3" customFormat="1" ht="21" customHeight="1" x14ac:dyDescent="0.25">
      <c r="A1" s="17"/>
      <c r="B1" s="17"/>
      <c r="C1" s="51" t="s">
        <v>839</v>
      </c>
    </row>
    <row r="2" spans="1:3" s="3" customFormat="1" ht="130.5" customHeight="1" x14ac:dyDescent="0.25">
      <c r="A2" s="1905" t="s">
        <v>1291</v>
      </c>
      <c r="B2" s="1905"/>
      <c r="C2" s="1905"/>
    </row>
    <row r="3" spans="1:3" ht="21" x14ac:dyDescent="0.35">
      <c r="A3" s="1233"/>
      <c r="B3" s="1233"/>
      <c r="C3" s="1233"/>
    </row>
  </sheetData>
  <mergeCells count="1"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178"/>
  <sheetViews>
    <sheetView topLeftCell="A38" workbookViewId="0">
      <selection activeCell="E49" sqref="E49"/>
    </sheetView>
  </sheetViews>
  <sheetFormatPr defaultRowHeight="15" x14ac:dyDescent="0.25"/>
  <cols>
    <col min="3" max="3" width="17.7109375" customWidth="1"/>
    <col min="4" max="4" width="18.28515625" customWidth="1"/>
    <col min="5" max="5" width="15.28515625" customWidth="1"/>
  </cols>
  <sheetData>
    <row r="1" spans="2:5" x14ac:dyDescent="0.25">
      <c r="B1" s="442"/>
      <c r="C1" s="442"/>
      <c r="D1" s="442"/>
      <c r="E1" s="442"/>
    </row>
    <row r="2" spans="2:5" ht="30" customHeight="1" x14ac:dyDescent="0.25">
      <c r="B2" s="443"/>
      <c r="C2" s="1906"/>
      <c r="D2" s="1906"/>
      <c r="E2" s="443"/>
    </row>
    <row r="3" spans="2:5" ht="30" customHeight="1" x14ac:dyDescent="0.25">
      <c r="B3" s="443"/>
      <c r="C3" s="443"/>
      <c r="D3" s="443"/>
      <c r="E3" s="443"/>
    </row>
    <row r="4" spans="2:5" ht="30" customHeight="1" x14ac:dyDescent="0.25">
      <c r="B4" s="1907"/>
      <c r="C4" s="1908"/>
      <c r="D4" s="444"/>
      <c r="E4" s="444"/>
    </row>
    <row r="5" spans="2:5" ht="30" customHeight="1" x14ac:dyDescent="0.25">
      <c r="B5" s="1907"/>
      <c r="C5" s="1908"/>
      <c r="D5" s="444"/>
      <c r="E5" s="444"/>
    </row>
    <row r="6" spans="2:5" ht="30" customHeight="1" x14ac:dyDescent="0.25">
      <c r="B6" s="1907"/>
      <c r="C6" s="1908"/>
      <c r="D6" s="444"/>
      <c r="E6" s="444"/>
    </row>
    <row r="7" spans="2:5" ht="30" customHeight="1" x14ac:dyDescent="0.25">
      <c r="B7" s="1909"/>
      <c r="C7" s="444"/>
      <c r="D7" s="444"/>
      <c r="E7" s="444"/>
    </row>
    <row r="8" spans="2:5" ht="30" customHeight="1" x14ac:dyDescent="0.25">
      <c r="B8" s="1909"/>
      <c r="C8" s="444"/>
      <c r="D8" s="444"/>
      <c r="E8" s="444"/>
    </row>
    <row r="9" spans="2:5" ht="30" customHeight="1" x14ac:dyDescent="0.25">
      <c r="B9" s="1909"/>
      <c r="C9" s="445"/>
      <c r="D9" s="445"/>
      <c r="E9" s="444"/>
    </row>
    <row r="10" spans="2:5" ht="30" customHeight="1" x14ac:dyDescent="0.25">
      <c r="B10" s="1909"/>
      <c r="C10" s="445"/>
      <c r="D10" s="445"/>
      <c r="E10" s="444"/>
    </row>
    <row r="11" spans="2:5" ht="30" customHeight="1" x14ac:dyDescent="0.25">
      <c r="B11" s="1910"/>
      <c r="C11" s="1908"/>
      <c r="D11" s="1908"/>
      <c r="E11" s="1908"/>
    </row>
    <row r="12" spans="2:5" ht="30" customHeight="1" x14ac:dyDescent="0.25">
      <c r="B12" s="1910"/>
      <c r="C12" s="1908"/>
      <c r="D12" s="1908"/>
      <c r="E12" s="1908"/>
    </row>
    <row r="13" spans="2:5" ht="30" customHeight="1" x14ac:dyDescent="0.25">
      <c r="B13" s="1910"/>
      <c r="C13" s="1908"/>
      <c r="D13" s="444"/>
      <c r="E13" s="1908"/>
    </row>
    <row r="14" spans="2:5" ht="30" customHeight="1" x14ac:dyDescent="0.25">
      <c r="B14" s="1910"/>
      <c r="C14" s="1908"/>
      <c r="D14" s="444"/>
      <c r="E14" s="1908"/>
    </row>
    <row r="15" spans="2:5" ht="30" customHeight="1" x14ac:dyDescent="0.25">
      <c r="B15" s="1910"/>
      <c r="C15" s="1908"/>
      <c r="D15" s="444"/>
      <c r="E15" s="1908"/>
    </row>
    <row r="16" spans="2:5" ht="30" customHeight="1" x14ac:dyDescent="0.25">
      <c r="B16" s="1910"/>
      <c r="C16" s="1908"/>
      <c r="D16" s="1908"/>
      <c r="E16" s="1908"/>
    </row>
    <row r="17" spans="2:5" ht="30" customHeight="1" x14ac:dyDescent="0.25">
      <c r="B17" s="1910"/>
      <c r="C17" s="1908"/>
      <c r="D17" s="1908"/>
      <c r="E17" s="1908"/>
    </row>
    <row r="18" spans="2:5" ht="30" customHeight="1" x14ac:dyDescent="0.25">
      <c r="B18" s="1907"/>
      <c r="C18" s="1908"/>
      <c r="D18" s="1908"/>
      <c r="E18" s="1908"/>
    </row>
    <row r="19" spans="2:5" ht="30" customHeight="1" x14ac:dyDescent="0.25">
      <c r="B19" s="1907"/>
      <c r="C19" s="1908"/>
      <c r="D19" s="1908"/>
      <c r="E19" s="1908"/>
    </row>
    <row r="20" spans="2:5" ht="30" customHeight="1" x14ac:dyDescent="0.25">
      <c r="B20" s="446"/>
      <c r="C20" s="444"/>
      <c r="D20" s="444"/>
      <c r="E20" s="444"/>
    </row>
    <row r="21" spans="2:5" ht="30" customHeight="1" x14ac:dyDescent="0.25">
      <c r="B21" s="446"/>
      <c r="C21" s="444"/>
      <c r="D21" s="444"/>
      <c r="E21" s="444"/>
    </row>
    <row r="22" spans="2:5" ht="30" customHeight="1" x14ac:dyDescent="0.25">
      <c r="B22" s="446"/>
      <c r="C22" s="444"/>
      <c r="D22" s="444"/>
      <c r="E22" s="444"/>
    </row>
    <row r="23" spans="2:5" ht="30" customHeight="1" x14ac:dyDescent="0.25">
      <c r="B23" s="447"/>
      <c r="C23" s="444"/>
      <c r="D23" s="444"/>
      <c r="E23" s="444"/>
    </row>
    <row r="24" spans="2:5" ht="30" customHeight="1" x14ac:dyDescent="0.25">
      <c r="B24" s="447"/>
      <c r="C24" s="444"/>
      <c r="D24" s="444"/>
      <c r="E24" s="444"/>
    </row>
    <row r="25" spans="2:5" ht="30" customHeight="1" x14ac:dyDescent="0.25">
      <c r="B25" s="1907"/>
      <c r="C25" s="444"/>
      <c r="D25" s="444"/>
      <c r="E25" s="444"/>
    </row>
    <row r="26" spans="2:5" ht="30" customHeight="1" x14ac:dyDescent="0.25">
      <c r="B26" s="1907"/>
      <c r="C26" s="444"/>
      <c r="D26" s="444"/>
      <c r="E26" s="444"/>
    </row>
    <row r="27" spans="2:5" ht="30" customHeight="1" x14ac:dyDescent="0.25">
      <c r="B27" s="447"/>
      <c r="C27" s="444"/>
      <c r="D27" s="444"/>
      <c r="E27" s="444"/>
    </row>
    <row r="28" spans="2:5" ht="30" customHeight="1" x14ac:dyDescent="0.25">
      <c r="B28" s="447"/>
      <c r="C28" s="444"/>
      <c r="D28" s="444"/>
      <c r="E28" s="444"/>
    </row>
    <row r="29" spans="2:5" ht="30" customHeight="1" x14ac:dyDescent="0.25">
      <c r="B29" s="447"/>
      <c r="C29" s="444"/>
      <c r="D29" s="444"/>
      <c r="E29" s="444"/>
    </row>
    <row r="30" spans="2:5" ht="30" customHeight="1" x14ac:dyDescent="0.25">
      <c r="B30" s="447"/>
      <c r="C30" s="444"/>
      <c r="D30" s="444"/>
      <c r="E30" s="444"/>
    </row>
    <row r="31" spans="2:5" ht="30" customHeight="1" x14ac:dyDescent="0.25">
      <c r="B31" s="1907"/>
      <c r="C31" s="444"/>
      <c r="D31" s="1908"/>
      <c r="E31" s="1908"/>
    </row>
    <row r="32" spans="2:5" ht="30" customHeight="1" x14ac:dyDescent="0.25">
      <c r="B32" s="1907"/>
      <c r="C32" s="444"/>
      <c r="D32" s="1908"/>
      <c r="E32" s="1908"/>
    </row>
    <row r="33" spans="2:5" ht="30" customHeight="1" x14ac:dyDescent="0.25">
      <c r="B33" s="1907"/>
      <c r="C33" s="444"/>
      <c r="D33" s="444"/>
      <c r="E33" s="444"/>
    </row>
    <row r="34" spans="2:5" ht="30" customHeight="1" x14ac:dyDescent="0.25">
      <c r="B34" s="1907"/>
      <c r="C34" s="444"/>
      <c r="D34" s="444"/>
      <c r="E34" s="444"/>
    </row>
    <row r="35" spans="2:5" ht="30" customHeight="1" x14ac:dyDescent="0.25">
      <c r="B35" s="1907"/>
      <c r="C35" s="1908"/>
      <c r="D35" s="1908"/>
      <c r="E35" s="1908"/>
    </row>
    <row r="36" spans="2:5" ht="30" customHeight="1" x14ac:dyDescent="0.25">
      <c r="B36" s="1907"/>
      <c r="C36" s="1908"/>
      <c r="D36" s="1908"/>
      <c r="E36" s="1908"/>
    </row>
    <row r="37" spans="2:5" ht="30" customHeight="1" x14ac:dyDescent="0.25">
      <c r="B37" s="1907"/>
      <c r="C37" s="444"/>
      <c r="D37" s="444"/>
      <c r="E37" s="444"/>
    </row>
    <row r="38" spans="2:5" ht="30" customHeight="1" x14ac:dyDescent="0.25">
      <c r="B38" s="1907"/>
      <c r="C38" s="444"/>
      <c r="D38" s="444"/>
      <c r="E38" s="444"/>
    </row>
    <row r="39" spans="2:5" ht="30" customHeight="1" x14ac:dyDescent="0.25">
      <c r="B39" s="1907"/>
      <c r="C39" s="445"/>
      <c r="D39" s="444"/>
      <c r="E39" s="445"/>
    </row>
    <row r="40" spans="2:5" ht="30" customHeight="1" x14ac:dyDescent="0.25">
      <c r="B40" s="1907"/>
      <c r="C40" s="445"/>
      <c r="D40" s="444"/>
      <c r="E40" s="445"/>
    </row>
    <row r="41" spans="2:5" ht="30" customHeight="1" x14ac:dyDescent="0.25">
      <c r="B41" s="1907"/>
      <c r="C41" s="445"/>
      <c r="D41" s="444"/>
      <c r="E41" s="445"/>
    </row>
    <row r="42" spans="2:5" ht="30" customHeight="1" x14ac:dyDescent="0.25">
      <c r="B42" s="1907"/>
      <c r="C42" s="445"/>
      <c r="D42" s="444"/>
      <c r="E42" s="445"/>
    </row>
    <row r="43" spans="2:5" ht="30" customHeight="1" x14ac:dyDescent="0.25">
      <c r="B43" s="447"/>
      <c r="C43" s="444"/>
      <c r="D43" s="444"/>
      <c r="E43" s="444"/>
    </row>
    <row r="44" spans="2:5" ht="30" customHeight="1" x14ac:dyDescent="0.25">
      <c r="B44" s="447"/>
      <c r="C44" s="444"/>
      <c r="D44" s="444"/>
      <c r="E44" s="444"/>
    </row>
    <row r="45" spans="2:5" ht="30" customHeight="1" x14ac:dyDescent="0.25">
      <c r="B45" s="442"/>
      <c r="C45" s="442"/>
      <c r="D45" s="442"/>
      <c r="E45" s="442"/>
    </row>
    <row r="46" spans="2:5" ht="30" customHeight="1" x14ac:dyDescent="0.25">
      <c r="B46" s="442"/>
      <c r="C46" s="442"/>
      <c r="D46" s="442"/>
      <c r="E46" s="442"/>
    </row>
    <row r="47" spans="2:5" ht="30" customHeight="1" x14ac:dyDescent="0.25"/>
    <row r="48" spans="2:5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</sheetData>
  <mergeCells count="29">
    <mergeCell ref="E35:E36"/>
    <mergeCell ref="B37:B42"/>
    <mergeCell ref="B33:B34"/>
    <mergeCell ref="B35:B36"/>
    <mergeCell ref="C35:C36"/>
    <mergeCell ref="D35:D36"/>
    <mergeCell ref="B31:B32"/>
    <mergeCell ref="D31:D32"/>
    <mergeCell ref="E31:E32"/>
    <mergeCell ref="E11:E12"/>
    <mergeCell ref="B13:B15"/>
    <mergeCell ref="C13:C15"/>
    <mergeCell ref="E13:E15"/>
    <mergeCell ref="B16:B17"/>
    <mergeCell ref="C16:C17"/>
    <mergeCell ref="D16:D17"/>
    <mergeCell ref="E16:E17"/>
    <mergeCell ref="B18:B19"/>
    <mergeCell ref="C18:C19"/>
    <mergeCell ref="D18:D19"/>
    <mergeCell ref="E18:E19"/>
    <mergeCell ref="B25:B26"/>
    <mergeCell ref="C2:D2"/>
    <mergeCell ref="B4:B6"/>
    <mergeCell ref="C4:C6"/>
    <mergeCell ref="B7:B10"/>
    <mergeCell ref="B11:B12"/>
    <mergeCell ref="C11:C12"/>
    <mergeCell ref="D11:D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Форма 6</vt:lpstr>
      <vt:lpstr>Форма 7</vt:lpstr>
      <vt:lpstr>Форма 8</vt:lpstr>
      <vt:lpstr>Форма 9</vt:lpstr>
      <vt:lpstr>Форма 10</vt:lpstr>
      <vt:lpstr>Лист1</vt:lpstr>
      <vt:lpstr>'Форма 10'!Область_печати</vt:lpstr>
      <vt:lpstr>'Форма 6'!Область_печати</vt:lpstr>
      <vt:lpstr>'Форма 7'!Область_печати</vt:lpstr>
      <vt:lpstr>'Форма 8'!Область_печати</vt:lpstr>
      <vt:lpstr>'Форма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FedotovaLV</cp:lastModifiedBy>
  <cp:lastPrinted>2022-04-12T23:04:24Z</cp:lastPrinted>
  <dcterms:created xsi:type="dcterms:W3CDTF">2013-11-11T03:32:15Z</dcterms:created>
  <dcterms:modified xsi:type="dcterms:W3CDTF">2022-04-12T23:07:58Z</dcterms:modified>
</cp:coreProperties>
</file>