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FU\2021\budg_grazdan\proekt\"/>
    </mc:Choice>
  </mc:AlternateContent>
  <bookViews>
    <workbookView xWindow="480" yWindow="180" windowWidth="27795" windowHeight="12525"/>
  </bookViews>
  <sheets>
    <sheet name="Расходы" sheetId="1" r:id="rId1"/>
  </sheets>
  <calcPr calcId="152511"/>
</workbook>
</file>

<file path=xl/calcChain.xml><?xml version="1.0" encoding="utf-8"?>
<calcChain xmlns="http://schemas.openxmlformats.org/spreadsheetml/2006/main">
  <c r="D54" i="1" l="1"/>
  <c r="J20" i="1" l="1"/>
  <c r="M50" i="1"/>
  <c r="M47" i="1"/>
  <c r="M48" i="1"/>
  <c r="M46" i="1"/>
  <c r="J40" i="1"/>
  <c r="J54" i="1" s="1"/>
  <c r="K40" i="1"/>
  <c r="K54" i="1" s="1"/>
  <c r="L40" i="1"/>
  <c r="L54" i="1" s="1"/>
  <c r="M42" i="1"/>
  <c r="M43" i="1"/>
  <c r="M44" i="1"/>
  <c r="M41" i="1"/>
  <c r="M39" i="1"/>
  <c r="M38" i="1"/>
  <c r="J37" i="1"/>
  <c r="K37" i="1"/>
  <c r="L37" i="1"/>
  <c r="E37" i="1"/>
  <c r="F37" i="1"/>
  <c r="G37" i="1"/>
  <c r="H37" i="1"/>
  <c r="I37" i="1"/>
  <c r="M37" i="1"/>
  <c r="M33" i="1"/>
  <c r="M34" i="1"/>
  <c r="M35" i="1"/>
  <c r="M36" i="1"/>
  <c r="M32" i="1"/>
  <c r="J31" i="1"/>
  <c r="K31" i="1"/>
  <c r="L31" i="1"/>
  <c r="L20" i="1"/>
  <c r="L6" i="1"/>
  <c r="J6" i="1"/>
  <c r="K6" i="1"/>
  <c r="J15" i="1"/>
  <c r="K15" i="1"/>
  <c r="L15" i="1"/>
  <c r="J17" i="1"/>
  <c r="K17" i="1"/>
  <c r="L17" i="1"/>
  <c r="K20" i="1"/>
  <c r="J26" i="1"/>
  <c r="K26" i="1"/>
  <c r="L26" i="1"/>
  <c r="M30" i="1"/>
  <c r="M29" i="1"/>
  <c r="M28" i="1"/>
  <c r="M27" i="1"/>
  <c r="M22" i="1"/>
  <c r="M23" i="1"/>
  <c r="M24" i="1"/>
  <c r="M25" i="1"/>
  <c r="M21" i="1"/>
  <c r="M19" i="1"/>
  <c r="M18" i="1"/>
  <c r="M8" i="1"/>
  <c r="M9" i="1"/>
  <c r="M10" i="1"/>
  <c r="M11" i="1"/>
  <c r="M12" i="1"/>
  <c r="M13" i="1"/>
  <c r="M14" i="1"/>
  <c r="M7" i="1"/>
  <c r="I17" i="1"/>
  <c r="I6" i="1"/>
  <c r="I20" i="1"/>
  <c r="I26" i="1"/>
  <c r="I31" i="1"/>
  <c r="I40" i="1"/>
  <c r="I45" i="1"/>
  <c r="E45" i="1"/>
  <c r="F45" i="1"/>
  <c r="G45" i="1"/>
  <c r="H45" i="1"/>
  <c r="I54" i="1" l="1"/>
  <c r="D8" i="1"/>
  <c r="D6" i="1" s="1"/>
  <c r="D9" i="1"/>
  <c r="D10" i="1"/>
  <c r="D11" i="1"/>
  <c r="D12" i="1"/>
  <c r="D13" i="1"/>
  <c r="D16" i="1"/>
  <c r="D18" i="1"/>
  <c r="D19" i="1"/>
  <c r="D21" i="1"/>
  <c r="D22" i="1"/>
  <c r="D23" i="1"/>
  <c r="D24" i="1"/>
  <c r="D25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1" i="1"/>
  <c r="D42" i="1"/>
  <c r="D43" i="1"/>
  <c r="D44" i="1"/>
  <c r="D46" i="1"/>
  <c r="D47" i="1"/>
  <c r="D48" i="1"/>
  <c r="D50" i="1"/>
  <c r="D52" i="1"/>
  <c r="D53" i="1"/>
  <c r="D7" i="1"/>
  <c r="F40" i="1"/>
  <c r="G40" i="1"/>
  <c r="H40" i="1"/>
  <c r="F26" i="1"/>
  <c r="G26" i="1"/>
  <c r="H26" i="1"/>
  <c r="F20" i="1"/>
  <c r="G20" i="1"/>
  <c r="H20" i="1"/>
  <c r="F17" i="1"/>
  <c r="G17" i="1"/>
  <c r="D17" i="1" s="1"/>
  <c r="H17" i="1"/>
  <c r="F15" i="1"/>
  <c r="G15" i="1"/>
  <c r="H15" i="1"/>
  <c r="I15" i="1"/>
  <c r="M15" i="1"/>
  <c r="F6" i="1"/>
  <c r="E51" i="1"/>
  <c r="D51" i="1" s="1"/>
  <c r="E49" i="1"/>
  <c r="D49" i="1" s="1"/>
  <c r="E40" i="1"/>
  <c r="D40" i="1" s="1"/>
  <c r="E31" i="1"/>
  <c r="E26" i="1"/>
  <c r="E20" i="1"/>
  <c r="E17" i="1"/>
  <c r="E15" i="1"/>
  <c r="D15" i="1" s="1"/>
  <c r="E6" i="1"/>
  <c r="G6" i="1"/>
  <c r="H6" i="1"/>
  <c r="D20" i="1" l="1"/>
  <c r="D26" i="1"/>
  <c r="M20" i="1"/>
  <c r="M26" i="1"/>
  <c r="M31" i="1"/>
  <c r="M40" i="1"/>
  <c r="M49" i="1"/>
  <c r="M17" i="1"/>
  <c r="M6" i="1"/>
  <c r="E54" i="1"/>
  <c r="F54" i="1"/>
  <c r="H54" i="1"/>
  <c r="M54" i="1"/>
  <c r="D45" i="1"/>
  <c r="G54" i="1"/>
  <c r="M45" i="1"/>
</calcChain>
</file>

<file path=xl/sharedStrings.xml><?xml version="1.0" encoding="utf-8"?>
<sst xmlns="http://schemas.openxmlformats.org/spreadsheetml/2006/main" count="161" uniqueCount="80">
  <si>
    <t>Наименование расходов</t>
  </si>
  <si>
    <t>Проект бюджета на 2021 год</t>
  </si>
  <si>
    <t>Проект бюджета на 2022 год (без учета условно утвержденных)</t>
  </si>
  <si>
    <t>Проект бюджета на 2023 год (без учета условно утвержденных)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</si>
  <si>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</si>
  <si>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</si>
  <si>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</si>
  <si>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</si>
  <si>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</si>
  <si>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</si>
  <si>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</si>
  <si>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</si>
  <si>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Всего расходов</t>
  </si>
  <si>
    <t>Отчетные данные за 2019 год (консолидированного бюджета )</t>
  </si>
  <si>
    <t xml:space="preserve">Ожидаемое исполнение          2020 года </t>
  </si>
  <si>
    <t>район</t>
  </si>
  <si>
    <t>чугуевка</t>
  </si>
  <si>
    <t>шумный</t>
  </si>
  <si>
    <t>Отклонения (проект на 2021 год - ожидаемое исполнение 2020 года</t>
  </si>
  <si>
    <t>Чугуевский муниципальный район</t>
  </si>
  <si>
    <t>Чугуевский муниципальный округ</t>
  </si>
  <si>
    <t xml:space="preserve">кокшаровка </t>
  </si>
  <si>
    <t>Общегосударственные вопросы, в том числе: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</si>
  <si>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</si>
  <si>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</si>
  <si>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</si>
  <si>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</si>
  <si>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</si>
  <si>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</si>
  <si>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</si>
  <si>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</si>
  <si>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Раздел</t>
  </si>
  <si>
    <t>Подраздел</t>
  </si>
  <si>
    <t>01</t>
  </si>
  <si>
    <t>00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</si>
  <si>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</si>
  <si>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</si>
  <si>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</si>
  <si>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</si>
  <si>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</si>
  <si>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</si>
  <si>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</si>
  <si>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</si>
  <si>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</si>
  <si>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13</t>
  </si>
  <si>
    <t>10</t>
  </si>
  <si>
    <t>НАЦИОНАЛЬНАЯ ОБОРОНА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</si>
  <si>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</si>
  <si>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</si>
  <si>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</si>
  <si>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12</t>
  </si>
  <si>
    <t>Сельское хозяйство и рыболовство</t>
  </si>
  <si>
    <t>Транспорт</t>
  </si>
  <si>
    <t>Водное хозяйство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</si>
  <si>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</si>
  <si>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</si>
  <si>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</si>
  <si>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</si>
  <si>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</si>
  <si>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</si>
  <si>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</si>
  <si>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</si>
  <si>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</si>
  <si>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</si>
  <si>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</si>
  <si>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</si>
  <si>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</si>
  <si>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</si>
  <si>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</si>
  <si>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</si>
  <si>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</si>
  <si>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</si>
  <si>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</si>
  <si>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</si>
  <si>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</si>
  <si>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</si>
  <si>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</si>
  <si>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</si>
  <si>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</si>
  <si>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Сведения о расходах бюджета по разделам и подразделам классификации расходов на очередной год и на плановый период в сравнении с ожидаемым исполнением за текущий финансовый год и отчетом за отчетный финансовый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</si>
</sst>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" fontId="2" fillId="2" borderId="7">
      <alignment horizontal="right" vertical="top" shrinkToFit="1"/>
    </xf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164" fontId="3" fillId="0" borderId="1" xfId="0" applyNumberFormat="1" applyFont="1" applyFill="1" applyBorder="1" applyAlignment="1" applyProtection="1">
      <alignment vertical="center"/>
      <protection locked="0"/>
    </xf>
    <xf numFmtId="4" fontId="2" fillId="2" borderId="7" xfId="1" applyNumberFormat="1" applyFont="1" applyProtection="1">
      <alignment horizontal="right" vertical="top" shrinkToFit="1"/>
    </xf>
    <xf numFmtId="4" fontId="2" fillId="2" borderId="7" xfId="1" applyNumberFormat="1" applyFont="1" applyAlignment="1" applyProtection="1">
      <alignment horizontal="right" vertical="center" shrinkToFit="1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2" borderId="7" xfId="1" applyNumberFormat="1" applyFont="1" applyAlignment="1" applyProtection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xl44" xfId="1"/>
    <cellStyle name="Обычный" xfId="0" builtinId="0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workbookViewId="0">
      <selection activeCell="J4" sqref="J4:J5"/>
    </sheetView>
  </sheetViews>
  <sheetFormatPr defaultRowHeight="15.75" x14ac:dyDescent="0.25"/>
  <cols>
    <col min="1" max="1" width="9.140625" style="22"/>
    <col min="2" max="2" width="12" style="22" customWidth="1"/>
    <col min="3" max="3" width="27.7109375" style="9" customWidth="1"/>
    <col min="4" max="4" width="21.42578125" style="9" customWidth="1"/>
    <col min="5" max="8" width="18.5703125" style="9" hidden="1" customWidth="1"/>
    <col min="9" max="9" width="20" style="9" customWidth="1"/>
    <col min="10" max="10" width="21.42578125" style="9" customWidth="1"/>
    <col min="11" max="11" width="15.85546875" style="9" customWidth="1"/>
    <col min="12" max="13" width="22.85546875" style="9" customWidth="1"/>
  </cols>
  <sheetData>
    <row r="1" spans="1:13" ht="36.75" customHeight="1" x14ac:dyDescent="0.25">
      <c r="A1" s="33" t="s">
        <v>79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ht="54.75" customHeight="1" x14ac:dyDescent="0.25">
      <c r="A3" s="30" t="s">
        <v>31</v>
      </c>
      <c r="B3" s="30" t="s">
        <v>32</v>
      </c>
      <c r="C3" s="30" t="s">
        <v>0</v>
      </c>
      <c r="D3" s="1" t="s">
        <v>19</v>
      </c>
      <c r="E3" s="11"/>
      <c r="F3" s="11"/>
      <c r="G3" s="11"/>
      <c r="H3" s="11"/>
      <c r="I3" s="27" t="s">
        <v>20</v>
      </c>
      <c r="J3" s="28"/>
      <c r="K3" s="28"/>
      <c r="L3" s="28"/>
      <c r="M3" s="29"/>
    </row>
    <row r="4" spans="1:13" ht="15" customHeight="1" x14ac:dyDescent="0.25">
      <c r="A4" s="32"/>
      <c r="B4" s="32"/>
      <c r="C4" s="32"/>
      <c r="D4" s="30" t="s">
        <v>13</v>
      </c>
      <c r="E4" s="12"/>
      <c r="F4" s="12"/>
      <c r="G4" s="12"/>
      <c r="H4" s="12"/>
      <c r="I4" s="30" t="s">
        <v>14</v>
      </c>
      <c r="J4" s="30" t="s">
        <v>1</v>
      </c>
      <c r="K4" s="30" t="s">
        <v>2</v>
      </c>
      <c r="L4" s="30" t="s">
        <v>3</v>
      </c>
      <c r="M4" s="30" t="s">
        <v>18</v>
      </c>
    </row>
    <row r="5" spans="1:13" ht="67.5" customHeight="1" x14ac:dyDescent="0.25">
      <c r="A5" s="31"/>
      <c r="B5" s="31"/>
      <c r="C5" s="31"/>
      <c r="D5" s="31"/>
      <c r="E5" s="13" t="s">
        <v>15</v>
      </c>
      <c r="F5" s="13" t="s">
        <v>16</v>
      </c>
      <c r="G5" s="13" t="s">
        <v>21</v>
      </c>
      <c r="H5" s="13" t="s">
        <v>17</v>
      </c>
      <c r="I5" s="31"/>
      <c r="J5" s="31"/>
      <c r="K5" s="31"/>
      <c r="L5" s="31"/>
      <c r="M5" s="31"/>
    </row>
    <row r="6" spans="1:13" ht="31.5" x14ac:dyDescent="0.25">
      <c r="A6" s="14" t="s">
        <v>33</v>
      </c>
      <c r="B6" s="14" t="s">
        <v>34</v>
      </c>
      <c r="C6" s="15" t="s">
        <v>22</v>
      </c>
      <c r="D6" s="7">
        <f>SUM(D7:D14)</f>
        <v>108963751.70999999</v>
      </c>
      <c r="E6" s="7">
        <f t="shared" ref="E6:H6" si="0">SUM(E7:E14)</f>
        <v>77722987.299999997</v>
      </c>
      <c r="F6" s="7">
        <f>SUM(F7:F14)</f>
        <v>24603566.980000004</v>
      </c>
      <c r="G6" s="7">
        <f t="shared" si="0"/>
        <v>3601117.08</v>
      </c>
      <c r="H6" s="7">
        <f t="shared" si="0"/>
        <v>3106080.3500000006</v>
      </c>
      <c r="I6" s="7">
        <f>SUM(I7:I14)</f>
        <v>150700028.19999999</v>
      </c>
      <c r="J6" s="7">
        <f t="shared" ref="J6:K6" si="1">SUM(J7:J14)</f>
        <v>139171633.07999998</v>
      </c>
      <c r="K6" s="7">
        <f t="shared" si="1"/>
        <v>129586912.08</v>
      </c>
      <c r="L6" s="7">
        <f>SUM(L7:L14)</f>
        <v>127783462.08</v>
      </c>
      <c r="M6" s="16">
        <f>J6-I6</f>
        <v>-11528395.120000005</v>
      </c>
    </row>
    <row r="7" spans="1:13" ht="94.5" x14ac:dyDescent="0.25">
      <c r="A7" s="17" t="s">
        <v>33</v>
      </c>
      <c r="B7" s="17" t="s">
        <v>35</v>
      </c>
      <c r="C7" s="18" t="s">
        <v>23</v>
      </c>
      <c r="D7" s="8">
        <f>E7+F7+G7+H7</f>
        <v>5265196.8</v>
      </c>
      <c r="E7" s="8">
        <v>2004974.46</v>
      </c>
      <c r="F7" s="8">
        <v>1330089.1499999999</v>
      </c>
      <c r="G7" s="8">
        <v>1011582.9</v>
      </c>
      <c r="H7" s="8">
        <v>918550.29</v>
      </c>
      <c r="I7" s="6">
        <v>2376602.23</v>
      </c>
      <c r="J7" s="19">
        <v>2723900</v>
      </c>
      <c r="K7" s="19">
        <v>2723900</v>
      </c>
      <c r="L7" s="19">
        <v>2723900</v>
      </c>
      <c r="M7" s="19">
        <f>J7-I7</f>
        <v>347297.77</v>
      </c>
    </row>
    <row r="8" spans="1:13" ht="126" x14ac:dyDescent="0.25">
      <c r="A8" s="17" t="s">
        <v>33</v>
      </c>
      <c r="B8" s="17" t="s">
        <v>36</v>
      </c>
      <c r="C8" s="18" t="s">
        <v>24</v>
      </c>
      <c r="D8" s="8">
        <f t="shared" ref="D8:D53" si="2">E8+F8+G8+H8</f>
        <v>2705240.81</v>
      </c>
      <c r="E8" s="8">
        <v>2705240.81</v>
      </c>
      <c r="F8" s="8"/>
      <c r="G8" s="8"/>
      <c r="H8" s="8"/>
      <c r="I8" s="6">
        <v>2112518.84</v>
      </c>
      <c r="J8" s="19">
        <v>2159500</v>
      </c>
      <c r="K8" s="19">
        <v>1959500</v>
      </c>
      <c r="L8" s="19">
        <v>1859500</v>
      </c>
      <c r="M8" s="19">
        <f t="shared" ref="M8:M14" si="3">J8-I8</f>
        <v>46981.160000000149</v>
      </c>
    </row>
    <row r="9" spans="1:13" ht="126" x14ac:dyDescent="0.25">
      <c r="A9" s="17" t="s">
        <v>33</v>
      </c>
      <c r="B9" s="17" t="s">
        <v>37</v>
      </c>
      <c r="C9" s="18" t="s">
        <v>25</v>
      </c>
      <c r="D9" s="8">
        <f t="shared" si="2"/>
        <v>46058259.349999994</v>
      </c>
      <c r="E9" s="8">
        <v>36175890.049999997</v>
      </c>
      <c r="F9" s="8">
        <v>6185820.4100000001</v>
      </c>
      <c r="G9" s="8">
        <v>2040400.07</v>
      </c>
      <c r="H9" s="8">
        <v>1656148.82</v>
      </c>
      <c r="I9" s="6">
        <v>57471535.829999998</v>
      </c>
      <c r="J9" s="19">
        <v>58113600</v>
      </c>
      <c r="K9" s="19">
        <v>58113600</v>
      </c>
      <c r="L9" s="19">
        <v>57963600</v>
      </c>
      <c r="M9" s="19">
        <f t="shared" si="3"/>
        <v>642064.17000000179</v>
      </c>
    </row>
    <row r="10" spans="1:13" x14ac:dyDescent="0.25">
      <c r="A10" s="17" t="s">
        <v>33</v>
      </c>
      <c r="B10" s="17" t="s">
        <v>38</v>
      </c>
      <c r="C10" s="18" t="s">
        <v>26</v>
      </c>
      <c r="D10" s="8">
        <f t="shared" si="2"/>
        <v>21020</v>
      </c>
      <c r="E10" s="8">
        <v>21020</v>
      </c>
      <c r="F10" s="8"/>
      <c r="G10" s="8"/>
      <c r="H10" s="8"/>
      <c r="I10" s="6">
        <v>21463</v>
      </c>
      <c r="J10" s="19">
        <v>22998</v>
      </c>
      <c r="K10" s="19">
        <v>239207</v>
      </c>
      <c r="L10" s="19">
        <v>239207</v>
      </c>
      <c r="M10" s="19">
        <f t="shared" si="3"/>
        <v>1535</v>
      </c>
    </row>
    <row r="11" spans="1:13" ht="94.5" x14ac:dyDescent="0.25">
      <c r="A11" s="17" t="s">
        <v>33</v>
      </c>
      <c r="B11" s="17" t="s">
        <v>39</v>
      </c>
      <c r="C11" s="18" t="s">
        <v>27</v>
      </c>
      <c r="D11" s="8">
        <f t="shared" si="2"/>
        <v>7744247.4900000002</v>
      </c>
      <c r="E11" s="8">
        <v>7744247.4900000002</v>
      </c>
      <c r="F11" s="8"/>
      <c r="G11" s="8"/>
      <c r="H11" s="8"/>
      <c r="I11" s="6">
        <v>9595687.5999999996</v>
      </c>
      <c r="J11" s="19">
        <v>9139600</v>
      </c>
      <c r="K11" s="19">
        <v>9139600</v>
      </c>
      <c r="L11" s="19">
        <v>9139600</v>
      </c>
      <c r="M11" s="19">
        <f t="shared" si="3"/>
        <v>-456087.59999999963</v>
      </c>
    </row>
    <row r="12" spans="1:13" ht="31.5" x14ac:dyDescent="0.25">
      <c r="A12" s="17" t="s">
        <v>33</v>
      </c>
      <c r="B12" s="17" t="s">
        <v>40</v>
      </c>
      <c r="C12" s="18" t="s">
        <v>28</v>
      </c>
      <c r="D12" s="8">
        <f t="shared" si="2"/>
        <v>0</v>
      </c>
      <c r="E12" s="8">
        <v>0</v>
      </c>
      <c r="F12" s="8"/>
      <c r="G12" s="8"/>
      <c r="H12" s="8"/>
      <c r="I12" s="6">
        <v>750000</v>
      </c>
      <c r="J12" s="19">
        <v>500000</v>
      </c>
      <c r="K12" s="19">
        <v>0</v>
      </c>
      <c r="L12" s="19">
        <v>0</v>
      </c>
      <c r="M12" s="19">
        <f t="shared" si="3"/>
        <v>-250000</v>
      </c>
    </row>
    <row r="13" spans="1:13" x14ac:dyDescent="0.25">
      <c r="A13" s="17" t="s">
        <v>33</v>
      </c>
      <c r="B13" s="17" t="s">
        <v>43</v>
      </c>
      <c r="C13" s="18" t="s">
        <v>29</v>
      </c>
      <c r="D13" s="8">
        <f t="shared" si="2"/>
        <v>0</v>
      </c>
      <c r="E13" s="8">
        <v>0</v>
      </c>
      <c r="F13" s="8"/>
      <c r="G13" s="8"/>
      <c r="H13" s="8"/>
      <c r="I13" s="6">
        <v>0</v>
      </c>
      <c r="J13" s="19">
        <v>3000000</v>
      </c>
      <c r="K13" s="19">
        <v>1500000</v>
      </c>
      <c r="L13" s="19">
        <v>1500000</v>
      </c>
      <c r="M13" s="19">
        <f t="shared" si="3"/>
        <v>3000000</v>
      </c>
    </row>
    <row r="14" spans="1:13" ht="47.25" x14ac:dyDescent="0.25">
      <c r="A14" s="17" t="s">
        <v>33</v>
      </c>
      <c r="B14" s="17" t="s">
        <v>44</v>
      </c>
      <c r="C14" s="18" t="s">
        <v>30</v>
      </c>
      <c r="D14" s="8">
        <v>47169787.259999998</v>
      </c>
      <c r="E14" s="8">
        <v>29071614.489999998</v>
      </c>
      <c r="F14" s="8">
        <v>17087657.420000002</v>
      </c>
      <c r="G14" s="8">
        <v>549134.11</v>
      </c>
      <c r="H14" s="8">
        <v>531381.24</v>
      </c>
      <c r="I14" s="6">
        <v>78372220.700000003</v>
      </c>
      <c r="J14" s="19">
        <v>63512035.079999998</v>
      </c>
      <c r="K14" s="19">
        <v>55911105.079999998</v>
      </c>
      <c r="L14" s="19">
        <v>54357655.079999998</v>
      </c>
      <c r="M14" s="19">
        <f t="shared" si="3"/>
        <v>-14860185.620000005</v>
      </c>
    </row>
    <row r="15" spans="1:13" ht="36" customHeight="1" x14ac:dyDescent="0.25">
      <c r="A15" s="14" t="s">
        <v>35</v>
      </c>
      <c r="B15" s="14" t="s">
        <v>34</v>
      </c>
      <c r="C15" s="15" t="s">
        <v>46</v>
      </c>
      <c r="D15" s="7">
        <f t="shared" si="2"/>
        <v>416493</v>
      </c>
      <c r="E15" s="7">
        <f>E16</f>
        <v>416493</v>
      </c>
      <c r="F15" s="7">
        <f t="shared" ref="F15:M15" si="4">F16</f>
        <v>0</v>
      </c>
      <c r="G15" s="7">
        <f t="shared" si="4"/>
        <v>0</v>
      </c>
      <c r="H15" s="7">
        <f t="shared" si="4"/>
        <v>0</v>
      </c>
      <c r="I15" s="7">
        <f t="shared" si="4"/>
        <v>0</v>
      </c>
      <c r="J15" s="7">
        <f t="shared" ref="J15" si="5">J16</f>
        <v>0</v>
      </c>
      <c r="K15" s="7">
        <f t="shared" ref="K15" si="6">K16</f>
        <v>0</v>
      </c>
      <c r="L15" s="7">
        <f t="shared" ref="L15" si="7">L16</f>
        <v>0</v>
      </c>
      <c r="M15" s="7">
        <f t="shared" si="4"/>
        <v>0</v>
      </c>
    </row>
    <row r="16" spans="1:13" ht="36" customHeight="1" x14ac:dyDescent="0.25">
      <c r="A16" s="17" t="s">
        <v>35</v>
      </c>
      <c r="B16" s="17" t="s">
        <v>36</v>
      </c>
      <c r="C16" s="18" t="s">
        <v>47</v>
      </c>
      <c r="D16" s="8">
        <f t="shared" si="2"/>
        <v>416493</v>
      </c>
      <c r="E16" s="8">
        <v>416493</v>
      </c>
      <c r="F16" s="8"/>
      <c r="G16" s="8"/>
      <c r="H16" s="8"/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3" ht="63" x14ac:dyDescent="0.25">
      <c r="A17" s="14" t="s">
        <v>36</v>
      </c>
      <c r="B17" s="14" t="s">
        <v>34</v>
      </c>
      <c r="C17" s="20" t="s">
        <v>4</v>
      </c>
      <c r="D17" s="7">
        <f t="shared" si="2"/>
        <v>2384381.9600000004</v>
      </c>
      <c r="E17" s="7">
        <f>SUM(E18:E19)</f>
        <v>1637189.8</v>
      </c>
      <c r="F17" s="7">
        <f t="shared" ref="F17:H17" si="8">SUM(F18:F19)</f>
        <v>356909.88</v>
      </c>
      <c r="G17" s="7">
        <f t="shared" si="8"/>
        <v>137339.18</v>
      </c>
      <c r="H17" s="7">
        <f t="shared" si="8"/>
        <v>252943.1</v>
      </c>
      <c r="I17" s="7">
        <f>SUM(I18:I19)</f>
        <v>1996835.06</v>
      </c>
      <c r="J17" s="7">
        <f t="shared" ref="J17:L17" si="9">SUM(J18:J19)</f>
        <v>1996130</v>
      </c>
      <c r="K17" s="7">
        <f t="shared" si="9"/>
        <v>1466110</v>
      </c>
      <c r="L17" s="7">
        <f t="shared" si="9"/>
        <v>930650</v>
      </c>
      <c r="M17" s="16">
        <f>J17-I17</f>
        <v>-705.06000000005588</v>
      </c>
    </row>
    <row r="18" spans="1:13" ht="94.5" x14ac:dyDescent="0.25">
      <c r="A18" s="17" t="s">
        <v>36</v>
      </c>
      <c r="B18" s="17" t="s">
        <v>42</v>
      </c>
      <c r="C18" s="21" t="s">
        <v>48</v>
      </c>
      <c r="D18" s="8">
        <f t="shared" si="2"/>
        <v>2384381.9600000004</v>
      </c>
      <c r="E18" s="8">
        <v>1637189.8</v>
      </c>
      <c r="F18" s="8">
        <v>356909.88</v>
      </c>
      <c r="G18" s="8">
        <v>137339.18</v>
      </c>
      <c r="H18" s="8">
        <v>252943.1</v>
      </c>
      <c r="I18" s="6">
        <v>1996835.06</v>
      </c>
      <c r="J18" s="19">
        <v>0</v>
      </c>
      <c r="K18" s="19">
        <v>0</v>
      </c>
      <c r="L18" s="19">
        <v>0</v>
      </c>
      <c r="M18" s="19">
        <f>J18-I18</f>
        <v>-1996835.06</v>
      </c>
    </row>
    <row r="19" spans="1:13" ht="94.5" x14ac:dyDescent="0.25">
      <c r="A19" s="17" t="s">
        <v>36</v>
      </c>
      <c r="B19" s="17" t="s">
        <v>45</v>
      </c>
      <c r="C19" s="21" t="s">
        <v>49</v>
      </c>
      <c r="D19" s="8">
        <f t="shared" si="2"/>
        <v>0</v>
      </c>
      <c r="E19" s="8">
        <v>0</v>
      </c>
      <c r="F19" s="8"/>
      <c r="G19" s="8"/>
      <c r="H19" s="8"/>
      <c r="I19" s="8">
        <v>0</v>
      </c>
      <c r="J19" s="19">
        <v>1996130</v>
      </c>
      <c r="K19" s="19">
        <v>1466110</v>
      </c>
      <c r="L19" s="19">
        <v>930650</v>
      </c>
      <c r="M19" s="19">
        <f>J19-I19</f>
        <v>1996130</v>
      </c>
    </row>
    <row r="20" spans="1:13" ht="31.5" x14ac:dyDescent="0.25">
      <c r="A20" s="14" t="s">
        <v>37</v>
      </c>
      <c r="B20" s="14" t="s">
        <v>34</v>
      </c>
      <c r="C20" s="15" t="s">
        <v>5</v>
      </c>
      <c r="D20" s="7">
        <f t="shared" si="2"/>
        <v>42891897.43</v>
      </c>
      <c r="E20" s="7">
        <f>SUM(E21:E25)</f>
        <v>42891897.43</v>
      </c>
      <c r="F20" s="7">
        <f t="shared" ref="F20:H20" si="10">SUM(F21:F25)</f>
        <v>0</v>
      </c>
      <c r="G20" s="7">
        <f t="shared" si="10"/>
        <v>0</v>
      </c>
      <c r="H20" s="7">
        <f t="shared" si="10"/>
        <v>0</v>
      </c>
      <c r="I20" s="7">
        <f>SUM(I21:I25)</f>
        <v>70565789.700000003</v>
      </c>
      <c r="J20" s="7">
        <f>SUM(J21:J25)</f>
        <v>36117734</v>
      </c>
      <c r="K20" s="7">
        <f t="shared" ref="K20:L20" si="11">SUM(K21:K25)</f>
        <v>27013034</v>
      </c>
      <c r="L20" s="7">
        <f t="shared" si="11"/>
        <v>27964934</v>
      </c>
      <c r="M20" s="16">
        <f t="shared" ref="M20:M50" si="12">J20-I20</f>
        <v>-34448055.700000003</v>
      </c>
    </row>
    <row r="21" spans="1:13" ht="31.5" x14ac:dyDescent="0.25">
      <c r="A21" s="17" t="s">
        <v>37</v>
      </c>
      <c r="B21" s="17" t="s">
        <v>38</v>
      </c>
      <c r="C21" s="18" t="s">
        <v>51</v>
      </c>
      <c r="D21" s="8">
        <f t="shared" si="2"/>
        <v>0</v>
      </c>
      <c r="E21" s="8">
        <v>0</v>
      </c>
      <c r="F21" s="8"/>
      <c r="G21" s="8"/>
      <c r="H21" s="8"/>
      <c r="I21" s="4">
        <v>0</v>
      </c>
      <c r="J21" s="19">
        <v>382811</v>
      </c>
      <c r="K21" s="19">
        <v>382811</v>
      </c>
      <c r="L21" s="19">
        <v>382811</v>
      </c>
      <c r="M21" s="19">
        <f>J21-I21</f>
        <v>382811</v>
      </c>
    </row>
    <row r="22" spans="1:13" hidden="1" x14ac:dyDescent="0.25">
      <c r="A22" s="17" t="s">
        <v>37</v>
      </c>
      <c r="B22" s="17" t="s">
        <v>39</v>
      </c>
      <c r="C22" s="18" t="s">
        <v>53</v>
      </c>
      <c r="D22" s="8">
        <f t="shared" si="2"/>
        <v>0</v>
      </c>
      <c r="E22" s="8">
        <v>0</v>
      </c>
      <c r="F22" s="8"/>
      <c r="G22" s="8"/>
      <c r="H22" s="8"/>
      <c r="I22" s="5">
        <v>0</v>
      </c>
      <c r="J22" s="19">
        <v>0</v>
      </c>
      <c r="K22" s="19">
        <v>0</v>
      </c>
      <c r="L22" s="19">
        <v>0</v>
      </c>
      <c r="M22" s="19">
        <f t="shared" ref="M22:M25" si="13">J22-I22</f>
        <v>0</v>
      </c>
    </row>
    <row r="23" spans="1:13" x14ac:dyDescent="0.25">
      <c r="A23" s="17" t="s">
        <v>37</v>
      </c>
      <c r="B23" s="17" t="s">
        <v>41</v>
      </c>
      <c r="C23" s="18" t="s">
        <v>52</v>
      </c>
      <c r="D23" s="8">
        <f t="shared" si="2"/>
        <v>1803223</v>
      </c>
      <c r="E23" s="8">
        <v>1803223</v>
      </c>
      <c r="F23" s="8"/>
      <c r="G23" s="8"/>
      <c r="H23" s="8"/>
      <c r="I23" s="5">
        <v>2503223</v>
      </c>
      <c r="J23" s="19">
        <v>2753223</v>
      </c>
      <c r="K23" s="19">
        <v>2753223</v>
      </c>
      <c r="L23" s="19">
        <v>2753223</v>
      </c>
      <c r="M23" s="19">
        <f t="shared" si="13"/>
        <v>250000</v>
      </c>
    </row>
    <row r="24" spans="1:13" ht="31.5" x14ac:dyDescent="0.25">
      <c r="A24" s="17" t="s">
        <v>37</v>
      </c>
      <c r="B24" s="17" t="s">
        <v>42</v>
      </c>
      <c r="C24" s="18" t="s">
        <v>54</v>
      </c>
      <c r="D24" s="8">
        <f t="shared" si="2"/>
        <v>40564032.109999999</v>
      </c>
      <c r="E24" s="8">
        <v>40564032.109999999</v>
      </c>
      <c r="F24" s="8"/>
      <c r="G24" s="8"/>
      <c r="H24" s="8"/>
      <c r="I24" s="3">
        <v>68062566.700000003</v>
      </c>
      <c r="J24" s="19">
        <v>32881700</v>
      </c>
      <c r="K24" s="19">
        <v>23797000</v>
      </c>
      <c r="L24" s="19">
        <v>24748900</v>
      </c>
      <c r="M24" s="19">
        <f t="shared" si="13"/>
        <v>-35180866.700000003</v>
      </c>
    </row>
    <row r="25" spans="1:13" ht="31.5" x14ac:dyDescent="0.25">
      <c r="A25" s="17" t="s">
        <v>37</v>
      </c>
      <c r="B25" s="17" t="s">
        <v>50</v>
      </c>
      <c r="C25" s="18" t="s">
        <v>55</v>
      </c>
      <c r="D25" s="8">
        <f t="shared" si="2"/>
        <v>524642.31999999995</v>
      </c>
      <c r="E25" s="8">
        <v>524642.31999999995</v>
      </c>
      <c r="F25" s="8"/>
      <c r="G25" s="8"/>
      <c r="H25" s="8"/>
      <c r="I25" s="8">
        <v>0</v>
      </c>
      <c r="J25" s="19">
        <v>100000</v>
      </c>
      <c r="K25" s="19">
        <v>80000</v>
      </c>
      <c r="L25" s="19">
        <v>80000</v>
      </c>
      <c r="M25" s="19">
        <f t="shared" si="13"/>
        <v>100000</v>
      </c>
    </row>
    <row r="26" spans="1:13" ht="31.5" x14ac:dyDescent="0.25">
      <c r="A26" s="14" t="s">
        <v>38</v>
      </c>
      <c r="B26" s="14" t="s">
        <v>34</v>
      </c>
      <c r="C26" s="15" t="s">
        <v>6</v>
      </c>
      <c r="D26" s="7">
        <f t="shared" si="2"/>
        <v>31854865.269999996</v>
      </c>
      <c r="E26" s="7">
        <f>SUM(E27:E30)</f>
        <v>5497898.1499999994</v>
      </c>
      <c r="F26" s="7">
        <f t="shared" ref="F26:H26" si="14">SUM(F27:F30)</f>
        <v>24055754.239999998</v>
      </c>
      <c r="G26" s="7">
        <f t="shared" si="14"/>
        <v>345516.22</v>
      </c>
      <c r="H26" s="7">
        <f t="shared" si="14"/>
        <v>1955696.66</v>
      </c>
      <c r="I26" s="7">
        <f>SUM(I27:I30)</f>
        <v>37227102.320000008</v>
      </c>
      <c r="J26" s="7">
        <f t="shared" ref="J26:L26" si="15">SUM(J27:J30)</f>
        <v>43316229.659999996</v>
      </c>
      <c r="K26" s="7">
        <f t="shared" si="15"/>
        <v>21481919.66</v>
      </c>
      <c r="L26" s="7">
        <f t="shared" si="15"/>
        <v>21445419.66</v>
      </c>
      <c r="M26" s="16">
        <f t="shared" si="12"/>
        <v>6089127.3399999887</v>
      </c>
    </row>
    <row r="27" spans="1:13" x14ac:dyDescent="0.25">
      <c r="A27" s="17" t="s">
        <v>38</v>
      </c>
      <c r="B27" s="17" t="s">
        <v>33</v>
      </c>
      <c r="C27" s="18" t="s">
        <v>56</v>
      </c>
      <c r="D27" s="8">
        <f t="shared" si="2"/>
        <v>2167418.5099999998</v>
      </c>
      <c r="E27" s="8">
        <v>2167418.5099999998</v>
      </c>
      <c r="F27" s="7"/>
      <c r="G27" s="7"/>
      <c r="H27" s="7"/>
      <c r="I27" s="2">
        <v>1099922.1000000001</v>
      </c>
      <c r="J27" s="19">
        <v>4373210</v>
      </c>
      <c r="K27" s="19">
        <v>4410000</v>
      </c>
      <c r="L27" s="19">
        <v>4410000</v>
      </c>
      <c r="M27" s="19">
        <f>J27-I27</f>
        <v>3273287.9</v>
      </c>
    </row>
    <row r="28" spans="1:13" x14ac:dyDescent="0.25">
      <c r="A28" s="17" t="s">
        <v>38</v>
      </c>
      <c r="B28" s="17" t="s">
        <v>35</v>
      </c>
      <c r="C28" s="18" t="s">
        <v>57</v>
      </c>
      <c r="D28" s="8">
        <f t="shared" si="2"/>
        <v>3330112.76</v>
      </c>
      <c r="E28" s="8">
        <v>3330112.76</v>
      </c>
      <c r="F28" s="7"/>
      <c r="G28" s="7"/>
      <c r="H28" s="7"/>
      <c r="I28" s="3">
        <v>4220968.3</v>
      </c>
      <c r="J28" s="19">
        <v>27940000</v>
      </c>
      <c r="K28" s="19">
        <v>6330000</v>
      </c>
      <c r="L28" s="19">
        <v>6280000</v>
      </c>
      <c r="M28" s="19">
        <f>J28-I28</f>
        <v>23719031.699999999</v>
      </c>
    </row>
    <row r="29" spans="1:13" x14ac:dyDescent="0.25">
      <c r="A29" s="17" t="s">
        <v>38</v>
      </c>
      <c r="B29" s="17" t="s">
        <v>36</v>
      </c>
      <c r="C29" s="18" t="s">
        <v>58</v>
      </c>
      <c r="D29" s="8">
        <f t="shared" si="2"/>
        <v>26356967.119999997</v>
      </c>
      <c r="E29" s="8"/>
      <c r="F29" s="7">
        <v>24055754.239999998</v>
      </c>
      <c r="G29" s="7">
        <v>345516.22</v>
      </c>
      <c r="H29" s="7">
        <v>1955696.66</v>
      </c>
      <c r="I29" s="2">
        <v>28905792.260000002</v>
      </c>
      <c r="J29" s="19">
        <v>11002600</v>
      </c>
      <c r="K29" s="19">
        <v>10741500</v>
      </c>
      <c r="L29" s="19">
        <v>10755000</v>
      </c>
      <c r="M29" s="19">
        <f>J29-I29</f>
        <v>-17903192.260000002</v>
      </c>
    </row>
    <row r="30" spans="1:13" ht="47.25" x14ac:dyDescent="0.25">
      <c r="A30" s="17" t="s">
        <v>38</v>
      </c>
      <c r="B30" s="17" t="s">
        <v>38</v>
      </c>
      <c r="C30" s="18" t="s">
        <v>59</v>
      </c>
      <c r="D30" s="23">
        <f t="shared" si="2"/>
        <v>366.88</v>
      </c>
      <c r="E30" s="23">
        <v>366.88</v>
      </c>
      <c r="F30" s="24"/>
      <c r="G30" s="24"/>
      <c r="H30" s="24"/>
      <c r="I30" s="26">
        <v>3000419.66</v>
      </c>
      <c r="J30" s="25">
        <v>419.66</v>
      </c>
      <c r="K30" s="25">
        <v>419.66</v>
      </c>
      <c r="L30" s="25">
        <v>419.66</v>
      </c>
      <c r="M30" s="25">
        <f>J30-I30</f>
        <v>-3000000</v>
      </c>
    </row>
    <row r="31" spans="1:13" x14ac:dyDescent="0.25">
      <c r="A31" s="14" t="s">
        <v>40</v>
      </c>
      <c r="B31" s="14" t="s">
        <v>34</v>
      </c>
      <c r="C31" s="15" t="s">
        <v>7</v>
      </c>
      <c r="D31" s="7">
        <f t="shared" si="2"/>
        <v>591513840.40999997</v>
      </c>
      <c r="E31" s="7">
        <f>SUM(E32:E36)</f>
        <v>591513840.40999997</v>
      </c>
      <c r="F31" s="7"/>
      <c r="G31" s="7"/>
      <c r="H31" s="7"/>
      <c r="I31" s="7">
        <f>SUM(I32:I36)</f>
        <v>745894557.65999997</v>
      </c>
      <c r="J31" s="7">
        <f t="shared" ref="J31:L31" si="16">SUM(J32:J36)</f>
        <v>768934212.81999993</v>
      </c>
      <c r="K31" s="7">
        <f t="shared" si="16"/>
        <v>586592523</v>
      </c>
      <c r="L31" s="7">
        <f t="shared" si="16"/>
        <v>575520063</v>
      </c>
      <c r="M31" s="16">
        <f t="shared" si="12"/>
        <v>23039655.159999967</v>
      </c>
    </row>
    <row r="32" spans="1:13" x14ac:dyDescent="0.25">
      <c r="A32" s="17" t="s">
        <v>40</v>
      </c>
      <c r="B32" s="17" t="s">
        <v>33</v>
      </c>
      <c r="C32" s="18" t="s">
        <v>60</v>
      </c>
      <c r="D32" s="8">
        <f t="shared" si="2"/>
        <v>133955415.73999999</v>
      </c>
      <c r="E32" s="8">
        <v>133955415.73999999</v>
      </c>
      <c r="F32" s="8"/>
      <c r="G32" s="8"/>
      <c r="H32" s="8"/>
      <c r="I32" s="5">
        <v>207817573.03999999</v>
      </c>
      <c r="J32" s="19">
        <v>282246533.81999999</v>
      </c>
      <c r="K32" s="19">
        <v>125302934</v>
      </c>
      <c r="L32" s="19">
        <v>119325834</v>
      </c>
      <c r="M32" s="19">
        <f>J32-I32</f>
        <v>74428960.780000001</v>
      </c>
    </row>
    <row r="33" spans="1:13" x14ac:dyDescent="0.25">
      <c r="A33" s="17" t="s">
        <v>40</v>
      </c>
      <c r="B33" s="17" t="s">
        <v>35</v>
      </c>
      <c r="C33" s="18" t="s">
        <v>61</v>
      </c>
      <c r="D33" s="8">
        <f t="shared" si="2"/>
        <v>394084172.86000001</v>
      </c>
      <c r="E33" s="8">
        <v>394084172.86000001</v>
      </c>
      <c r="F33" s="8"/>
      <c r="G33" s="8"/>
      <c r="H33" s="8"/>
      <c r="I33" s="5">
        <v>471540022.50999999</v>
      </c>
      <c r="J33" s="19">
        <v>416571251</v>
      </c>
      <c r="K33" s="19">
        <v>394403291</v>
      </c>
      <c r="L33" s="19">
        <v>390393631</v>
      </c>
      <c r="M33" s="19">
        <f t="shared" ref="M33:M36" si="17">J33-I33</f>
        <v>-54968771.50999999</v>
      </c>
    </row>
    <row r="34" spans="1:13" ht="31.5" x14ac:dyDescent="0.25">
      <c r="A34" s="17" t="s">
        <v>40</v>
      </c>
      <c r="B34" s="17" t="s">
        <v>36</v>
      </c>
      <c r="C34" s="18" t="s">
        <v>62</v>
      </c>
      <c r="D34" s="8">
        <f t="shared" si="2"/>
        <v>32795578.280000001</v>
      </c>
      <c r="E34" s="8">
        <v>32795578.280000001</v>
      </c>
      <c r="F34" s="8"/>
      <c r="G34" s="8"/>
      <c r="H34" s="8"/>
      <c r="I34" s="6">
        <v>36379133</v>
      </c>
      <c r="J34" s="19">
        <v>36873740</v>
      </c>
      <c r="K34" s="19">
        <v>36053740</v>
      </c>
      <c r="L34" s="19">
        <v>36023740</v>
      </c>
      <c r="M34" s="19">
        <f t="shared" si="17"/>
        <v>494607</v>
      </c>
    </row>
    <row r="35" spans="1:13" x14ac:dyDescent="0.25">
      <c r="A35" s="17" t="s">
        <v>40</v>
      </c>
      <c r="B35" s="17" t="s">
        <v>40</v>
      </c>
      <c r="C35" s="18" t="s">
        <v>63</v>
      </c>
      <c r="D35" s="8">
        <f t="shared" si="2"/>
        <v>4571169.78</v>
      </c>
      <c r="E35" s="8">
        <v>4571169.78</v>
      </c>
      <c r="F35" s="8"/>
      <c r="G35" s="8"/>
      <c r="H35" s="8"/>
      <c r="I35" s="5">
        <v>2997466</v>
      </c>
      <c r="J35" s="19">
        <v>4637058</v>
      </c>
      <c r="K35" s="19">
        <v>4637058</v>
      </c>
      <c r="L35" s="19">
        <v>4637058</v>
      </c>
      <c r="M35" s="19">
        <f t="shared" si="17"/>
        <v>1639592</v>
      </c>
    </row>
    <row r="36" spans="1:13" ht="31.5" x14ac:dyDescent="0.25">
      <c r="A36" s="17" t="s">
        <v>40</v>
      </c>
      <c r="B36" s="17" t="s">
        <v>42</v>
      </c>
      <c r="C36" s="18" t="s">
        <v>64</v>
      </c>
      <c r="D36" s="8">
        <f t="shared" si="2"/>
        <v>26107503.75</v>
      </c>
      <c r="E36" s="8">
        <v>26107503.75</v>
      </c>
      <c r="F36" s="8"/>
      <c r="G36" s="8"/>
      <c r="H36" s="8"/>
      <c r="I36" s="6">
        <v>27160363.109999999</v>
      </c>
      <c r="J36" s="19">
        <v>28605630</v>
      </c>
      <c r="K36" s="19">
        <v>26195500</v>
      </c>
      <c r="L36" s="19">
        <v>25139800</v>
      </c>
      <c r="M36" s="19">
        <f t="shared" si="17"/>
        <v>1445266.8900000006</v>
      </c>
    </row>
    <row r="37" spans="1:13" ht="31.5" x14ac:dyDescent="0.25">
      <c r="A37" s="14" t="s">
        <v>41</v>
      </c>
      <c r="B37" s="14" t="s">
        <v>34</v>
      </c>
      <c r="C37" s="15" t="s">
        <v>8</v>
      </c>
      <c r="D37" s="7">
        <f t="shared" si="2"/>
        <v>69716687</v>
      </c>
      <c r="E37" s="7">
        <f>SUM(E38:E39)</f>
        <v>25225146.229999997</v>
      </c>
      <c r="F37" s="7">
        <f t="shared" ref="F37:H37" si="18">SUM(F38:F39)</f>
        <v>32029283.670000002</v>
      </c>
      <c r="G37" s="7">
        <f t="shared" si="18"/>
        <v>7104216.3799999999</v>
      </c>
      <c r="H37" s="7">
        <f t="shared" si="18"/>
        <v>5358040.72</v>
      </c>
      <c r="I37" s="7">
        <f>SUM(I38:I39)</f>
        <v>48915193.060000002</v>
      </c>
      <c r="J37" s="7">
        <f t="shared" ref="J37:L37" si="19">SUM(J38:J39)</f>
        <v>38436160</v>
      </c>
      <c r="K37" s="7">
        <f t="shared" si="19"/>
        <v>29692090</v>
      </c>
      <c r="L37" s="7">
        <f t="shared" si="19"/>
        <v>30018000</v>
      </c>
      <c r="M37" s="16">
        <f t="shared" si="12"/>
        <v>-10479033.060000002</v>
      </c>
    </row>
    <row r="38" spans="1:13" x14ac:dyDescent="0.25">
      <c r="A38" s="17" t="s">
        <v>41</v>
      </c>
      <c r="B38" s="17" t="s">
        <v>33</v>
      </c>
      <c r="C38" s="18" t="s">
        <v>65</v>
      </c>
      <c r="D38" s="8">
        <f t="shared" si="2"/>
        <v>61793631.330000006</v>
      </c>
      <c r="E38" s="8">
        <v>17302090.559999999</v>
      </c>
      <c r="F38" s="8">
        <v>32029283.670000002</v>
      </c>
      <c r="G38" s="8">
        <v>7104216.3799999999</v>
      </c>
      <c r="H38" s="8">
        <v>5358040.72</v>
      </c>
      <c r="I38" s="5">
        <v>47558288.310000002</v>
      </c>
      <c r="J38" s="19">
        <v>38436160</v>
      </c>
      <c r="K38" s="19">
        <v>29692090</v>
      </c>
      <c r="L38" s="19">
        <v>30018000</v>
      </c>
      <c r="M38" s="19">
        <f>J38-I38</f>
        <v>-9122128.3100000024</v>
      </c>
    </row>
    <row r="39" spans="1:13" ht="31.5" x14ac:dyDescent="0.25">
      <c r="A39" s="17" t="s">
        <v>41</v>
      </c>
      <c r="B39" s="17" t="s">
        <v>37</v>
      </c>
      <c r="C39" s="18" t="s">
        <v>66</v>
      </c>
      <c r="D39" s="8">
        <f t="shared" si="2"/>
        <v>7923055.6699999999</v>
      </c>
      <c r="E39" s="8">
        <v>7923055.6699999999</v>
      </c>
      <c r="F39" s="8"/>
      <c r="G39" s="8"/>
      <c r="H39" s="8"/>
      <c r="I39" s="5">
        <v>1356904.75</v>
      </c>
      <c r="J39" s="19">
        <v>0</v>
      </c>
      <c r="K39" s="19">
        <v>0</v>
      </c>
      <c r="L39" s="19">
        <v>0</v>
      </c>
      <c r="M39" s="19">
        <f>J39-I39</f>
        <v>-1356904.75</v>
      </c>
    </row>
    <row r="40" spans="1:13" x14ac:dyDescent="0.25">
      <c r="A40" s="14" t="s">
        <v>45</v>
      </c>
      <c r="B40" s="14" t="s">
        <v>34</v>
      </c>
      <c r="C40" s="15" t="s">
        <v>9</v>
      </c>
      <c r="D40" s="7">
        <f t="shared" si="2"/>
        <v>32940324.720000003</v>
      </c>
      <c r="E40" s="7">
        <f>SUM(E41:E44)</f>
        <v>32580715.530000001</v>
      </c>
      <c r="F40" s="7">
        <f t="shared" ref="F40:H40" si="20">SUM(F41:F44)</f>
        <v>243397.22999999998</v>
      </c>
      <c r="G40" s="7">
        <f t="shared" si="20"/>
        <v>116211.96</v>
      </c>
      <c r="H40" s="7">
        <f t="shared" si="20"/>
        <v>0</v>
      </c>
      <c r="I40" s="7">
        <f>SUM(I41:I44)</f>
        <v>64061469.979999997</v>
      </c>
      <c r="J40" s="7">
        <f t="shared" ref="J40:L40" si="21">SUM(J41:J44)</f>
        <v>57845273.439999998</v>
      </c>
      <c r="K40" s="7">
        <f t="shared" si="21"/>
        <v>57113696.730000004</v>
      </c>
      <c r="L40" s="7">
        <f t="shared" si="21"/>
        <v>54347654.920000002</v>
      </c>
      <c r="M40" s="16">
        <f t="shared" si="12"/>
        <v>-6216196.5399999991</v>
      </c>
    </row>
    <row r="41" spans="1:13" x14ac:dyDescent="0.25">
      <c r="A41" s="17" t="s">
        <v>45</v>
      </c>
      <c r="B41" s="17" t="s">
        <v>33</v>
      </c>
      <c r="C41" s="18" t="s">
        <v>67</v>
      </c>
      <c r="D41" s="8">
        <f t="shared" si="2"/>
        <v>2521682.89</v>
      </c>
      <c r="E41" s="8">
        <v>2165655.25</v>
      </c>
      <c r="F41" s="8">
        <v>239815.67999999999</v>
      </c>
      <c r="G41" s="8">
        <v>116211.96</v>
      </c>
      <c r="H41" s="8"/>
      <c r="I41" s="5">
        <v>3135004</v>
      </c>
      <c r="J41" s="19">
        <v>3100000</v>
      </c>
      <c r="K41" s="19">
        <v>3100000</v>
      </c>
      <c r="L41" s="19">
        <v>3100000</v>
      </c>
      <c r="M41" s="19">
        <f>J41-I41</f>
        <v>-35004</v>
      </c>
    </row>
    <row r="42" spans="1:13" ht="31.5" x14ac:dyDescent="0.25">
      <c r="A42" s="17" t="s">
        <v>45</v>
      </c>
      <c r="B42" s="17" t="s">
        <v>36</v>
      </c>
      <c r="C42" s="18" t="s">
        <v>68</v>
      </c>
      <c r="D42" s="8">
        <f t="shared" si="2"/>
        <v>3876798.37</v>
      </c>
      <c r="E42" s="8">
        <v>3876798.37</v>
      </c>
      <c r="F42" s="8"/>
      <c r="G42" s="8"/>
      <c r="H42" s="8"/>
      <c r="I42" s="6">
        <v>8434200</v>
      </c>
      <c r="J42" s="19">
        <v>7354147.5199999996</v>
      </c>
      <c r="K42" s="19">
        <v>6003941.8099999996</v>
      </c>
      <c r="L42" s="19">
        <v>3237900</v>
      </c>
      <c r="M42" s="19">
        <f t="shared" ref="M42:M44" si="22">J42-I42</f>
        <v>-1080052.4800000004</v>
      </c>
    </row>
    <row r="43" spans="1:13" x14ac:dyDescent="0.25">
      <c r="A43" s="17" t="s">
        <v>45</v>
      </c>
      <c r="B43" s="17" t="s">
        <v>37</v>
      </c>
      <c r="C43" s="18" t="s">
        <v>69</v>
      </c>
      <c r="D43" s="8">
        <f t="shared" si="2"/>
        <v>26083055.289999999</v>
      </c>
      <c r="E43" s="8">
        <v>26079473.739999998</v>
      </c>
      <c r="F43" s="8">
        <v>3581.55</v>
      </c>
      <c r="G43" s="8"/>
      <c r="H43" s="8"/>
      <c r="I43" s="5">
        <v>52047265.979999997</v>
      </c>
      <c r="J43" s="19">
        <v>47091125.920000002</v>
      </c>
      <c r="K43" s="19">
        <v>47709754.920000002</v>
      </c>
      <c r="L43" s="19">
        <v>47709754.920000002</v>
      </c>
      <c r="M43" s="19">
        <f t="shared" si="22"/>
        <v>-4956140.0599999949</v>
      </c>
    </row>
    <row r="44" spans="1:13" ht="31.5" x14ac:dyDescent="0.25">
      <c r="A44" s="17" t="s">
        <v>45</v>
      </c>
      <c r="B44" s="17" t="s">
        <v>39</v>
      </c>
      <c r="C44" s="18" t="s">
        <v>70</v>
      </c>
      <c r="D44" s="8">
        <f t="shared" si="2"/>
        <v>458788.17</v>
      </c>
      <c r="E44" s="8">
        <v>458788.17</v>
      </c>
      <c r="F44" s="8"/>
      <c r="G44" s="8"/>
      <c r="H44" s="8"/>
      <c r="I44" s="6">
        <v>445000</v>
      </c>
      <c r="J44" s="19">
        <v>300000</v>
      </c>
      <c r="K44" s="19">
        <v>300000</v>
      </c>
      <c r="L44" s="19">
        <v>300000</v>
      </c>
      <c r="M44" s="19">
        <f t="shared" si="22"/>
        <v>-145000</v>
      </c>
    </row>
    <row r="45" spans="1:13" ht="31.5" x14ac:dyDescent="0.25">
      <c r="A45" s="14" t="s">
        <v>43</v>
      </c>
      <c r="B45" s="14" t="s">
        <v>34</v>
      </c>
      <c r="C45" s="15" t="s">
        <v>10</v>
      </c>
      <c r="D45" s="7">
        <f t="shared" si="2"/>
        <v>15315524.48</v>
      </c>
      <c r="E45" s="7">
        <f>SUM(E46:E48)</f>
        <v>3401465</v>
      </c>
      <c r="F45" s="7">
        <f t="shared" ref="F45:H45" si="23">SUM(F46:F48)</f>
        <v>0</v>
      </c>
      <c r="G45" s="7">
        <f t="shared" si="23"/>
        <v>11914059.48</v>
      </c>
      <c r="H45" s="7">
        <f t="shared" si="23"/>
        <v>0</v>
      </c>
      <c r="I45" s="7">
        <f>SUM(I46:I48)</f>
        <v>75135147.760000005</v>
      </c>
      <c r="J45" s="16">
        <v>71165511</v>
      </c>
      <c r="K45" s="16">
        <v>1215000</v>
      </c>
      <c r="L45" s="16">
        <v>1184500</v>
      </c>
      <c r="M45" s="16">
        <f t="shared" si="12"/>
        <v>-3969636.7600000054</v>
      </c>
    </row>
    <row r="46" spans="1:13" x14ac:dyDescent="0.25">
      <c r="A46" s="17" t="s">
        <v>43</v>
      </c>
      <c r="B46" s="17" t="s">
        <v>33</v>
      </c>
      <c r="C46" s="18" t="s">
        <v>71</v>
      </c>
      <c r="D46" s="8">
        <f t="shared" si="2"/>
        <v>1094994</v>
      </c>
      <c r="E46" s="8">
        <v>1094994</v>
      </c>
      <c r="F46" s="8"/>
      <c r="G46" s="8"/>
      <c r="H46" s="8"/>
      <c r="I46" s="5">
        <v>737752.53</v>
      </c>
      <c r="J46" s="19">
        <v>1155600</v>
      </c>
      <c r="K46" s="19">
        <v>745000</v>
      </c>
      <c r="L46" s="19">
        <v>650000</v>
      </c>
      <c r="M46" s="19">
        <f>J46-I46</f>
        <v>417847.47</v>
      </c>
    </row>
    <row r="47" spans="1:13" x14ac:dyDescent="0.25">
      <c r="A47" s="17" t="s">
        <v>43</v>
      </c>
      <c r="B47" s="17" t="s">
        <v>35</v>
      </c>
      <c r="C47" s="18" t="s">
        <v>72</v>
      </c>
      <c r="D47" s="8">
        <f t="shared" si="2"/>
        <v>14014059.48</v>
      </c>
      <c r="E47" s="8">
        <v>2100000</v>
      </c>
      <c r="F47" s="8"/>
      <c r="G47" s="8">
        <v>11914059.48</v>
      </c>
      <c r="H47" s="8"/>
      <c r="I47" s="5">
        <v>74397395.230000004</v>
      </c>
      <c r="J47" s="19">
        <v>70009911</v>
      </c>
      <c r="K47" s="19">
        <v>470000</v>
      </c>
      <c r="L47" s="19">
        <v>534500</v>
      </c>
      <c r="M47" s="19">
        <f t="shared" ref="M47:M48" si="24">J47-I47</f>
        <v>-4387484.2300000042</v>
      </c>
    </row>
    <row r="48" spans="1:13" ht="47.25" x14ac:dyDescent="0.25">
      <c r="A48" s="17" t="s">
        <v>43</v>
      </c>
      <c r="B48" s="17" t="s">
        <v>38</v>
      </c>
      <c r="C48" s="18" t="s">
        <v>73</v>
      </c>
      <c r="D48" s="8">
        <f t="shared" si="2"/>
        <v>206471</v>
      </c>
      <c r="E48" s="8">
        <v>206471</v>
      </c>
      <c r="F48" s="8"/>
      <c r="G48" s="8"/>
      <c r="H48" s="8"/>
      <c r="I48" s="8">
        <v>0</v>
      </c>
      <c r="J48" s="19">
        <v>0</v>
      </c>
      <c r="K48" s="19">
        <v>0</v>
      </c>
      <c r="L48" s="19">
        <v>0</v>
      </c>
      <c r="M48" s="19">
        <f t="shared" si="24"/>
        <v>0</v>
      </c>
    </row>
    <row r="49" spans="1:13" ht="31.5" x14ac:dyDescent="0.25">
      <c r="A49" s="14" t="s">
        <v>50</v>
      </c>
      <c r="B49" s="14" t="s">
        <v>34</v>
      </c>
      <c r="C49" s="15" t="s">
        <v>11</v>
      </c>
      <c r="D49" s="7">
        <f t="shared" si="2"/>
        <v>938000</v>
      </c>
      <c r="E49" s="7">
        <f>E50</f>
        <v>938000</v>
      </c>
      <c r="F49" s="7"/>
      <c r="G49" s="7"/>
      <c r="H49" s="7"/>
      <c r="I49" s="7">
        <v>1630000</v>
      </c>
      <c r="J49" s="7">
        <v>1730000</v>
      </c>
      <c r="K49" s="7">
        <v>1730000</v>
      </c>
      <c r="L49" s="7">
        <v>1730000</v>
      </c>
      <c r="M49" s="16">
        <f t="shared" si="12"/>
        <v>100000</v>
      </c>
    </row>
    <row r="50" spans="1:13" ht="31.5" x14ac:dyDescent="0.25">
      <c r="A50" s="17" t="s">
        <v>50</v>
      </c>
      <c r="B50" s="17" t="s">
        <v>35</v>
      </c>
      <c r="C50" s="18" t="s">
        <v>74</v>
      </c>
      <c r="D50" s="8">
        <f t="shared" si="2"/>
        <v>938000</v>
      </c>
      <c r="E50" s="8">
        <v>938000</v>
      </c>
      <c r="F50" s="8"/>
      <c r="G50" s="8"/>
      <c r="H50" s="8"/>
      <c r="I50" s="8">
        <v>1630000</v>
      </c>
      <c r="J50" s="19">
        <v>1730000</v>
      </c>
      <c r="K50" s="19">
        <v>1730000</v>
      </c>
      <c r="L50" s="19">
        <v>1730000</v>
      </c>
      <c r="M50" s="19">
        <f t="shared" si="12"/>
        <v>100000</v>
      </c>
    </row>
    <row r="51" spans="1:13" ht="126" x14ac:dyDescent="0.25">
      <c r="A51" s="14" t="s">
        <v>77</v>
      </c>
      <c r="B51" s="14" t="s">
        <v>34</v>
      </c>
      <c r="C51" s="15" t="s">
        <v>75</v>
      </c>
      <c r="D51" s="7">
        <f t="shared" si="2"/>
        <v>42855700</v>
      </c>
      <c r="E51" s="7">
        <f>SUM(E52:E53)</f>
        <v>42855700</v>
      </c>
      <c r="F51" s="7"/>
      <c r="G51" s="7"/>
      <c r="H51" s="7"/>
      <c r="I51" s="7"/>
      <c r="J51" s="16"/>
      <c r="K51" s="16"/>
      <c r="L51" s="16"/>
      <c r="M51" s="16"/>
    </row>
    <row r="52" spans="1:13" ht="94.5" x14ac:dyDescent="0.25">
      <c r="A52" s="17" t="s">
        <v>77</v>
      </c>
      <c r="B52" s="17" t="s">
        <v>33</v>
      </c>
      <c r="C52" s="18" t="s">
        <v>76</v>
      </c>
      <c r="D52" s="8">
        <f t="shared" si="2"/>
        <v>28700000</v>
      </c>
      <c r="E52" s="8">
        <v>28700000</v>
      </c>
      <c r="F52" s="8"/>
      <c r="G52" s="8"/>
      <c r="H52" s="8"/>
      <c r="I52" s="8"/>
      <c r="J52" s="19"/>
      <c r="K52" s="19"/>
      <c r="L52" s="19"/>
      <c r="M52" s="19"/>
    </row>
    <row r="53" spans="1:13" ht="47.25" x14ac:dyDescent="0.25">
      <c r="A53" s="17" t="s">
        <v>77</v>
      </c>
      <c r="B53" s="17" t="s">
        <v>36</v>
      </c>
      <c r="C53" s="18" t="s">
        <v>78</v>
      </c>
      <c r="D53" s="8">
        <f t="shared" si="2"/>
        <v>14155700</v>
      </c>
      <c r="E53" s="8">
        <v>14155700</v>
      </c>
      <c r="F53" s="8"/>
      <c r="G53" s="8"/>
      <c r="H53" s="8"/>
      <c r="I53" s="8"/>
      <c r="J53" s="19"/>
      <c r="K53" s="19"/>
      <c r="L53" s="19"/>
      <c r="M53" s="19"/>
    </row>
    <row r="54" spans="1:13" x14ac:dyDescent="0.25">
      <c r="A54" s="10"/>
      <c r="B54" s="10"/>
      <c r="C54" s="15" t="s">
        <v>12</v>
      </c>
      <c r="D54" s="7">
        <f>D49+D45+D40+D37+D31+D26+D20+D17+D15+D6</f>
        <v>896935765.98000002</v>
      </c>
      <c r="E54" s="7">
        <f t="shared" ref="E54:H54" si="25">E49+E45+E40+E37+E31+E26+E20+E17+E15+E6</f>
        <v>781825632.84999979</v>
      </c>
      <c r="F54" s="7">
        <f t="shared" si="25"/>
        <v>81288912</v>
      </c>
      <c r="G54" s="7">
        <f t="shared" si="25"/>
        <v>23218460.299999997</v>
      </c>
      <c r="H54" s="7">
        <f t="shared" si="25"/>
        <v>10672760.83</v>
      </c>
      <c r="I54" s="7">
        <f>I49+I45+I40+I37+I31+I26+I20+I17+I15+I6</f>
        <v>1196126123.74</v>
      </c>
      <c r="J54" s="7">
        <f>J49+J45+J40+J37+J31+J26+J20+J17+J15+J6</f>
        <v>1158712884</v>
      </c>
      <c r="K54" s="7">
        <f>K49+K45+K40+K37+K31+K26+K20+K17+K15+K6</f>
        <v>855891285.47000003</v>
      </c>
      <c r="L54" s="7">
        <f>L49+L45+L40+L37+L31+L26+L20+L17+L15+L6</f>
        <v>840924683.65999997</v>
      </c>
      <c r="M54" s="16">
        <f>J54-I54</f>
        <v>-37413239.74000001</v>
      </c>
    </row>
    <row r="58" spans="1:13" ht="12.75" customHeight="1" x14ac:dyDescent="0.25"/>
  </sheetData>
  <mergeCells count="11">
    <mergeCell ref="A3:A5"/>
    <mergeCell ref="B3:B5"/>
    <mergeCell ref="C3:C5"/>
    <mergeCell ref="A1:M1"/>
    <mergeCell ref="I3:M3"/>
    <mergeCell ref="D4:D5"/>
    <mergeCell ref="I4:I5"/>
    <mergeCell ref="M4:M5"/>
    <mergeCell ref="J4:J5"/>
    <mergeCell ref="K4:K5"/>
    <mergeCell ref="L4:L5"/>
  </mergeCells>
  <pageMargins left="0.39" right="0.18" top="0.75" bottom="0.32" header="0.3" footer="0.3"/>
  <pageSetup paperSize="9" scale="8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budg5</dc:creator>
  <cp:lastModifiedBy>ФУ АЧМР</cp:lastModifiedBy>
  <cp:lastPrinted>2020-12-01T04:34:31Z</cp:lastPrinted>
  <dcterms:created xsi:type="dcterms:W3CDTF">2020-11-25T04:04:53Z</dcterms:created>
  <dcterms:modified xsi:type="dcterms:W3CDTF">2020-12-01T04:34:34Z</dcterms:modified>
</cp:coreProperties>
</file>